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730"/>
  <workbookPr filterPrivacy="1" showInkAnnotation="0"/>
  <xr:revisionPtr revIDLastSave="477" documentId="BF11E8118317BC6804B19557F9031CDD42F23CE1" xr6:coauthVersionLast="25" xr6:coauthVersionMax="25" xr10:uidLastSave="{33921404-0122-4FF3-8D50-52086300E4DD}"/>
  <bookViews>
    <workbookView xWindow="0" yWindow="0" windowWidth="19200" windowHeight="11595" xr2:uid="{00000000-000D-0000-FFFF-FFFF00000000}"/>
  </bookViews>
  <sheets>
    <sheet name="Vermögenszuwachs" sheetId="1" r:id="rId1"/>
    <sheet name="Info" sheetId="2" r:id="rId2"/>
  </sheets>
  <definedNames>
    <definedName name="_xlnm._FilterDatabase" localSheetId="0" hidden="1">Vermögenszuwachs!$C$11:$Q$11</definedName>
    <definedName name="_xlnm.Print_Area" localSheetId="0">Vermögenszuwachs!$A$1:$T$55</definedName>
    <definedName name="Zimmerliste">#REF!</definedName>
  </definedNames>
  <calcPr calcId="171027"/>
</workbook>
</file>

<file path=xl/calcChain.xml><?xml version="1.0" encoding="utf-8"?>
<calcChain xmlns="http://schemas.openxmlformats.org/spreadsheetml/2006/main">
  <c r="K2" i="1" l="1"/>
  <c r="E2" i="1"/>
  <c r="R12" i="1"/>
  <c r="C11" i="1"/>
  <c r="Q25" i="1" l="1"/>
  <c r="Q26" i="1" s="1"/>
  <c r="Q11" i="1" l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I25" i="1" l="1"/>
  <c r="I26" i="1" s="1"/>
  <c r="J25" i="1"/>
  <c r="J26" i="1" s="1"/>
  <c r="K25" i="1"/>
  <c r="K26" i="1" s="1"/>
  <c r="L25" i="1"/>
  <c r="L26" i="1" s="1"/>
  <c r="M25" i="1"/>
  <c r="M26" i="1" s="1"/>
  <c r="N25" i="1"/>
  <c r="N26" i="1" s="1"/>
  <c r="O25" i="1"/>
  <c r="O26" i="1" s="1"/>
  <c r="P25" i="1"/>
  <c r="P26" i="1" s="1"/>
  <c r="R13" i="1"/>
  <c r="S13" i="1" s="1"/>
  <c r="R14" i="1"/>
  <c r="R15" i="1"/>
  <c r="R16" i="1"/>
  <c r="R17" i="1"/>
  <c r="R18" i="1"/>
  <c r="R19" i="1"/>
  <c r="R20" i="1"/>
  <c r="R21" i="1"/>
  <c r="R22" i="1"/>
  <c r="R23" i="1"/>
  <c r="R24" i="1"/>
  <c r="H25" i="1"/>
  <c r="H26" i="1" s="1"/>
  <c r="G25" i="1"/>
  <c r="G26" i="1" s="1"/>
  <c r="F25" i="1"/>
  <c r="F26" i="1" s="1"/>
  <c r="E25" i="1"/>
  <c r="E26" i="1" s="1"/>
  <c r="D25" i="1"/>
  <c r="D26" i="1" s="1"/>
  <c r="C25" i="1"/>
  <c r="C26" i="1" s="1"/>
  <c r="S14" i="1" l="1"/>
  <c r="S15" i="1" s="1"/>
  <c r="R25" i="1"/>
  <c r="R26" i="1" l="1"/>
  <c r="S16" i="1"/>
  <c r="S17" i="1" l="1"/>
  <c r="S18" i="1" s="1"/>
  <c r="S19" i="1" s="1"/>
  <c r="S20" i="1" s="1"/>
  <c r="S21" i="1" s="1"/>
  <c r="S22" i="1" s="1"/>
  <c r="S23" i="1" s="1"/>
  <c r="S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J4" authorId="0" shapeId="0" xr:uid="{3A855DFF-476E-4C82-ABD7-1DF11AAC0499}">
      <text>
        <r>
          <rPr>
            <b/>
            <sz val="9"/>
            <color indexed="81"/>
            <rFont val="Segoe UI"/>
            <family val="2"/>
          </rPr>
          <t>Trage in diese Felder (1 bis 15) die Namen (Quelle) deiner Finanz-Anlagen ein.</t>
        </r>
      </text>
    </comment>
    <comment ref="B11" authorId="0" shapeId="0" xr:uid="{7D3D9799-B9BC-476E-8458-FB6FF9E3B5A7}">
      <text>
        <r>
          <rPr>
            <b/>
            <sz val="9"/>
            <color indexed="81"/>
            <rFont val="Segoe UI"/>
            <family val="2"/>
          </rPr>
          <t xml:space="preserve">Die Quellen werden automatisch aus den Eingabefeldern (siehe oben) übernommen.
</t>
        </r>
      </text>
    </comment>
    <comment ref="R11" authorId="0" shapeId="0" xr:uid="{EB712A29-BD25-448D-9F3A-57653346AFBB}">
      <text>
        <r>
          <rPr>
            <b/>
            <sz val="9"/>
            <color indexed="81"/>
            <rFont val="Segoe UI"/>
            <family val="2"/>
          </rPr>
          <t>Diese Spalte zeigt deinen monatlichen Vermögenszuwachs an (Voraussetzung ist, dass du die Zuwächse immer monatlich notierst)</t>
        </r>
      </text>
    </comment>
    <comment ref="B12" authorId="0" shapeId="0" xr:uid="{D9574413-550F-4133-994F-8EAEBA42C161}">
      <text>
        <r>
          <rPr>
            <b/>
            <sz val="9"/>
            <color indexed="81"/>
            <rFont val="Segoe UI"/>
            <family val="2"/>
          </rPr>
          <t>Hier gibst du deinen Grundeinsatz ein, z.B. 100,- Euro</t>
        </r>
      </text>
    </comment>
    <comment ref="B13" authorId="0" shapeId="0" xr:uid="{AC0D995D-B903-4045-9A27-6F375D5977D8}">
      <text>
        <r>
          <rPr>
            <b/>
            <sz val="9"/>
            <color indexed="81"/>
            <rFont val="Segoe UI"/>
            <family val="2"/>
          </rPr>
          <t xml:space="preserve">In diese Felder gibst du das Datum deines Eintrags ein.
</t>
        </r>
      </text>
    </comment>
  </commentList>
</comments>
</file>

<file path=xl/sharedStrings.xml><?xml version="1.0" encoding="utf-8"?>
<sst xmlns="http://schemas.openxmlformats.org/spreadsheetml/2006/main" count="51" uniqueCount="43">
  <si>
    <t>ASP</t>
  </si>
  <si>
    <t>Dax</t>
  </si>
  <si>
    <t>P2P</t>
  </si>
  <si>
    <t>Aktueller Vermögensstand:</t>
  </si>
  <si>
    <t>Name:</t>
  </si>
  <si>
    <t>Telefon:</t>
  </si>
  <si>
    <t>Anschrift:</t>
  </si>
  <si>
    <t>Max Muster</t>
  </si>
  <si>
    <t>Musterstr. 25, 12345 Musterhausen</t>
  </si>
  <si>
    <t>12345-123455</t>
  </si>
  <si>
    <t xml:space="preserve"> -</t>
  </si>
  <si>
    <t>Einsatz</t>
  </si>
  <si>
    <t>Summe    [Jahresverlauf]</t>
  </si>
  <si>
    <t>Vermögenszuwachs     [Monat]</t>
  </si>
  <si>
    <t>Ab Excel 2007</t>
  </si>
  <si>
    <t>Weitere kostenlose Vorlagen gibt es bei:</t>
  </si>
  <si>
    <t>http://www.alle-meine-vorlagen.de</t>
  </si>
  <si>
    <t>FotoDoku</t>
  </si>
  <si>
    <t>Erstelle Fotodokumente deiner Projekte, deines Urlaubs usw.</t>
  </si>
  <si>
    <t>Kassenbuch Vorlage für Excel</t>
  </si>
  <si>
    <t>Führe dein Kassenbuch mit Excel</t>
  </si>
  <si>
    <t>Meilensteinplan</t>
  </si>
  <si>
    <t>Bilde deine Meilensteine ab in Excel</t>
  </si>
  <si>
    <t>Aktionsplan</t>
  </si>
  <si>
    <t>Plane deine ToDo´s mit dieser Vorlage</t>
  </si>
  <si>
    <t>Ordnerrücken beschriften</t>
  </si>
  <si>
    <t>Vorlage zur Beschriftung von Ordnerrücken</t>
  </si>
  <si>
    <t>und viele mehr…</t>
  </si>
  <si>
    <t>Vermögenszuwachs |  Version 1.0 vom 14.01.2018</t>
  </si>
  <si>
    <t>Kostenkontrolle Haushaltsbuch</t>
  </si>
  <si>
    <t>Führe dein Haushaltsbuch</t>
  </si>
  <si>
    <t>Übersicht Versicherungen</t>
  </si>
  <si>
    <t>Versicherungskosten senken mit dieser Vorlage</t>
  </si>
  <si>
    <t>VERMÖGENSZUWACHS / VERMÖGENSVERLAUF</t>
  </si>
  <si>
    <t>Tagesgeld 1</t>
  </si>
  <si>
    <t>Tagesgeld 2</t>
  </si>
  <si>
    <t>MSC World Fonds</t>
  </si>
  <si>
    <t>Vermietung Garage</t>
  </si>
  <si>
    <t>Quelle</t>
  </si>
  <si>
    <t>Trage hier deine Quellen ein (Felder 1 bis 15)</t>
  </si>
  <si>
    <t>Total</t>
  </si>
  <si>
    <t>Jahres-
Ergebnis</t>
  </si>
  <si>
    <t>Aktueller Vermögenszuwachs: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</si>
</sst>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"/>
  </numFmts>
  <fonts count="30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26"/>
      <color theme="2" tint="-0.499984740745262"/>
      <name val="Calibri"/>
      <family val="2"/>
      <scheme val="minor"/>
    </font>
    <font>
      <b/>
      <sz val="16"/>
      <color theme="2" tint="-0.499984740745262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b/>
      <sz val="10.5"/>
      <color theme="2" tint="-0.499984740745262"/>
      <name val="Corbel"/>
      <family val="2"/>
      <scheme val="major"/>
    </font>
    <font>
      <b/>
      <sz val="11"/>
      <color theme="2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8"/>
      <color theme="5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2"/>
      <color rgb="FF00B050"/>
      <name val="Calibri"/>
      <family val="2"/>
      <scheme val="minor"/>
    </font>
    <font>
      <i/>
      <sz val="12"/>
      <color theme="1" tint="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rgb="FF00B05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0"/>
      <color theme="6" tint="-0.249977111117893"/>
      <name val="Calibri"/>
      <family val="2"/>
      <scheme val="minor"/>
    </font>
    <font>
      <b/>
      <sz val="9"/>
      <color indexed="8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theme="7" tint="0.79998168889431442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3" tint="-0.24994659260841701"/>
      </top>
      <bottom style="double">
        <color theme="3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medium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7"/>
      </top>
      <bottom style="medium">
        <color indexed="64"/>
      </bottom>
      <diagonal/>
    </border>
    <border>
      <left/>
      <right/>
      <top/>
      <bottom style="medium">
        <color rgb="FF00B05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double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</borders>
  <cellStyleXfs count="10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4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/>
    <xf numFmtId="0" fontId="25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ill="1" applyBorder="1"/>
    <xf numFmtId="164" fontId="11" fillId="0" borderId="2" xfId="0" applyNumberFormat="1" applyFont="1" applyFill="1" applyBorder="1" applyAlignment="1">
      <alignment horizontal="right" vertical="center" wrapText="1" indent="1"/>
    </xf>
    <xf numFmtId="0" fontId="12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indent="1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164" fontId="16" fillId="7" borderId="5" xfId="0" applyNumberFormat="1" applyFont="1" applyFill="1" applyBorder="1" applyAlignment="1">
      <alignment horizontal="right" vertical="center" wrapText="1" indent="1"/>
    </xf>
    <xf numFmtId="10" fontId="0" fillId="0" borderId="0" xfId="0" applyNumberFormat="1" applyFont="1" applyFill="1"/>
    <xf numFmtId="0" fontId="10" fillId="6" borderId="4" xfId="0" applyFont="1" applyFill="1" applyBorder="1" applyAlignment="1">
      <alignment horizontal="left" vertical="center" wrapText="1" indent="1"/>
    </xf>
    <xf numFmtId="164" fontId="10" fillId="5" borderId="2" xfId="0" applyNumberFormat="1" applyFont="1" applyFill="1" applyBorder="1" applyAlignment="1">
      <alignment horizontal="right" vertical="center" wrapText="1" indent="1"/>
    </xf>
    <xf numFmtId="14" fontId="17" fillId="6" borderId="0" xfId="0" applyNumberFormat="1" applyFont="1" applyFill="1" applyBorder="1" applyAlignment="1">
      <alignment vertical="center"/>
    </xf>
    <xf numFmtId="14" fontId="18" fillId="6" borderId="0" xfId="0" applyNumberFormat="1" applyFont="1" applyFill="1" applyBorder="1" applyAlignment="1">
      <alignment vertical="center"/>
    </xf>
    <xf numFmtId="164" fontId="16" fillId="6" borderId="0" xfId="0" applyNumberFormat="1" applyFont="1" applyFill="1" applyAlignment="1">
      <alignment horizontal="right" vertical="center" indent="1"/>
    </xf>
    <xf numFmtId="0" fontId="2" fillId="0" borderId="0" xfId="8"/>
    <xf numFmtId="0" fontId="2" fillId="0" borderId="6" xfId="8" applyBorder="1"/>
    <xf numFmtId="0" fontId="23" fillId="0" borderId="0" xfId="8" applyFont="1"/>
    <xf numFmtId="0" fontId="24" fillId="0" borderId="0" xfId="8" applyFont="1"/>
    <xf numFmtId="164" fontId="16" fillId="7" borderId="5" xfId="0" applyNumberFormat="1" applyFont="1" applyFill="1" applyBorder="1" applyAlignment="1">
      <alignment horizontal="left" vertical="center" wrapText="1" indent="1"/>
    </xf>
    <xf numFmtId="14" fontId="11" fillId="0" borderId="2" xfId="0" applyNumberFormat="1" applyFont="1" applyFill="1" applyBorder="1" applyAlignment="1">
      <alignment horizontal="left" vertical="center" indent="1"/>
    </xf>
    <xf numFmtId="14" fontId="11" fillId="0" borderId="7" xfId="0" applyNumberFormat="1" applyFont="1" applyFill="1" applyBorder="1" applyAlignment="1">
      <alignment horizontal="left" vertical="center" indent="1"/>
    </xf>
    <xf numFmtId="164" fontId="11" fillId="0" borderId="7" xfId="0" applyNumberFormat="1" applyFont="1" applyFill="1" applyBorder="1" applyAlignment="1">
      <alignment horizontal="right" vertical="center" wrapText="1" indent="1"/>
    </xf>
    <xf numFmtId="164" fontId="10" fillId="5" borderId="7" xfId="0" applyNumberFormat="1" applyFont="1" applyFill="1" applyBorder="1" applyAlignment="1">
      <alignment horizontal="right" vertical="center" wrapText="1" indent="1"/>
    </xf>
    <xf numFmtId="164" fontId="16" fillId="6" borderId="7" xfId="0" applyNumberFormat="1" applyFont="1" applyFill="1" applyBorder="1" applyAlignment="1">
      <alignment horizontal="right" vertical="center" wrapText="1" indent="1"/>
    </xf>
    <xf numFmtId="0" fontId="28" fillId="2" borderId="0" xfId="0" applyFont="1" applyFill="1" applyBorder="1" applyAlignment="1">
      <alignment vertical="center"/>
    </xf>
    <xf numFmtId="0" fontId="0" fillId="2" borderId="0" xfId="0" applyFill="1" applyBorder="1"/>
    <xf numFmtId="0" fontId="15" fillId="2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top" wrapText="1" indent="1"/>
    </xf>
    <xf numFmtId="164" fontId="4" fillId="3" borderId="2" xfId="0" applyNumberFormat="1" applyFont="1" applyFill="1" applyBorder="1" applyAlignment="1">
      <alignment horizontal="right" vertical="center" wrapText="1" indent="1"/>
    </xf>
    <xf numFmtId="0" fontId="4" fillId="3" borderId="2" xfId="0" applyFont="1" applyFill="1" applyBorder="1" applyAlignment="1">
      <alignment horizontal="right" vertical="center" wrapText="1" indent="1"/>
    </xf>
    <xf numFmtId="0" fontId="1" fillId="3" borderId="8" xfId="0" applyFont="1" applyFill="1" applyBorder="1" applyAlignment="1">
      <alignment horizontal="left" indent="1"/>
    </xf>
    <xf numFmtId="164" fontId="1" fillId="3" borderId="2" xfId="0" applyNumberFormat="1" applyFont="1" applyFill="1" applyBorder="1" applyAlignment="1">
      <alignment horizontal="right" wrapText="1" indent="1"/>
    </xf>
    <xf numFmtId="0" fontId="1" fillId="3" borderId="9" xfId="0" applyFont="1" applyFill="1" applyBorder="1" applyAlignment="1">
      <alignment horizontal="right" vertical="center" wrapText="1" indent="1"/>
    </xf>
    <xf numFmtId="164" fontId="18" fillId="6" borderId="0" xfId="0" applyNumberFormat="1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indent="1"/>
    </xf>
    <xf numFmtId="0" fontId="13" fillId="2" borderId="3" xfId="0" applyFont="1" applyFill="1" applyBorder="1" applyAlignment="1">
      <alignment horizontal="left" vertical="center" indent="1"/>
    </xf>
    <xf numFmtId="0" fontId="14" fillId="2" borderId="0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27" fillId="0" borderId="0" xfId="9" applyFont="1" applyAlignment="1">
      <alignment horizontal="left"/>
    </xf>
    <xf numFmtId="0" fontId="20" fillId="8" borderId="0" xfId="8" applyFont="1" applyFill="1" applyAlignment="1">
      <alignment horizontal="center" vertical="center"/>
    </xf>
    <xf numFmtId="0" fontId="21" fillId="0" borderId="0" xfId="8" applyFont="1" applyFill="1" applyAlignment="1">
      <alignment horizontal="right" vertical="center"/>
    </xf>
    <xf numFmtId="0" fontId="22" fillId="0" borderId="6" xfId="8" applyFont="1" applyBorder="1" applyAlignment="1">
      <alignment horizontal="right" vertical="center"/>
    </xf>
    <xf numFmtId="0" fontId="26" fillId="0" borderId="0" xfId="9" applyFont="1" applyBorder="1" applyAlignment="1">
      <alignment horizontal="center"/>
    </xf>
    <xf numFmtId="0" fontId="27" fillId="0" borderId="0" xfId="7" applyFont="1" applyAlignment="1">
      <alignment horizontal="left"/>
    </xf>
  </cellXfs>
  <cellStyles count="10">
    <cellStyle name="Ergebnis" xfId="4" builtinId="25" customBuiltin="1"/>
    <cellStyle name="Link" xfId="7" builtinId="8"/>
    <cellStyle name="Link 2" xfId="9" xr:uid="{E3153475-AF9B-46A4-A398-BB9CC6672414}"/>
    <cellStyle name="Standard" xfId="0" builtinId="0" customBuiltin="1"/>
    <cellStyle name="Standard 2" xfId="8" xr:uid="{2E493E07-4EC0-4CED-94F8-9BDFC0A4B465}"/>
    <cellStyle name="Überschrift" xfId="5" builtinId="15" customBuiltin="1"/>
    <cellStyle name="Überschrift 1" xfId="1" builtinId="16" customBuiltin="1"/>
    <cellStyle name="Überschrift 2" xfId="2" builtinId="17" customBuiltin="1"/>
    <cellStyle name="Überschrift 3" xfId="3" builtinId="18" customBuiltin="1"/>
    <cellStyle name="Überschrift 4" xfId="6" builtinId="19" customBuiltin="1"/>
  </cellStyles>
  <dxfs count="6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59999389629810485"/>
        </patternFill>
      </fill>
      <alignment horizontal="righ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6" tint="-0.249977111117893"/>
        </patternFill>
      </fill>
      <alignment horizontal="right" vertical="center" textRotation="0" wrapText="0" relativeIndent="1" justifyLastLine="0" shrinkToFit="0" readingOrder="0"/>
      <border outline="0">
        <left style="thin">
          <color theme="0" tint="-0.2499465926084170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5"/>
          <bgColor theme="6" tint="-0.249977111117893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6" tint="0.59999389629810485"/>
        </patternFill>
      </fill>
      <alignment horizontal="righ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5"/>
          <bgColor theme="6" tint="-0.249977111117893"/>
        </patternFill>
      </fill>
      <alignment horizontal="left" vertical="top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6" tint="0.59999389629810485"/>
        </patternFill>
      </fill>
      <alignment horizontal="righ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sz val="10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5"/>
          <bgColor theme="6" tint="-0.249977111117893"/>
        </patternFill>
      </fill>
      <alignment horizontal="left" vertical="top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6" tint="0.59999389629810485"/>
        </patternFill>
      </fill>
      <alignment horizontal="righ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5"/>
          <bgColor theme="6" tint="-0.249977111117893"/>
        </patternFill>
      </fill>
      <alignment horizontal="left" vertical="top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6" tint="0.59999389629810485"/>
        </patternFill>
      </fill>
      <alignment horizontal="righ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5"/>
          <bgColor theme="6" tint="-0.249977111117893"/>
        </patternFill>
      </fill>
      <alignment horizontal="left" vertical="top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6" tint="0.59999389629810485"/>
        </patternFill>
      </fill>
      <alignment horizontal="righ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5"/>
          <bgColor theme="6" tint="-0.249977111117893"/>
        </patternFill>
      </fill>
      <alignment horizontal="left" vertical="top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6" tint="0.59999389629810485"/>
        </patternFill>
      </fill>
      <alignment horizontal="righ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5"/>
          <bgColor theme="6" tint="-0.249977111117893"/>
        </patternFill>
      </fill>
      <alignment horizontal="left" vertical="top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6" tint="0.59999389629810485"/>
        </patternFill>
      </fill>
      <alignment horizontal="righ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5"/>
          <bgColor theme="6" tint="-0.249977111117893"/>
        </patternFill>
      </fill>
      <alignment horizontal="left" vertical="top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6" tint="0.59999389629810485"/>
        </patternFill>
      </fill>
      <alignment horizontal="righ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5"/>
          <bgColor theme="6" tint="-0.249977111117893"/>
        </patternFill>
      </fill>
      <alignment horizontal="left" vertical="top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6" tint="0.59999389629810485"/>
        </patternFill>
      </fill>
      <alignment horizontal="righ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5"/>
          <bgColor theme="6" tint="-0.249977111117893"/>
        </patternFill>
      </fill>
      <alignment horizontal="left" vertical="top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6" tint="0.59999389629810485"/>
        </patternFill>
      </fill>
      <alignment horizontal="righ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5"/>
          <bgColor theme="6" tint="-0.249977111117893"/>
        </patternFill>
      </fill>
      <alignment horizontal="left" vertical="top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6" tint="0.59999389629810485"/>
        </patternFill>
      </fill>
      <alignment horizontal="righ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5"/>
          <bgColor theme="6" tint="-0.249977111117893"/>
        </patternFill>
      </fill>
      <alignment horizontal="left" vertical="top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6" tint="0.59999389629810485"/>
        </patternFill>
      </fill>
      <alignment horizontal="righ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5"/>
          <bgColor theme="6" tint="-0.249977111117893"/>
        </patternFill>
      </fill>
      <alignment horizontal="left" vertical="top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6" tint="0.59999389629810485"/>
        </patternFill>
      </fill>
      <alignment horizontal="righ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5"/>
          <bgColor theme="6" tint="-0.249977111117893"/>
        </patternFill>
      </fill>
      <alignment horizontal="left" vertical="top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6" tint="0.59999389629810485"/>
        </patternFill>
      </fill>
      <alignment horizontal="righ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5"/>
          <bgColor theme="6" tint="-0.249977111117893"/>
        </patternFill>
      </fill>
      <alignment horizontal="left" vertical="top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6" tint="0.59999389629810485"/>
        </patternFill>
      </fill>
      <alignment horizontal="righ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5"/>
          <bgColor theme="6" tint="-0.249977111117893"/>
        </patternFill>
      </fill>
      <alignment horizontal="left" vertical="top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6" tint="0.59999389629810485"/>
        </patternFill>
      </fill>
      <alignment horizontal="righ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30" formatCode="@"/>
      <fill>
        <patternFill patternType="solid">
          <fgColor theme="5"/>
          <bgColor theme="6" tint="-0.249977111117893"/>
        </patternFill>
      </fill>
      <alignment horizontal="left" vertical="top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59999389629810485"/>
        </patternFill>
      </fill>
      <alignment horizontal="left" vertical="top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alignment horizontal="left" textRotation="0" wrapText="0" relative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5"/>
          <bgColor theme="6" tint="-0.249977111117893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59999389629810485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5"/>
          <bgColor theme="6" tint="-0.249977111117893"/>
        </patternFill>
      </fill>
      <alignment horizontal="left" vertical="top" textRotation="0" wrapText="1" indent="0" justifyLastLine="0" shrinkToFit="0" readingOrder="0"/>
    </dxf>
    <dxf>
      <font>
        <color rgb="FF00B050"/>
      </font>
    </dxf>
    <dxf>
      <font>
        <color rgb="FFFF0000"/>
      </font>
    </dxf>
    <dxf>
      <font>
        <b/>
        <i val="0"/>
        <color theme="0"/>
      </font>
      <fill>
        <patternFill>
          <bgColor theme="2" tint="-0.499984740745262"/>
        </patternFill>
      </fill>
    </dxf>
    <dxf>
      <fill>
        <patternFill patternType="solid">
          <fgColor theme="5" tint="0.79995117038483843"/>
          <bgColor theme="2" tint="-9.9948118533890809E-2"/>
        </patternFill>
      </fill>
    </dxf>
    <dxf>
      <fill>
        <patternFill patternType="solid">
          <fgColor theme="5" tint="0.79992065187536243"/>
          <bgColor theme="0" tint="-4.9989318521683403E-2"/>
        </patternFill>
      </fill>
    </dxf>
    <dxf>
      <font>
        <b/>
        <color theme="1"/>
      </font>
    </dxf>
    <dxf>
      <font>
        <b/>
        <i val="0"/>
        <color theme="4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 patternType="solid">
          <fgColor theme="5"/>
          <bgColor theme="2" tint="-0.499984740745262"/>
        </patternFill>
      </fill>
      <border>
        <left style="thin">
          <color theme="3"/>
        </left>
        <right style="thin">
          <color theme="3"/>
        </right>
      </border>
    </dxf>
    <dxf>
      <font>
        <color theme="3" tint="-0.499984740745262"/>
      </font>
    </dxf>
    <dxf>
      <font>
        <color theme="2" tint="-0.749961851863155"/>
      </font>
      <border>
        <bottom style="thin">
          <color theme="2" tint="-0.499984740745262"/>
        </bottom>
        <vertical/>
        <horizontal/>
      </border>
    </dxf>
    <dxf>
      <font>
        <b val="0"/>
        <i val="0"/>
        <sz val="10"/>
        <color theme="1"/>
      </font>
      <border diagonalUp="0" diagonalDown="0">
        <left/>
        <right/>
        <top/>
        <bottom/>
        <vertical/>
        <horizontal/>
      </border>
    </dxf>
  </dxfs>
  <tableStyles count="2" defaultTableStyle="Home Inventory Table" defaultPivotStyle="PivotStyleLight16">
    <tableStyle name="Home Inventory Slicer" pivot="0" table="0" count="10" xr9:uid="{00000000-0011-0000-FFFF-FFFF00000000}">
      <tableStyleElement type="wholeTable" dxfId="66"/>
      <tableStyleElement type="headerRow" dxfId="65"/>
    </tableStyle>
    <tableStyle name="Home Inventory Table" pivot="0" count="7" xr9:uid="{00000000-0011-0000-FFFF-FFFF01000000}">
      <tableStyleElement type="wholeTable" dxfId="64"/>
      <tableStyleElement type="headerRow" dxfId="63"/>
      <tableStyleElement type="totalRow" dxfId="62"/>
      <tableStyleElement type="lastColumn" dxfId="61"/>
      <tableStyleElement type="firstRowStripe" dxfId="60"/>
      <tableStyleElement type="firstColumnStripe" dxfId="59"/>
      <tableStyleElement type="firstTotalCell" dxfId="5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00666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0EAB0"/>
      <rgbColor rgb="00EAEAEA"/>
      <rgbColor rgb="0099CCFF"/>
      <rgbColor rgb="00F2F8EA"/>
      <rgbColor rgb="00CC99FF"/>
      <rgbColor rgb="00BDDAB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66"/>
    </mruColors>
  </colors>
  <extLst>
    <ext xmlns:x14="http://schemas.microsoft.com/office/spreadsheetml/2009/9/main" uri="{46F421CA-312F-682f-3DD2-61675219B42D}">
      <x14:dxfs count="8">
        <dxf>
          <font>
            <color theme="1"/>
          </font>
          <fill>
            <patternFill patternType="solid">
              <fgColor auto="1"/>
              <bgColor theme="0" tint="-0.34998626667073579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auto="1"/>
              <bgColor theme="0" tint="-0.2499465926084170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auto="1"/>
              <bgColor theme="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1"/>
          </font>
          <fill>
            <patternFill patternType="solid">
              <fgColor auto="1"/>
              <bgColor theme="5"/>
            </patternFill>
          </fill>
          <border>
            <left style="thin">
              <color theme="3"/>
            </left>
            <right style="thin">
              <color theme="3"/>
            </right>
            <top style="thin">
              <color theme="3"/>
            </top>
            <bottom style="thin">
              <color theme="3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auto="1"/>
              <bgColor theme="0" tint="-0.14996795556505021"/>
            </patternFill>
          </fill>
          <border>
            <left style="thin">
              <color theme="3"/>
            </left>
            <right style="thin">
              <color theme="3"/>
            </right>
            <top style="thin">
              <color theme="3"/>
            </top>
            <bottom style="thin">
              <color theme="3"/>
            </bottom>
            <vertical/>
            <horizontal/>
          </border>
        </dxf>
        <dxf>
          <font>
            <color theme="1"/>
          </font>
          <fill>
            <patternFill patternType="solid">
              <fgColor auto="1"/>
              <bgColor theme="5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828282"/>
          </font>
          <fill>
            <patternFill patternType="solid">
              <fgColor auto="1"/>
              <bgColor theme="0" tint="-0.14996795556505021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theme="1"/>
          </font>
          <fill>
            <patternFill patternType="none">
              <fgColor auto="1"/>
              <bgColor auto="1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Home Inventory Slicer">
        <x14:slicerStyle name="Home Inventory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Vermögenszuwachs pro Monat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Vermögenszuwachs!$R$11</c:f>
              <c:strCache>
                <c:ptCount val="1"/>
                <c:pt idx="0">
                  <c:v>Vermögenszuwachs     [Monat]</c:v>
                </c:pt>
              </c:strCache>
            </c:strRef>
          </c:tx>
          <c:spPr>
            <a:gradFill flip="none" rotWithShape="1">
              <a:gsLst>
                <a:gs pos="0">
                  <a:schemeClr val="bg2">
                    <a:lumMod val="75000"/>
                    <a:shade val="30000"/>
                    <a:satMod val="115000"/>
                  </a:schemeClr>
                </a:gs>
                <a:gs pos="50000">
                  <a:schemeClr val="bg2">
                    <a:lumMod val="75000"/>
                    <a:shade val="67500"/>
                    <a:satMod val="115000"/>
                  </a:schemeClr>
                </a:gs>
                <a:gs pos="100000">
                  <a:schemeClr val="bg2">
                    <a:lumMod val="75000"/>
                    <a:shade val="100000"/>
                    <a:satMod val="115000"/>
                  </a:schemeClr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Vermögenszuwachs!$B$13:$B$24</c:f>
              <c:numCache>
                <c:formatCode>m/d/yyyy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Vermögenszuwachs!$R$13:$R$24</c:f>
              <c:numCache>
                <c:formatCode>#,##0.00\ "€"</c:formatCode>
                <c:ptCount val="12"/>
                <c:pt idx="0">
                  <c:v>90.48</c:v>
                </c:pt>
                <c:pt idx="1">
                  <c:v>90.89</c:v>
                </c:pt>
                <c:pt idx="2">
                  <c:v>91.5</c:v>
                </c:pt>
                <c:pt idx="3">
                  <c:v>91.91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3-446A-944F-C00F8BE8408F}"/>
            </c:ext>
          </c:extLst>
        </c:ser>
        <c:ser>
          <c:idx val="1"/>
          <c:order val="1"/>
          <c:tx>
            <c:strRef>
              <c:f>Vermögenszuwachs!$S$11</c:f>
              <c:strCache>
                <c:ptCount val="1"/>
                <c:pt idx="0">
                  <c:v>Summe    [Jahresverlauf]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75000"/>
                    <a:shade val="30000"/>
                    <a:satMod val="115000"/>
                  </a:schemeClr>
                </a:gs>
                <a:gs pos="50000">
                  <a:schemeClr val="accent3">
                    <a:lumMod val="75000"/>
                    <a:shade val="67500"/>
                    <a:satMod val="115000"/>
                  </a:schemeClr>
                </a:gs>
                <a:gs pos="100000">
                  <a:schemeClr val="accent3">
                    <a:lumMod val="75000"/>
                    <a:shade val="100000"/>
                    <a:satMod val="115000"/>
                  </a:schemeClr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Vermögenszuwachs!$B$13:$B$24</c:f>
              <c:numCache>
                <c:formatCode>m/d/yyyy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Vermögenszuwachs!$S$13:$S$24</c:f>
              <c:numCache>
                <c:formatCode>#,##0.00\ "€"</c:formatCode>
                <c:ptCount val="12"/>
                <c:pt idx="0">
                  <c:v>90.48</c:v>
                </c:pt>
                <c:pt idx="1">
                  <c:v>181.37</c:v>
                </c:pt>
                <c:pt idx="2">
                  <c:v>272.87</c:v>
                </c:pt>
                <c:pt idx="3">
                  <c:v>364.78</c:v>
                </c:pt>
                <c:pt idx="4">
                  <c:v>364.78</c:v>
                </c:pt>
                <c:pt idx="5">
                  <c:v>364.78</c:v>
                </c:pt>
                <c:pt idx="6">
                  <c:v>364.78</c:v>
                </c:pt>
                <c:pt idx="7">
                  <c:v>364.78</c:v>
                </c:pt>
                <c:pt idx="8">
                  <c:v>364.78</c:v>
                </c:pt>
                <c:pt idx="9">
                  <c:v>364.78</c:v>
                </c:pt>
                <c:pt idx="10">
                  <c:v>364.78</c:v>
                </c:pt>
                <c:pt idx="11">
                  <c:v>364.78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43-446A-944F-C00F8BE84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652666544"/>
        <c:axId val="652667200"/>
      </c:barChart>
      <c:dateAx>
        <c:axId val="6526665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2667200"/>
        <c:crosses val="autoZero"/>
        <c:auto val="1"/>
        <c:lblOffset val="100"/>
        <c:baseTimeUnit val="months"/>
      </c:dateAx>
      <c:valAx>
        <c:axId val="65266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2666544"/>
        <c:crosses val="autoZero"/>
        <c:crossBetween val="between"/>
      </c:valAx>
      <c:spPr>
        <a:gradFill>
          <a:gsLst>
            <a:gs pos="0">
              <a:schemeClr val="bg1"/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3">
                <a:lumMod val="40000"/>
                <a:lumOff val="60000"/>
              </a:schemeClr>
            </a:gs>
            <a:gs pos="96000">
              <a:schemeClr val="accent3">
                <a:lumMod val="40000"/>
                <a:lumOff val="60000"/>
              </a:schemeClr>
            </a:gs>
            <a:gs pos="100000">
              <a:schemeClr val="accent3">
                <a:lumMod val="60000"/>
                <a:lumOff val="4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130231392706174"/>
          <c:y val="0.87837752713343265"/>
          <c:w val="0.30117914521989819"/>
          <c:h val="0.10000085124494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Vermögenszuwachs pro Quelle [Total]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Vermögen Total</c:v>
          </c:tx>
          <c:spPr>
            <a:gradFill flip="none" rotWithShape="1">
              <a:gsLst>
                <a:gs pos="0">
                  <a:schemeClr val="accent3">
                    <a:lumMod val="50000"/>
                  </a:schemeClr>
                </a:gs>
                <a:gs pos="100000">
                  <a:schemeClr val="accent3">
                    <a:lumMod val="75000"/>
                  </a:schemeClr>
                </a:gs>
                <a:gs pos="94000">
                  <a:schemeClr val="accent3">
                    <a:lumMod val="60000"/>
                    <a:lumOff val="40000"/>
                  </a:schemeClr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dLbls>
            <c:numFmt formatCode="#,##0.0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Vermögenszuwachs!$C$11:$Q$11</c:f>
              <c:strCache>
                <c:ptCount val="15"/>
                <c:pt idx="0">
                  <c:v>Tagesgeld 1</c:v>
                </c:pt>
                <c:pt idx="1">
                  <c:v>Tagesgeld 2</c:v>
                </c:pt>
                <c:pt idx="2">
                  <c:v>MSC World Fonds</c:v>
                </c:pt>
                <c:pt idx="3">
                  <c:v>Dax</c:v>
                </c:pt>
                <c:pt idx="4">
                  <c:v>P2P</c:v>
                </c:pt>
                <c:pt idx="5">
                  <c:v>Vermietung Garage</c:v>
                </c:pt>
                <c:pt idx="6">
                  <c:v> -</c:v>
                </c:pt>
                <c:pt idx="7">
                  <c:v> -</c:v>
                </c:pt>
                <c:pt idx="8">
                  <c:v> -</c:v>
                </c:pt>
                <c:pt idx="9">
                  <c:v> -</c:v>
                </c:pt>
                <c:pt idx="10">
                  <c:v> -</c:v>
                </c:pt>
                <c:pt idx="11">
                  <c:v> -</c:v>
                </c:pt>
                <c:pt idx="12">
                  <c:v> -</c:v>
                </c:pt>
                <c:pt idx="13">
                  <c:v> -</c:v>
                </c:pt>
                <c:pt idx="14">
                  <c:v> -</c:v>
                </c:pt>
              </c:strCache>
            </c:strRef>
          </c:cat>
          <c:val>
            <c:numRef>
              <c:f>Vermögenszuwachs!$C$26:$Q$26</c:f>
              <c:numCache>
                <c:formatCode>#,##0.00\ "€"</c:formatCode>
                <c:ptCount val="15"/>
                <c:pt idx="0">
                  <c:v>100.4</c:v>
                </c:pt>
                <c:pt idx="1">
                  <c:v>100.4</c:v>
                </c:pt>
                <c:pt idx="2">
                  <c:v>258.38</c:v>
                </c:pt>
                <c:pt idx="3">
                  <c:v>2069.1999999999998</c:v>
                </c:pt>
                <c:pt idx="4">
                  <c:v>256.39999999999998</c:v>
                </c:pt>
                <c:pt idx="5">
                  <c:v>280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2E-4728-BCB8-EFE2E9790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652666544"/>
        <c:axId val="652667200"/>
      </c:barChart>
      <c:catAx>
        <c:axId val="65266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2667200"/>
        <c:crosses val="autoZero"/>
        <c:auto val="1"/>
        <c:lblAlgn val="ctr"/>
        <c:lblOffset val="100"/>
        <c:noMultiLvlLbl val="0"/>
      </c:catAx>
      <c:valAx>
        <c:axId val="65266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de-D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2666544"/>
        <c:crosses val="autoZero"/>
        <c:crossBetween val="between"/>
      </c:valAx>
      <c:spPr>
        <a:gradFill>
          <a:gsLst>
            <a:gs pos="0">
              <a:schemeClr val="bg1"/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3">
                <a:lumMod val="40000"/>
                <a:lumOff val="60000"/>
              </a:schemeClr>
            </a:gs>
            <a:gs pos="96000">
              <a:schemeClr val="accent3">
                <a:lumMod val="40000"/>
                <a:lumOff val="60000"/>
              </a:schemeClr>
            </a:gs>
            <a:gs pos="100000">
              <a:schemeClr val="accent3">
                <a:lumMod val="60000"/>
                <a:lumOff val="4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130231392706174"/>
          <c:y val="0.87837752713343265"/>
          <c:w val="0.30117914521989819"/>
          <c:h val="0.10000085124494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://www.alle-meine-vorlagen.de" TargetMode="External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176211</xdr:colOff>
      <xdr:row>27</xdr:row>
      <xdr:rowOff>38100</xdr:rowOff>
    </xdr:from>
    <xdr:to>
      <xdr:col>18</xdr:col>
      <xdr:colOff>1038224</xdr:colOff>
      <xdr:row>40</xdr:row>
      <xdr:rowOff>152400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4A37DF72-ED6A-4649-B318-D8DC16A11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104774</xdr:colOff>
      <xdr:row>0</xdr:row>
      <xdr:rowOff>152402</xdr:rowOff>
    </xdr:from>
    <xdr:to>
      <xdr:col>18</xdr:col>
      <xdr:colOff>1028700</xdr:colOff>
      <xdr:row>0</xdr:row>
      <xdr:rowOff>539285</xdr:rowOff>
    </xdr:to>
    <xdr:pic>
      <xdr:nvPicPr>
        <xdr:cNvPr id="5" name="Grafik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D59239-D157-4157-9BB2-0BD0DB828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20774" y="152402"/>
          <a:ext cx="2181226" cy="386883"/>
        </a:xfrm>
        <a:prstGeom prst="rect">
          <a:avLst/>
        </a:prstGeom>
        <a:ln w="19050">
          <a:noFill/>
        </a:ln>
        <a:effectLst/>
      </xdr:spPr>
    </xdr:pic>
    <xdr:clientData/>
  </xdr:twoCellAnchor>
  <xdr:twoCellAnchor>
    <xdr:from>
      <xdr:col>0</xdr:col>
      <xdr:colOff>182656</xdr:colOff>
      <xdr:row>40</xdr:row>
      <xdr:rowOff>182656</xdr:rowOff>
    </xdr:from>
    <xdr:to>
      <xdr:col>18</xdr:col>
      <xdr:colOff>1049431</xdr:colOff>
      <xdr:row>54</xdr:row>
      <xdr:rowOff>77881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CECE809C-3F30-4D9C-AC1E-986795957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47625</xdr:colOff>
      <xdr:row>38</xdr:row>
      <xdr:rowOff>202186</xdr:rowOff>
    </xdr:from>
    <xdr:to>
      <xdr:col>3</xdr:col>
      <xdr:colOff>581026</xdr:colOff>
      <xdr:row>40</xdr:row>
      <xdr:rowOff>131869</xdr:rowOff>
    </xdr:to>
    <xdr:pic>
      <xdr:nvPicPr>
        <xdr:cNvPr id="6" name="Grafik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9521C7-F541-44D2-8CB0-67A50654B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9831961"/>
          <a:ext cx="2181226" cy="386883"/>
        </a:xfrm>
        <a:prstGeom prst="rect">
          <a:avLst/>
        </a:prstGeom>
        <a:solidFill>
          <a:schemeClr val="accent2"/>
        </a:solidFill>
        <a:ln w="19050">
          <a:noFill/>
        </a:ln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A1E2D7F-FA9B-4A67-B87D-43538A1DF5B1}" name="Tabelle3" displayName="Tabelle3" ref="B13:S25" headerRowCount="0" totalsRowCount="1" headerRowDxfId="55" dataDxfId="54" totalsRowDxfId="53">
  <tableColumns count="18">
    <tableColumn id="1" xr3:uid="{4F42301F-567F-4379-944A-22B305D22FA8}" name=" " totalsRowLabel="Jahres-_x000a_Ergebnis" headerRowDxfId="52" dataDxfId="51" totalsRowDxfId="50"/>
    <tableColumn id="2" xr3:uid="{F0D9BD47-A7B8-4E96-B035-4E249FBD9FBA}" name="Spalte11" totalsRowFunction="sum" headerRowDxfId="49" dataDxfId="48" totalsRowDxfId="47"/>
    <tableColumn id="3" xr3:uid="{4404C1F6-4319-4B1F-BA74-05302FD89F50}" name="ASP" totalsRowFunction="sum" headerRowDxfId="46" dataDxfId="45" totalsRowDxfId="44"/>
    <tableColumn id="4" xr3:uid="{7031C7A9-981D-4B9B-B869-C09D567DD1EF}" name="MSC" totalsRowFunction="sum" headerRowDxfId="43" dataDxfId="42" totalsRowDxfId="41"/>
    <tableColumn id="5" xr3:uid="{EE41C989-C30B-48A8-9DBB-D3FECB27D7BA}" name="Dax" totalsRowFunction="sum" headerRowDxfId="40" dataDxfId="39" totalsRowDxfId="38"/>
    <tableColumn id="6" xr3:uid="{2AD3BAE5-C9A2-435C-9873-5877B7D45F62}" name="P2P" totalsRowFunction="sum" headerRowDxfId="37" dataDxfId="36" totalsRowDxfId="35"/>
    <tableColumn id="7" xr3:uid="{A75E08F7-9BBD-4782-B45B-88AEFD6B7F98}" name="AMV" totalsRowFunction="sum" headerRowDxfId="34" totalsRowDxfId="33"/>
    <tableColumn id="14" xr3:uid="{DADB8FCC-61EE-4993-94F0-2D985B37A86B}" name="Spalte1" totalsRowFunction="sum" headerRowDxfId="32" dataDxfId="31" totalsRowDxfId="30"/>
    <tableColumn id="15" xr3:uid="{3A24ED66-17D6-4016-B173-4E6435E1A49D}" name="Spalte2" totalsRowFunction="sum" headerRowDxfId="29" dataDxfId="28" totalsRowDxfId="27"/>
    <tableColumn id="16" xr3:uid="{723F8476-355E-4F72-8F45-88D8BFC55B5A}" name="Spalte3" totalsRowFunction="sum" headerRowDxfId="26" dataDxfId="25" totalsRowDxfId="24"/>
    <tableColumn id="17" xr3:uid="{EAD907F3-44D5-4E64-80DA-DBB2272A4587}" name="Spalte4" totalsRowFunction="sum" headerRowDxfId="23" dataDxfId="22" totalsRowDxfId="21"/>
    <tableColumn id="11" xr3:uid="{D52D2666-65B4-4BEA-8FD4-C53C0D67C7AF}" name="Spalte5" totalsRowFunction="sum" headerRowDxfId="20" dataDxfId="19" totalsRowDxfId="18"/>
    <tableColumn id="12" xr3:uid="{FB0EDD8E-099C-4F1E-82A3-2DF4FA3D4363}" name="Spalte6" totalsRowFunction="sum" headerRowDxfId="17" dataDxfId="16" totalsRowDxfId="15"/>
    <tableColumn id="9" xr3:uid="{1A210AFF-82C6-4130-A503-F50B86583D76}" name="Spalte7" totalsRowFunction="sum" headerRowDxfId="14" dataDxfId="13" totalsRowDxfId="12"/>
    <tableColumn id="10" xr3:uid="{67CB3F61-CBDB-4926-B609-299A0FF0BC64}" name="Spalte8" totalsRowFunction="sum" headerRowDxfId="11" dataDxfId="10" totalsRowDxfId="9"/>
    <tableColumn id="13" xr3:uid="{AB7B94A5-622F-4657-B987-22442BB1AA87}" name="Spalte9" totalsRowFunction="sum" headerRowDxfId="8" dataDxfId="7" totalsRowDxfId="6"/>
    <tableColumn id="18" xr3:uid="{BF565B49-6015-43F0-95D8-6563612AE3E4}" name="Spalte10" totalsRowFunction="sum" headerRowDxfId="5" dataDxfId="4" totalsRowDxfId="3">
      <calculatedColumnFormula>SUM(Tabelle3[[#This Row],[Spalte11]:[Spalte9]])</calculatedColumnFormula>
    </tableColumn>
    <tableColumn id="8" xr3:uid="{F73BD390-BBB6-45A1-8D51-D120C8DEA43A}" name="Spalte12" headerRowDxfId="2" dataDxfId="1" totalsRowDxfId="0">
      <calculatedColumnFormula>S12+Tabelle3[[#This Row],[Spalte10]]</calculatedColumnFormula>
    </tableColumn>
  </tableColumns>
  <tableStyleInfo name="TableStyleLight19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Blaugrü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Home Inventory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lle-meine-vorlagen.de/vorlage-zur-beschriftung-von-ordnerruecken/" TargetMode="External"/><Relationship Id="rId3" Type="http://schemas.openxmlformats.org/officeDocument/2006/relationships/hyperlink" Target="http://www.alle-meine-vorlagen.de/fotodoku/" TargetMode="External"/><Relationship Id="rId7" Type="http://schemas.openxmlformats.org/officeDocument/2006/relationships/hyperlink" Target="http://www.alle-meine-vorlagen.de/uebersicht-versicherungen-so-senkst-du-deine-versicherungskosten/" TargetMode="External"/><Relationship Id="rId2" Type="http://schemas.openxmlformats.org/officeDocument/2006/relationships/hyperlink" Target="http://www.alle-meine-vorlagen.de/vorlage-passwort-liste-kennwort-liste/" TargetMode="External"/><Relationship Id="rId1" Type="http://schemas.openxmlformats.org/officeDocument/2006/relationships/hyperlink" Target="http://www.alle-meine-vorlagen.de/" TargetMode="External"/><Relationship Id="rId6" Type="http://schemas.openxmlformats.org/officeDocument/2006/relationships/hyperlink" Target="http://www.alle-meine-vorlagen.de/aktionsplan/" TargetMode="External"/><Relationship Id="rId5" Type="http://schemas.openxmlformats.org/officeDocument/2006/relationships/hyperlink" Target="http://www.alle-meine-vorlagen.de/meilensteinplan-wichtige-projektphasen-abbilden/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www.alle-meine-vorlagen.de/excel-vorlage-kassenbuch/" TargetMode="External"/><Relationship Id="rId9" Type="http://schemas.openxmlformats.org/officeDocument/2006/relationships/hyperlink" Target="http://www.alle-meine-vorlagen.de/kostenkontrolle-haushaltsbuch-2-0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B1:U26"/>
  <sheetViews>
    <sheetView showGridLines="0" tabSelected="1" topLeftCell="A14" zoomScaleNormal="100" workbookViewId="0">
      <selection activeCell="K1" sqref="K1"/>
    </sheetView>
  </sheetViews>
  <sheetFormatPr baseColWidth="10" defaultColWidth="9.33203125" defaultRowHeight="18" customHeight="1" x14ac:dyDescent="0.2"/>
  <cols>
    <col min="1" max="1" width="1.5" style="2" customWidth="1"/>
    <col min="2" max="2" width="14" style="2" customWidth="1"/>
    <col min="3" max="17" width="14.83203125" style="2" customWidth="1"/>
    <col min="18" max="18" width="22" style="2" customWidth="1"/>
    <col min="19" max="19" width="18.33203125" style="2" customWidth="1"/>
    <col min="20" max="20" width="1.1640625" style="2" customWidth="1"/>
    <col min="21" max="16384" width="9.33203125" style="2"/>
  </cols>
  <sheetData>
    <row r="1" spans="2:21" s="3" customFormat="1" ht="48.75" customHeight="1" x14ac:dyDescent="0.2">
      <c r="B1" s="6" t="s">
        <v>33</v>
      </c>
    </row>
    <row r="2" spans="2:21" s="4" customFormat="1" ht="29.25" customHeight="1" x14ac:dyDescent="0.2">
      <c r="B2" s="17" t="s">
        <v>3</v>
      </c>
      <c r="C2" s="18"/>
      <c r="D2" s="18"/>
      <c r="E2" s="39">
        <f>R26</f>
        <v>3064.7799999999997</v>
      </c>
      <c r="F2" s="39"/>
      <c r="G2" s="18"/>
      <c r="H2" s="17" t="s">
        <v>42</v>
      </c>
      <c r="I2" s="18"/>
      <c r="J2" s="18"/>
      <c r="K2" s="39">
        <f>Tabelle3[[#Totals],[Spalte10]]</f>
        <v>364.78</v>
      </c>
      <c r="L2" s="39"/>
      <c r="M2" s="18"/>
      <c r="N2" s="18"/>
      <c r="O2" s="18"/>
      <c r="P2" s="18"/>
      <c r="Q2" s="18"/>
      <c r="R2" s="18"/>
      <c r="S2" s="18"/>
    </row>
    <row r="3" spans="2:21" s="4" customFormat="1" ht="19.5" customHeight="1" x14ac:dyDescent="0.2"/>
    <row r="4" spans="2:21" s="4" customFormat="1" ht="18" customHeight="1" x14ac:dyDescent="0.2">
      <c r="B4" s="41" t="s">
        <v>4</v>
      </c>
      <c r="C4" s="41"/>
      <c r="D4" s="43" t="s">
        <v>7</v>
      </c>
      <c r="E4" s="43"/>
      <c r="F4" s="43"/>
      <c r="I4" s="31"/>
      <c r="J4" s="30" t="s">
        <v>39</v>
      </c>
      <c r="K4" s="31"/>
      <c r="L4" s="31"/>
      <c r="M4" s="31"/>
      <c r="N4" s="31"/>
      <c r="O4" s="31"/>
      <c r="P4" s="31"/>
      <c r="Q4" s="31"/>
    </row>
    <row r="5" spans="2:21" s="4" customFormat="1" ht="18" customHeight="1" thickBot="1" x14ac:dyDescent="0.25">
      <c r="B5" s="42"/>
      <c r="C5" s="42"/>
      <c r="D5" s="44"/>
      <c r="E5" s="44"/>
      <c r="F5" s="44"/>
      <c r="I5" s="32">
        <v>1</v>
      </c>
      <c r="J5" s="40" t="s">
        <v>34</v>
      </c>
      <c r="K5" s="40"/>
      <c r="L5" s="32">
        <v>6</v>
      </c>
      <c r="M5" s="40" t="s">
        <v>37</v>
      </c>
      <c r="N5" s="40"/>
      <c r="O5" s="32">
        <v>11</v>
      </c>
      <c r="P5" s="40" t="s">
        <v>10</v>
      </c>
      <c r="Q5" s="40"/>
    </row>
    <row r="6" spans="2:21" s="3" customFormat="1" ht="18" customHeight="1" thickBot="1" x14ac:dyDescent="0.25">
      <c r="B6" s="41" t="s">
        <v>6</v>
      </c>
      <c r="C6" s="41"/>
      <c r="D6" s="43" t="s">
        <v>8</v>
      </c>
      <c r="E6" s="43"/>
      <c r="F6" s="43"/>
      <c r="I6" s="32">
        <v>2</v>
      </c>
      <c r="J6" s="40" t="s">
        <v>35</v>
      </c>
      <c r="K6" s="40" t="s">
        <v>0</v>
      </c>
      <c r="L6" s="32">
        <v>7</v>
      </c>
      <c r="M6" s="40" t="s">
        <v>10</v>
      </c>
      <c r="N6" s="40"/>
      <c r="O6" s="32">
        <v>12</v>
      </c>
      <c r="P6" s="40" t="s">
        <v>10</v>
      </c>
      <c r="Q6" s="40"/>
    </row>
    <row r="7" spans="2:21" s="3" customFormat="1" ht="18" customHeight="1" thickBot="1" x14ac:dyDescent="0.25">
      <c r="B7" s="42"/>
      <c r="C7" s="42"/>
      <c r="D7" s="44"/>
      <c r="E7" s="44"/>
      <c r="F7" s="44"/>
      <c r="I7" s="32">
        <v>3</v>
      </c>
      <c r="J7" s="40" t="s">
        <v>36</v>
      </c>
      <c r="K7" s="40"/>
      <c r="L7" s="32">
        <v>8</v>
      </c>
      <c r="M7" s="40" t="s">
        <v>10</v>
      </c>
      <c r="N7" s="40"/>
      <c r="O7" s="32">
        <v>13</v>
      </c>
      <c r="P7" s="40" t="s">
        <v>10</v>
      </c>
      <c r="Q7" s="40"/>
    </row>
    <row r="8" spans="2:21" s="3" customFormat="1" ht="18" customHeight="1" thickBot="1" x14ac:dyDescent="0.25">
      <c r="B8" s="41" t="s">
        <v>5</v>
      </c>
      <c r="C8" s="41"/>
      <c r="D8" s="43" t="s">
        <v>9</v>
      </c>
      <c r="E8" s="43"/>
      <c r="F8" s="43"/>
      <c r="I8" s="32">
        <v>4</v>
      </c>
      <c r="J8" s="40" t="s">
        <v>1</v>
      </c>
      <c r="K8" s="40"/>
      <c r="L8" s="32">
        <v>9</v>
      </c>
      <c r="M8" s="40" t="s">
        <v>10</v>
      </c>
      <c r="N8" s="40"/>
      <c r="O8" s="32">
        <v>14</v>
      </c>
      <c r="P8" s="40" t="s">
        <v>10</v>
      </c>
      <c r="Q8" s="40"/>
    </row>
    <row r="9" spans="2:21" s="3" customFormat="1" ht="18" customHeight="1" thickBot="1" x14ac:dyDescent="0.25">
      <c r="B9" s="41"/>
      <c r="C9" s="41"/>
      <c r="D9" s="43"/>
      <c r="E9" s="43"/>
      <c r="F9" s="43"/>
      <c r="I9" s="32">
        <v>5</v>
      </c>
      <c r="J9" s="40" t="s">
        <v>2</v>
      </c>
      <c r="K9" s="40"/>
      <c r="L9" s="32">
        <v>10</v>
      </c>
      <c r="M9" s="40" t="s">
        <v>10</v>
      </c>
      <c r="N9" s="40"/>
      <c r="O9" s="32">
        <v>15</v>
      </c>
      <c r="P9" s="40" t="s">
        <v>10</v>
      </c>
      <c r="Q9" s="40"/>
    </row>
    <row r="10" spans="2:21" s="3" customFormat="1" ht="18" customHeight="1" x14ac:dyDescent="0.2">
      <c r="B10" s="8"/>
      <c r="C10" s="8"/>
      <c r="D10" s="9"/>
      <c r="E10" s="9"/>
      <c r="F10" s="9"/>
      <c r="I10" s="7"/>
      <c r="J10" s="10"/>
      <c r="K10" s="10"/>
      <c r="L10" s="7"/>
      <c r="M10" s="10"/>
      <c r="N10" s="10"/>
      <c r="O10" s="7"/>
      <c r="P10" s="10"/>
      <c r="Q10" s="10"/>
    </row>
    <row r="11" spans="2:21" s="12" customFormat="1" ht="31.5" customHeight="1" x14ac:dyDescent="0.2">
      <c r="B11" s="11" t="s">
        <v>38</v>
      </c>
      <c r="C11" s="15" t="str">
        <f>$J$5</f>
        <v>Tagesgeld 1</v>
      </c>
      <c r="D11" s="15" t="str">
        <f>$J$6</f>
        <v>Tagesgeld 2</v>
      </c>
      <c r="E11" s="15" t="str">
        <f>$J$7</f>
        <v>MSC World Fonds</v>
      </c>
      <c r="F11" s="15" t="str">
        <f>$J$8</f>
        <v>Dax</v>
      </c>
      <c r="G11" s="15" t="str">
        <f>$J$9</f>
        <v>P2P</v>
      </c>
      <c r="H11" s="15" t="str">
        <f>$M$5</f>
        <v>Vermietung Garage</v>
      </c>
      <c r="I11" s="15" t="str">
        <f>$M$6</f>
        <v xml:space="preserve"> -</v>
      </c>
      <c r="J11" s="15" t="str">
        <f>$M$7</f>
        <v xml:space="preserve"> -</v>
      </c>
      <c r="K11" s="15" t="str">
        <f>$M$8</f>
        <v xml:space="preserve"> -</v>
      </c>
      <c r="L11" s="15" t="str">
        <f>$M$9</f>
        <v xml:space="preserve"> -</v>
      </c>
      <c r="M11" s="15" t="str">
        <f>$P$5</f>
        <v xml:space="preserve"> -</v>
      </c>
      <c r="N11" s="15" t="str">
        <f>$P$6</f>
        <v xml:space="preserve"> -</v>
      </c>
      <c r="O11" s="15" t="str">
        <f>$P$7</f>
        <v xml:space="preserve"> -</v>
      </c>
      <c r="P11" s="15" t="str">
        <f>$P$8</f>
        <v xml:space="preserve"> -</v>
      </c>
      <c r="Q11" s="15" t="str">
        <f>$P$9</f>
        <v xml:space="preserve"> -</v>
      </c>
      <c r="R11" s="15" t="s">
        <v>13</v>
      </c>
      <c r="S11" s="15" t="s">
        <v>12</v>
      </c>
    </row>
    <row r="12" spans="2:21" s="12" customFormat="1" ht="22.5" customHeight="1" thickBot="1" x14ac:dyDescent="0.25">
      <c r="B12" s="24" t="s">
        <v>11</v>
      </c>
      <c r="C12" s="13">
        <v>100</v>
      </c>
      <c r="D12" s="13">
        <v>100</v>
      </c>
      <c r="E12" s="13">
        <v>250</v>
      </c>
      <c r="F12" s="13">
        <v>2000</v>
      </c>
      <c r="G12" s="13">
        <v>250</v>
      </c>
      <c r="H12" s="13">
        <v>0</v>
      </c>
      <c r="I12" s="13"/>
      <c r="J12" s="13"/>
      <c r="K12" s="13"/>
      <c r="L12" s="13"/>
      <c r="M12" s="13"/>
      <c r="N12" s="13"/>
      <c r="O12" s="13"/>
      <c r="P12" s="13"/>
      <c r="Q12" s="13"/>
      <c r="R12" s="13">
        <f>SUM(C12:Q12)</f>
        <v>2700</v>
      </c>
      <c r="S12" s="13"/>
    </row>
    <row r="13" spans="2:21" ht="18" customHeight="1" x14ac:dyDescent="0.2">
      <c r="B13" s="25">
        <v>43101</v>
      </c>
      <c r="C13" s="5">
        <v>0.1</v>
      </c>
      <c r="D13" s="5">
        <v>0.1</v>
      </c>
      <c r="E13" s="5">
        <v>2.08</v>
      </c>
      <c r="F13" s="5">
        <v>16.600000000000001</v>
      </c>
      <c r="G13" s="5">
        <v>1.6</v>
      </c>
      <c r="H13" s="5">
        <v>70</v>
      </c>
      <c r="I13" s="5"/>
      <c r="J13" s="5"/>
      <c r="K13" s="5"/>
      <c r="L13" s="5"/>
      <c r="M13" s="5"/>
      <c r="N13" s="5"/>
      <c r="O13" s="5"/>
      <c r="P13" s="5"/>
      <c r="Q13" s="5"/>
      <c r="R13" s="16">
        <f>SUM(Tabelle3[[#This Row],[Spalte11]:[Spalte9]])</f>
        <v>90.48</v>
      </c>
      <c r="S13" s="19">
        <f>S12+Tabelle3[[#This Row],[Spalte10]]</f>
        <v>90.48</v>
      </c>
    </row>
    <row r="14" spans="2:21" ht="18" customHeight="1" x14ac:dyDescent="0.2">
      <c r="B14" s="25">
        <v>43132</v>
      </c>
      <c r="C14" s="5">
        <v>0.1</v>
      </c>
      <c r="D14" s="5">
        <v>0.1</v>
      </c>
      <c r="E14" s="5">
        <v>2.09</v>
      </c>
      <c r="F14" s="5">
        <v>17</v>
      </c>
      <c r="G14" s="5">
        <v>1.6</v>
      </c>
      <c r="H14" s="5">
        <v>70</v>
      </c>
      <c r="I14" s="5"/>
      <c r="J14" s="5"/>
      <c r="K14" s="5"/>
      <c r="L14" s="5"/>
      <c r="M14" s="5"/>
      <c r="N14" s="5"/>
      <c r="O14" s="5"/>
      <c r="P14" s="5"/>
      <c r="Q14" s="5"/>
      <c r="R14" s="16">
        <f>SUM(Tabelle3[[#This Row],[Spalte11]:[Spalte9]])</f>
        <v>90.89</v>
      </c>
      <c r="S14" s="19">
        <f>S13+Tabelle3[[#This Row],[Spalte10]]</f>
        <v>181.37</v>
      </c>
      <c r="U14" s="14"/>
    </row>
    <row r="15" spans="2:21" s="1" customFormat="1" ht="18" customHeight="1" x14ac:dyDescent="0.2">
      <c r="B15" s="25">
        <v>43160</v>
      </c>
      <c r="C15" s="5">
        <v>0.1</v>
      </c>
      <c r="D15" s="5">
        <v>0.1</v>
      </c>
      <c r="E15" s="5">
        <v>2.1</v>
      </c>
      <c r="F15" s="5">
        <v>17.600000000000001</v>
      </c>
      <c r="G15" s="5">
        <v>1.6</v>
      </c>
      <c r="H15" s="5">
        <v>70</v>
      </c>
      <c r="I15" s="5"/>
      <c r="J15" s="5"/>
      <c r="K15" s="5"/>
      <c r="L15" s="5"/>
      <c r="M15" s="5"/>
      <c r="N15" s="5"/>
      <c r="O15" s="5"/>
      <c r="P15" s="5"/>
      <c r="Q15" s="5"/>
      <c r="R15" s="16">
        <f>SUM(Tabelle3[[#This Row],[Spalte11]:[Spalte9]])</f>
        <v>91.5</v>
      </c>
      <c r="S15" s="19">
        <f>S14+Tabelle3[[#This Row],[Spalte10]]</f>
        <v>272.87</v>
      </c>
      <c r="U15" s="14"/>
    </row>
    <row r="16" spans="2:21" ht="18" customHeight="1" x14ac:dyDescent="0.2">
      <c r="B16" s="25">
        <v>43191</v>
      </c>
      <c r="C16" s="5">
        <v>0.1</v>
      </c>
      <c r="D16" s="5">
        <v>0.1</v>
      </c>
      <c r="E16" s="5">
        <v>2.11</v>
      </c>
      <c r="F16" s="5">
        <v>18</v>
      </c>
      <c r="G16" s="5">
        <v>1.6</v>
      </c>
      <c r="H16" s="5">
        <v>70</v>
      </c>
      <c r="I16" s="5"/>
      <c r="J16" s="5"/>
      <c r="K16" s="5"/>
      <c r="L16" s="5"/>
      <c r="M16" s="5"/>
      <c r="N16" s="5"/>
      <c r="O16" s="5"/>
      <c r="P16" s="5"/>
      <c r="Q16" s="5"/>
      <c r="R16" s="16">
        <f>SUM(Tabelle3[[#This Row],[Spalte11]:[Spalte9]])</f>
        <v>91.91</v>
      </c>
      <c r="S16" s="19">
        <f>S15+Tabelle3[[#This Row],[Spalte10]]</f>
        <v>364.78</v>
      </c>
      <c r="U16" s="14"/>
    </row>
    <row r="17" spans="2:21" ht="18" customHeight="1" x14ac:dyDescent="0.2">
      <c r="B17" s="25">
        <v>43221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6">
        <f>SUM(Tabelle3[[#This Row],[Spalte11]:[Spalte9]])</f>
        <v>0</v>
      </c>
      <c r="S17" s="19">
        <f>S16+Tabelle3[[#This Row],[Spalte10]]</f>
        <v>364.78</v>
      </c>
      <c r="U17" s="14"/>
    </row>
    <row r="18" spans="2:21" ht="18" customHeight="1" x14ac:dyDescent="0.2">
      <c r="B18" s="25">
        <v>43252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16">
        <f>SUM(Tabelle3[[#This Row],[Spalte11]:[Spalte9]])</f>
        <v>0</v>
      </c>
      <c r="S18" s="19">
        <f>S17+Tabelle3[[#This Row],[Spalte10]]</f>
        <v>364.78</v>
      </c>
    </row>
    <row r="19" spans="2:21" ht="18" customHeight="1" x14ac:dyDescent="0.2">
      <c r="B19" s="25">
        <v>43282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16">
        <f>SUM(Tabelle3[[#This Row],[Spalte11]:[Spalte9]])</f>
        <v>0</v>
      </c>
      <c r="S19" s="19">
        <f>S18+Tabelle3[[#This Row],[Spalte10]]</f>
        <v>364.78</v>
      </c>
    </row>
    <row r="20" spans="2:21" ht="18" customHeight="1" x14ac:dyDescent="0.2">
      <c r="B20" s="25">
        <v>43313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16">
        <f>SUM(Tabelle3[[#This Row],[Spalte11]:[Spalte9]])</f>
        <v>0</v>
      </c>
      <c r="S20" s="19">
        <f>S19+Tabelle3[[#This Row],[Spalte10]]</f>
        <v>364.78</v>
      </c>
    </row>
    <row r="21" spans="2:21" ht="18" customHeight="1" x14ac:dyDescent="0.2">
      <c r="B21" s="25">
        <v>43344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16">
        <f>SUM(Tabelle3[[#This Row],[Spalte11]:[Spalte9]])</f>
        <v>0</v>
      </c>
      <c r="S21" s="19">
        <f>S20+Tabelle3[[#This Row],[Spalte10]]</f>
        <v>364.78</v>
      </c>
    </row>
    <row r="22" spans="2:21" ht="18" customHeight="1" x14ac:dyDescent="0.2">
      <c r="B22" s="25">
        <v>43374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16">
        <f>SUM(Tabelle3[[#This Row],[Spalte11]:[Spalte9]])</f>
        <v>0</v>
      </c>
      <c r="S22" s="19">
        <f>S21+Tabelle3[[#This Row],[Spalte10]]</f>
        <v>364.78</v>
      </c>
    </row>
    <row r="23" spans="2:21" ht="18" customHeight="1" x14ac:dyDescent="0.2">
      <c r="B23" s="25">
        <v>43405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16">
        <f>SUM(Tabelle3[[#This Row],[Spalte11]:[Spalte9]])</f>
        <v>0</v>
      </c>
      <c r="S23" s="19">
        <f>S22+Tabelle3[[#This Row],[Spalte10]]</f>
        <v>364.78</v>
      </c>
    </row>
    <row r="24" spans="2:21" ht="18" customHeight="1" thickBot="1" x14ac:dyDescent="0.25">
      <c r="B24" s="26">
        <v>43435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8">
        <f>SUM(Tabelle3[[#This Row],[Spalte11]:[Spalte9]])</f>
        <v>0</v>
      </c>
      <c r="S24" s="29">
        <f>S23+Tabelle3[[#This Row],[Spalte10]]</f>
        <v>364.78</v>
      </c>
    </row>
    <row r="25" spans="2:21" ht="30.75" thickTop="1" x14ac:dyDescent="0.2">
      <c r="B25" s="33" t="s">
        <v>41</v>
      </c>
      <c r="C25" s="34">
        <f>SUBTOTAL(109,Tabelle3[Spalte11])</f>
        <v>0.4</v>
      </c>
      <c r="D25" s="34">
        <f>SUBTOTAL(109,Tabelle3[ASP])</f>
        <v>0.4</v>
      </c>
      <c r="E25" s="34">
        <f>SUBTOTAL(109,Tabelle3[MSC])</f>
        <v>8.379999999999999</v>
      </c>
      <c r="F25" s="34">
        <f>SUBTOTAL(109,Tabelle3[Dax])</f>
        <v>69.2</v>
      </c>
      <c r="G25" s="34">
        <f>SUBTOTAL(109,Tabelle3[P2P])</f>
        <v>6.4</v>
      </c>
      <c r="H25" s="34">
        <f>SUBTOTAL(109,Tabelle3[AMV])</f>
        <v>280</v>
      </c>
      <c r="I25" s="34">
        <f>SUBTOTAL(109,Tabelle3[Spalte1])</f>
        <v>0</v>
      </c>
      <c r="J25" s="34">
        <f>SUBTOTAL(109,Tabelle3[Spalte2])</f>
        <v>0</v>
      </c>
      <c r="K25" s="34">
        <f>SUBTOTAL(109,Tabelle3[Spalte3])</f>
        <v>0</v>
      </c>
      <c r="L25" s="34">
        <f>SUBTOTAL(109,Tabelle3[Spalte4])</f>
        <v>0</v>
      </c>
      <c r="M25" s="34">
        <f>SUBTOTAL(109,Tabelle3[Spalte5])</f>
        <v>0</v>
      </c>
      <c r="N25" s="34">
        <f>SUBTOTAL(109,Tabelle3[Spalte6])</f>
        <v>0</v>
      </c>
      <c r="O25" s="34">
        <f>SUBTOTAL(109,Tabelle3[Spalte7])</f>
        <v>0</v>
      </c>
      <c r="P25" s="34">
        <f>SUBTOTAL(109,Tabelle3[Spalte8])</f>
        <v>0</v>
      </c>
      <c r="Q25" s="34">
        <f>SUBTOTAL(109,Tabelle3[Spalte9])</f>
        <v>0</v>
      </c>
      <c r="R25" s="34">
        <f>SUBTOTAL(109,Tabelle3[Spalte10])</f>
        <v>364.78</v>
      </c>
      <c r="S25" s="35"/>
    </row>
    <row r="26" spans="2:21" ht="18" customHeight="1" x14ac:dyDescent="0.25">
      <c r="B26" s="36" t="s">
        <v>40</v>
      </c>
      <c r="C26" s="37">
        <f>C12+Tabelle3[[#Totals],[Spalte11]]</f>
        <v>100.4</v>
      </c>
      <c r="D26" s="37">
        <f>D12+Tabelle3[[#Totals],[ASP]]</f>
        <v>100.4</v>
      </c>
      <c r="E26" s="37">
        <f>E12+Tabelle3[[#Totals],[MSC]]</f>
        <v>258.38</v>
      </c>
      <c r="F26" s="37">
        <f>F12+Tabelle3[[#Totals],[Dax]]</f>
        <v>2069.1999999999998</v>
      </c>
      <c r="G26" s="37">
        <f>G12+Tabelle3[[#Totals],[P2P]]</f>
        <v>256.39999999999998</v>
      </c>
      <c r="H26" s="37">
        <f>H12+Tabelle3[[#Totals],[AMV]]</f>
        <v>280</v>
      </c>
      <c r="I26" s="37">
        <f>I12+Tabelle3[[#Totals],[Spalte1]]</f>
        <v>0</v>
      </c>
      <c r="J26" s="37">
        <f>J12+Tabelle3[[#Totals],[Spalte2]]</f>
        <v>0</v>
      </c>
      <c r="K26" s="37">
        <f>K12+Tabelle3[[#Totals],[Spalte3]]</f>
        <v>0</v>
      </c>
      <c r="L26" s="37">
        <f>L12+Tabelle3[[#Totals],[Spalte4]]</f>
        <v>0</v>
      </c>
      <c r="M26" s="37">
        <f>M12+Tabelle3[[#Totals],[Spalte5]]</f>
        <v>0</v>
      </c>
      <c r="N26" s="37">
        <f>N12+Tabelle3[[#Totals],[Spalte6]]</f>
        <v>0</v>
      </c>
      <c r="O26" s="37">
        <f>O12+Tabelle3[[#Totals],[Spalte7]]</f>
        <v>0</v>
      </c>
      <c r="P26" s="37">
        <f>P12+Tabelle3[[#Totals],[Spalte8]]</f>
        <v>0</v>
      </c>
      <c r="Q26" s="37">
        <f>Q12+Tabelle3[[#Totals],[Spalte9]]</f>
        <v>0</v>
      </c>
      <c r="R26" s="37">
        <f>R12+Tabelle3[[#Totals],[Spalte10]]</f>
        <v>3064.7799999999997</v>
      </c>
      <c r="S26" s="38"/>
    </row>
  </sheetData>
  <mergeCells count="23">
    <mergeCell ref="E2:F2"/>
    <mergeCell ref="B8:C9"/>
    <mergeCell ref="B6:C7"/>
    <mergeCell ref="B4:C5"/>
    <mergeCell ref="D4:F5"/>
    <mergeCell ref="D8:F9"/>
    <mergeCell ref="D6:F7"/>
    <mergeCell ref="K2:L2"/>
    <mergeCell ref="J5:K5"/>
    <mergeCell ref="J9:K9"/>
    <mergeCell ref="P9:Q9"/>
    <mergeCell ref="P8:Q8"/>
    <mergeCell ref="P7:Q7"/>
    <mergeCell ref="P6:Q6"/>
    <mergeCell ref="P5:Q5"/>
    <mergeCell ref="M9:N9"/>
    <mergeCell ref="M8:N8"/>
    <mergeCell ref="M7:N7"/>
    <mergeCell ref="M6:N6"/>
    <mergeCell ref="M5:N5"/>
    <mergeCell ref="J8:K8"/>
    <mergeCell ref="J7:K7"/>
    <mergeCell ref="J6:K6"/>
  </mergeCells>
  <phoneticPr fontId="3" type="noConversion"/>
  <conditionalFormatting sqref="C13:Q24">
    <cfRule type="cellIs" dxfId="57" priority="1" operator="lessThan">
      <formula>0</formula>
    </cfRule>
    <cfRule type="cellIs" dxfId="56" priority="2" operator="greaterThanOrEqual">
      <formula>0</formula>
    </cfRule>
  </conditionalFormatting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51" orientation="landscape" r:id="rId1"/>
  <headerFooter differentFirst="1" alignWithMargins="0">
    <oddFooter>Seite &amp;S von &amp;A</oddFooter>
  </headerFooter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BF259-7BA3-4F9D-9B3C-7207E81A9A8F}">
  <dimension ref="B1:I16"/>
  <sheetViews>
    <sheetView showGridLines="0" workbookViewId="0">
      <selection activeCell="E16" sqref="E16"/>
    </sheetView>
  </sheetViews>
  <sheetFormatPr baseColWidth="10" defaultRowHeight="15" x14ac:dyDescent="0.25"/>
  <cols>
    <col min="1" max="1" width="3.83203125" style="20" customWidth="1"/>
    <col min="2" max="3" width="18.33203125" style="20" customWidth="1"/>
    <col min="4" max="4" width="21.6640625" style="20" customWidth="1"/>
    <col min="5" max="5" width="25" style="20" customWidth="1"/>
    <col min="6" max="16384" width="12" style="20"/>
  </cols>
  <sheetData>
    <row r="1" spans="2:9" ht="18.75" x14ac:dyDescent="0.25">
      <c r="B1" s="46" t="s">
        <v>28</v>
      </c>
      <c r="C1" s="46"/>
      <c r="D1" s="46"/>
      <c r="E1" s="46"/>
      <c r="F1" s="46"/>
      <c r="G1" s="46"/>
      <c r="H1" s="46"/>
      <c r="I1" s="46"/>
    </row>
    <row r="2" spans="2:9" ht="15.75" x14ac:dyDescent="0.25">
      <c r="B2" s="47" t="s">
        <v>14</v>
      </c>
      <c r="C2" s="47"/>
      <c r="D2" s="47"/>
      <c r="E2" s="47"/>
      <c r="F2" s="47"/>
      <c r="G2" s="47"/>
      <c r="H2" s="47"/>
      <c r="I2" s="47"/>
    </row>
    <row r="3" spans="2:9" ht="16.5" thickBot="1" x14ac:dyDescent="0.3">
      <c r="B3" s="21"/>
      <c r="C3" s="21"/>
      <c r="D3" s="21"/>
      <c r="E3" s="21"/>
      <c r="F3" s="48"/>
      <c r="G3" s="48"/>
      <c r="H3" s="48"/>
      <c r="I3" s="48"/>
    </row>
    <row r="4" spans="2:9" ht="18.75" x14ac:dyDescent="0.3">
      <c r="B4" s="22" t="s">
        <v>15</v>
      </c>
      <c r="C4" s="23"/>
      <c r="D4" s="23"/>
      <c r="E4" s="49" t="s">
        <v>16</v>
      </c>
      <c r="F4" s="49"/>
      <c r="G4" s="49"/>
      <c r="H4" s="23"/>
      <c r="I4" s="23"/>
    </row>
    <row r="5" spans="2:9" ht="18.75" x14ac:dyDescent="0.3">
      <c r="B5" s="23"/>
      <c r="C5" s="23"/>
      <c r="D5" s="23"/>
      <c r="E5" s="23"/>
      <c r="F5" s="23"/>
      <c r="G5" s="23"/>
      <c r="H5" s="23"/>
      <c r="I5" s="23"/>
    </row>
    <row r="6" spans="2:9" ht="18.75" x14ac:dyDescent="0.3">
      <c r="B6" s="50" t="s">
        <v>29</v>
      </c>
      <c r="C6" s="50"/>
      <c r="D6" s="50"/>
      <c r="E6" s="23" t="s">
        <v>30</v>
      </c>
      <c r="F6" s="23"/>
      <c r="G6" s="23"/>
      <c r="H6" s="23"/>
      <c r="I6" s="23"/>
    </row>
    <row r="7" spans="2:9" ht="18.75" x14ac:dyDescent="0.3">
      <c r="B7" s="45" t="s">
        <v>17</v>
      </c>
      <c r="C7" s="45"/>
      <c r="D7" s="45"/>
      <c r="E7" s="23" t="s">
        <v>18</v>
      </c>
      <c r="F7" s="23"/>
      <c r="G7" s="23"/>
      <c r="H7" s="23"/>
      <c r="I7" s="23"/>
    </row>
    <row r="8" spans="2:9" ht="18.75" x14ac:dyDescent="0.3">
      <c r="B8" s="45" t="s">
        <v>19</v>
      </c>
      <c r="C8" s="45"/>
      <c r="D8" s="45"/>
      <c r="E8" s="23" t="s">
        <v>20</v>
      </c>
      <c r="F8" s="23"/>
      <c r="G8" s="23"/>
      <c r="H8" s="23"/>
      <c r="I8" s="23"/>
    </row>
    <row r="9" spans="2:9" ht="18.75" x14ac:dyDescent="0.3">
      <c r="B9" s="45" t="s">
        <v>21</v>
      </c>
      <c r="C9" s="45"/>
      <c r="D9" s="45"/>
      <c r="E9" s="23" t="s">
        <v>22</v>
      </c>
      <c r="F9" s="23"/>
      <c r="G9" s="23"/>
      <c r="H9" s="23"/>
      <c r="I9" s="23"/>
    </row>
    <row r="10" spans="2:9" ht="18.75" x14ac:dyDescent="0.3">
      <c r="B10" s="45" t="s">
        <v>23</v>
      </c>
      <c r="C10" s="45"/>
      <c r="D10" s="45"/>
      <c r="E10" s="23" t="s">
        <v>24</v>
      </c>
      <c r="F10" s="23"/>
      <c r="G10" s="23"/>
      <c r="H10" s="23"/>
      <c r="I10" s="23"/>
    </row>
    <row r="11" spans="2:9" ht="18.75" x14ac:dyDescent="0.3">
      <c r="B11" s="50" t="s">
        <v>31</v>
      </c>
      <c r="C11" s="50"/>
      <c r="D11" s="50"/>
      <c r="E11" s="23" t="s">
        <v>32</v>
      </c>
      <c r="F11" s="23"/>
      <c r="G11" s="23"/>
      <c r="H11" s="23"/>
      <c r="I11" s="23"/>
    </row>
    <row r="12" spans="2:9" ht="18.75" x14ac:dyDescent="0.3">
      <c r="B12" s="45" t="s">
        <v>25</v>
      </c>
      <c r="C12" s="45"/>
      <c r="D12" s="45"/>
      <c r="E12" s="23" t="s">
        <v>26</v>
      </c>
      <c r="F12" s="23"/>
      <c r="G12" s="23"/>
      <c r="H12" s="23"/>
      <c r="I12" s="23"/>
    </row>
    <row r="13" spans="2:9" ht="18.75" x14ac:dyDescent="0.3">
      <c r="B13" s="45"/>
      <c r="C13" s="45"/>
      <c r="D13" s="45"/>
      <c r="E13" s="23"/>
      <c r="F13" s="23"/>
      <c r="G13" s="23"/>
      <c r="H13" s="23"/>
      <c r="I13" s="23"/>
    </row>
    <row r="14" spans="2:9" ht="18.75" x14ac:dyDescent="0.3">
      <c r="B14" s="45"/>
      <c r="C14" s="45"/>
      <c r="D14" s="45"/>
      <c r="E14" s="23"/>
      <c r="F14" s="23"/>
      <c r="G14" s="23"/>
      <c r="H14" s="23"/>
      <c r="I14" s="23"/>
    </row>
    <row r="15" spans="2:9" ht="18.75" x14ac:dyDescent="0.3">
      <c r="B15" s="45"/>
      <c r="C15" s="45"/>
      <c r="D15" s="45"/>
      <c r="E15" s="23"/>
      <c r="F15" s="23"/>
      <c r="G15" s="23"/>
      <c r="H15" s="23"/>
      <c r="I15" s="23"/>
    </row>
    <row r="16" spans="2:9" ht="18.75" x14ac:dyDescent="0.3">
      <c r="B16" s="23" t="s">
        <v>27</v>
      </c>
    </row>
  </sheetData>
  <mergeCells count="14">
    <mergeCell ref="B14:D14"/>
    <mergeCell ref="B15:D15"/>
    <mergeCell ref="B8:D8"/>
    <mergeCell ref="B9:D9"/>
    <mergeCell ref="B10:D10"/>
    <mergeCell ref="B11:D11"/>
    <mergeCell ref="B12:D12"/>
    <mergeCell ref="B13:D13"/>
    <mergeCell ref="B7:D7"/>
    <mergeCell ref="B1:I1"/>
    <mergeCell ref="B2:I2"/>
    <mergeCell ref="F3:I3"/>
    <mergeCell ref="E4:G4"/>
    <mergeCell ref="B6:D6"/>
  </mergeCells>
  <hyperlinks>
    <hyperlink ref="E4" r:id="rId1" xr:uid="{561F91ED-C56E-4BBB-B1C0-0AD494772AA9}"/>
    <hyperlink ref="B6" r:id="rId2" display="Vorlage Passwortliste" xr:uid="{64374B69-17B3-4F83-B9FB-0328CCDD168D}"/>
    <hyperlink ref="B7" r:id="rId3" xr:uid="{17D2A55C-4BF0-4E64-9152-E03C3242D266}"/>
    <hyperlink ref="B8:D8" r:id="rId4" display="http://www.alle-meine-vorlagen.de/excel-vorlage-kassenbuch/" xr:uid="{93B9851F-76C0-4097-ABED-7858ADEB7E0F}"/>
    <hyperlink ref="B9:D9" r:id="rId5" display="Meilensteinplan" xr:uid="{A3205587-9439-49CC-A7D4-0469EB95ECEC}"/>
    <hyperlink ref="B10:D10" r:id="rId6" display="Aktionsplan" xr:uid="{4C09C94A-5B4E-41CA-BAD2-D059530B0BC9}"/>
    <hyperlink ref="B11:D11" r:id="rId7" display="Übersicht Versicherungen" xr:uid="{186584D1-3686-464C-A505-695C062E2A11}"/>
    <hyperlink ref="B12:D12" r:id="rId8" display="Ordnerrücken beschriften" xr:uid="{12F459E4-7158-4621-91BD-1D9CA34A56E8}"/>
    <hyperlink ref="B6:D6" r:id="rId9" display="Kostenkontrolle Haushaltsbuch" xr:uid="{9F288872-612D-43D6-9CE4-83F97580BCF6}"/>
  </hyperlinks>
  <pageMargins left="0.7" right="0.7" top="0.78740157499999996" bottom="0.78740157499999996" header="0.3" footer="0.3"/>
  <pageSetup paperSize="9" orientation="portrait"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62F6DCB-5A97-4330-9523-293876E4E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Vermögenszuwachs</vt:lpstr>
      <vt:lpstr>Info</vt:lpstr>
      <vt:lpstr>Vermögenszuwachs!Druckbereich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Vermögenszuwachs</dc:title>
  <dc:creator/>
  <cp:keywords/>
  <cp:lastModifiedBy/>
  <dcterms:created xsi:type="dcterms:W3CDTF">2018-01-09T20:46:34Z</dcterms:created>
  <dcterms:modified xsi:type="dcterms:W3CDTF">2018-01-15T19:48:29Z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TC028023459991</vt:lpwstr>
  </property>
</Properties>
</file>