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codeName="DieseArbeitsmappe"/>
  <mc:AlternateContent xmlns:mc="http://schemas.openxmlformats.org/markup-compatibility/2006">
    <mc:Choice Requires="x15">
      <x15ac:absPath xmlns:x15ac="http://schemas.microsoft.com/office/spreadsheetml/2010/11/ac" url="C:\Website - Alle_meine_Vorlagen.de\Software\KKHB 3.00\"/>
    </mc:Choice>
  </mc:AlternateContent>
  <xr:revisionPtr revIDLastSave="0" documentId="13_ncr:1_{93D83691-0921-4555-A0AB-0D398C2FCB72}" xr6:coauthVersionLast="47" xr6:coauthVersionMax="47" xr10:uidLastSave="{00000000-0000-0000-0000-000000000000}"/>
  <bookViews>
    <workbookView xWindow="28680" yWindow="-120" windowWidth="38640" windowHeight="21120" tabRatio="950" xr2:uid="{00000000-000D-0000-FFFF-FFFF00000000}"/>
  </bookViews>
  <sheets>
    <sheet name="Überblick" sheetId="12" r:id="rId1"/>
    <sheet name="1 Einnahmen" sheetId="13" r:id="rId2"/>
    <sheet name="1a Einnahmen-Fremdwährung" sheetId="38" r:id="rId3"/>
    <sheet name="2 Fixe Ausgaben" sheetId="14" r:id="rId4"/>
    <sheet name="4 Var. Ausgaben Jahresübersicht" sheetId="15" r:id="rId5"/>
    <sheet name="Januar" sheetId="27" r:id="rId6"/>
    <sheet name="Februar" sheetId="28" r:id="rId7"/>
    <sheet name="März" sheetId="39" r:id="rId8"/>
    <sheet name="April" sheetId="40" r:id="rId9"/>
    <sheet name="Mai" sheetId="41" r:id="rId10"/>
    <sheet name="Juni" sheetId="42" r:id="rId11"/>
    <sheet name="Juli" sheetId="44" r:id="rId12"/>
    <sheet name="August" sheetId="45" r:id="rId13"/>
    <sheet name="September" sheetId="46" r:id="rId14"/>
    <sheet name="Oktober" sheetId="47" r:id="rId15"/>
    <sheet name="November" sheetId="48" r:id="rId16"/>
    <sheet name="Dezember" sheetId="49" r:id="rId17"/>
    <sheet name="Basisdaten" sheetId="16" r:id="rId18"/>
    <sheet name="Anleitung" sheetId="50" r:id="rId19"/>
  </sheets>
  <definedNames>
    <definedName name="_xlnm._FilterDatabase" localSheetId="3" hidden="1">'2 Fixe Ausgaben'!$B$6:$S$56</definedName>
    <definedName name="_xlnm.Print_Area" localSheetId="4">'4 Var. Ausgaben Jahresübersicht'!$A$1:$W$30</definedName>
    <definedName name="_xlnm.Print_Area" localSheetId="0">Überblick!$B$6:$Q$68</definedName>
    <definedName name="Kalenderjahr">Basisdaten!$C$3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3" l="1"/>
  <c r="K7" i="13"/>
  <c r="L7" i="13"/>
  <c r="M7" i="13"/>
  <c r="N7" i="13"/>
  <c r="N29" i="13" s="1"/>
  <c r="L10" i="12" s="1"/>
  <c r="AH15" i="12" s="1"/>
  <c r="BN21" i="12" s="1"/>
  <c r="O7" i="13"/>
  <c r="O29" i="13" s="1"/>
  <c r="M10" i="12" s="1"/>
  <c r="P7" i="13"/>
  <c r="Q7" i="13"/>
  <c r="I7" i="13"/>
  <c r="G7" i="13"/>
  <c r="H7" i="13"/>
  <c r="F7" i="13"/>
  <c r="D4" i="27"/>
  <c r="Z9" i="39"/>
  <c r="H68" i="12"/>
  <c r="Y6" i="49"/>
  <c r="X6" i="49"/>
  <c r="W6" i="49"/>
  <c r="V6" i="49"/>
  <c r="U6" i="49"/>
  <c r="T6" i="49"/>
  <c r="S6" i="49"/>
  <c r="R6" i="49"/>
  <c r="Q6" i="49"/>
  <c r="P6" i="49"/>
  <c r="O6" i="49"/>
  <c r="N6" i="49"/>
  <c r="M6" i="49"/>
  <c r="L6" i="49"/>
  <c r="K6" i="49"/>
  <c r="J6" i="49"/>
  <c r="I6" i="49"/>
  <c r="H6" i="49"/>
  <c r="G6" i="49"/>
  <c r="F6" i="49"/>
  <c r="E6" i="49"/>
  <c r="D6" i="49"/>
  <c r="Y6" i="48"/>
  <c r="X6" i="48"/>
  <c r="W6" i="48"/>
  <c r="V6" i="48"/>
  <c r="U6" i="48"/>
  <c r="T6" i="48"/>
  <c r="S6" i="48"/>
  <c r="R6" i="48"/>
  <c r="Q6" i="48"/>
  <c r="P6" i="48"/>
  <c r="O6" i="48"/>
  <c r="N6" i="48"/>
  <c r="M6" i="48"/>
  <c r="L6" i="48"/>
  <c r="K6" i="48"/>
  <c r="J6" i="48"/>
  <c r="I6" i="48"/>
  <c r="H6" i="48"/>
  <c r="G6" i="48"/>
  <c r="F6" i="48"/>
  <c r="E6" i="48"/>
  <c r="D6" i="48"/>
  <c r="Y6" i="47"/>
  <c r="X6" i="47"/>
  <c r="W6" i="47"/>
  <c r="V6" i="47"/>
  <c r="U6" i="47"/>
  <c r="T6" i="47"/>
  <c r="S6" i="47"/>
  <c r="R6" i="47"/>
  <c r="Q6" i="47"/>
  <c r="P6" i="47"/>
  <c r="O6" i="47"/>
  <c r="N6" i="47"/>
  <c r="M6" i="47"/>
  <c r="L6" i="47"/>
  <c r="K6" i="47"/>
  <c r="J6" i="47"/>
  <c r="I6" i="47"/>
  <c r="H6" i="47"/>
  <c r="G6" i="47"/>
  <c r="F6" i="47"/>
  <c r="E6" i="47"/>
  <c r="D6" i="47"/>
  <c r="Y6" i="46"/>
  <c r="X6" i="46"/>
  <c r="W6" i="46"/>
  <c r="V6" i="46"/>
  <c r="U6" i="46"/>
  <c r="T6" i="46"/>
  <c r="S6" i="46"/>
  <c r="R6" i="46"/>
  <c r="Q6" i="46"/>
  <c r="P6" i="46"/>
  <c r="O6" i="46"/>
  <c r="N6" i="46"/>
  <c r="M6" i="46"/>
  <c r="L6" i="46"/>
  <c r="K6" i="46"/>
  <c r="J6" i="46"/>
  <c r="I6" i="46"/>
  <c r="H6" i="46"/>
  <c r="G6" i="46"/>
  <c r="F6" i="46"/>
  <c r="E6" i="46"/>
  <c r="D6" i="46"/>
  <c r="Y6" i="45"/>
  <c r="X6" i="45"/>
  <c r="W6" i="45"/>
  <c r="V6" i="45"/>
  <c r="U6" i="45"/>
  <c r="T6" i="45"/>
  <c r="S6" i="45"/>
  <c r="R6" i="45"/>
  <c r="Q6" i="45"/>
  <c r="P6" i="45"/>
  <c r="O6" i="45"/>
  <c r="N6" i="45"/>
  <c r="M6" i="45"/>
  <c r="L6" i="45"/>
  <c r="K6" i="45"/>
  <c r="J6" i="45"/>
  <c r="I6" i="45"/>
  <c r="H6" i="45"/>
  <c r="G6" i="45"/>
  <c r="F6" i="45"/>
  <c r="E6" i="45"/>
  <c r="D6" i="45"/>
  <c r="Y6" i="44"/>
  <c r="X6" i="44"/>
  <c r="W6" i="44"/>
  <c r="V6" i="44"/>
  <c r="U6" i="44"/>
  <c r="T6" i="44"/>
  <c r="S6" i="44"/>
  <c r="R6" i="44"/>
  <c r="Q6" i="44"/>
  <c r="P6" i="44"/>
  <c r="O6" i="44"/>
  <c r="N6" i="44"/>
  <c r="M6" i="44"/>
  <c r="L6" i="44"/>
  <c r="K6" i="44"/>
  <c r="J6" i="44"/>
  <c r="I6" i="44"/>
  <c r="H6" i="44"/>
  <c r="G6" i="44"/>
  <c r="F6" i="44"/>
  <c r="E6" i="44"/>
  <c r="D6" i="44"/>
  <c r="Y6" i="42"/>
  <c r="X6" i="42"/>
  <c r="W6" i="42"/>
  <c r="V6" i="42"/>
  <c r="U6" i="42"/>
  <c r="T6" i="42"/>
  <c r="S6" i="42"/>
  <c r="R6" i="42"/>
  <c r="Q6" i="42"/>
  <c r="P6" i="42"/>
  <c r="O6" i="42"/>
  <c r="N6" i="42"/>
  <c r="M6" i="42"/>
  <c r="L6" i="42"/>
  <c r="K6" i="42"/>
  <c r="J6" i="42"/>
  <c r="I6" i="42"/>
  <c r="H6" i="42"/>
  <c r="G6" i="42"/>
  <c r="F6" i="42"/>
  <c r="E6" i="42"/>
  <c r="D6" i="42"/>
  <c r="Y6" i="41"/>
  <c r="X6" i="41"/>
  <c r="W6" i="41"/>
  <c r="V6" i="41"/>
  <c r="U6" i="41"/>
  <c r="T6" i="41"/>
  <c r="S6" i="41"/>
  <c r="R6" i="41"/>
  <c r="Q6" i="41"/>
  <c r="P6" i="41"/>
  <c r="O6" i="41"/>
  <c r="N6" i="41"/>
  <c r="M6" i="41"/>
  <c r="L6" i="41"/>
  <c r="K6" i="41"/>
  <c r="J6" i="41"/>
  <c r="I6" i="41"/>
  <c r="H6" i="41"/>
  <c r="G6" i="41"/>
  <c r="F6" i="41"/>
  <c r="E6" i="41"/>
  <c r="D6" i="41"/>
  <c r="Y6" i="40"/>
  <c r="X6" i="40"/>
  <c r="W6" i="40"/>
  <c r="V6" i="40"/>
  <c r="U6" i="40"/>
  <c r="T6" i="40"/>
  <c r="S6" i="40"/>
  <c r="R6" i="40"/>
  <c r="Q6" i="40"/>
  <c r="P6" i="40"/>
  <c r="O6" i="40"/>
  <c r="N6" i="40"/>
  <c r="M6" i="40"/>
  <c r="L6" i="40"/>
  <c r="K6" i="40"/>
  <c r="J6" i="40"/>
  <c r="I6" i="40"/>
  <c r="H6" i="40"/>
  <c r="G6" i="40"/>
  <c r="F6" i="40"/>
  <c r="E6" i="40"/>
  <c r="D6" i="40"/>
  <c r="Y6" i="28"/>
  <c r="X6" i="28"/>
  <c r="W6" i="28"/>
  <c r="V6" i="28"/>
  <c r="U6" i="28"/>
  <c r="T6" i="28"/>
  <c r="S6" i="28"/>
  <c r="R6" i="28"/>
  <c r="Q6" i="28"/>
  <c r="P6" i="28"/>
  <c r="O6" i="28"/>
  <c r="N6" i="28"/>
  <c r="M6" i="28"/>
  <c r="L6" i="28"/>
  <c r="K6" i="28"/>
  <c r="J6" i="28"/>
  <c r="I6" i="28"/>
  <c r="H6" i="28"/>
  <c r="G6" i="28"/>
  <c r="F6" i="28"/>
  <c r="E6" i="28"/>
  <c r="D6" i="28"/>
  <c r="R6" i="27"/>
  <c r="Q6" i="27"/>
  <c r="P6" i="27"/>
  <c r="O6" i="27"/>
  <c r="N6" i="27"/>
  <c r="M6" i="27"/>
  <c r="L6" i="27"/>
  <c r="K6" i="27"/>
  <c r="J6" i="27"/>
  <c r="I6" i="27"/>
  <c r="H6" i="27"/>
  <c r="G6" i="27"/>
  <c r="F6" i="27"/>
  <c r="E6" i="27"/>
  <c r="D6" i="27"/>
  <c r="O6" i="39"/>
  <c r="N6" i="39"/>
  <c r="M6" i="39"/>
  <c r="L6" i="39"/>
  <c r="K6" i="39"/>
  <c r="J6" i="39"/>
  <c r="I6" i="39"/>
  <c r="H6" i="39"/>
  <c r="G6" i="39"/>
  <c r="F6" i="39"/>
  <c r="E6" i="39"/>
  <c r="B9" i="15"/>
  <c r="B10" i="15"/>
  <c r="B11" i="15"/>
  <c r="B12" i="15"/>
  <c r="B13" i="15"/>
  <c r="B14" i="15"/>
  <c r="B15" i="15"/>
  <c r="B16" i="15"/>
  <c r="B17" i="15"/>
  <c r="B18" i="15"/>
  <c r="B19" i="15"/>
  <c r="B20" i="15"/>
  <c r="B21" i="15"/>
  <c r="B22" i="15"/>
  <c r="B23" i="15"/>
  <c r="B24" i="15"/>
  <c r="B25" i="15"/>
  <c r="B26" i="15"/>
  <c r="B27" i="15"/>
  <c r="B28" i="15"/>
  <c r="B8" i="15"/>
  <c r="S4" i="49"/>
  <c r="S3" i="49"/>
  <c r="S4" i="48"/>
  <c r="S3" i="48"/>
  <c r="S4" i="47"/>
  <c r="S3" i="47"/>
  <c r="S4" i="46"/>
  <c r="S3" i="46"/>
  <c r="S4" i="45"/>
  <c r="S3" i="45"/>
  <c r="S4" i="44"/>
  <c r="S3" i="44"/>
  <c r="S4" i="42"/>
  <c r="S3" i="42"/>
  <c r="S4" i="41"/>
  <c r="S3" i="41"/>
  <c r="S4" i="40"/>
  <c r="S3" i="40"/>
  <c r="S4" i="39"/>
  <c r="S3" i="39"/>
  <c r="S4" i="28"/>
  <c r="S3" i="28"/>
  <c r="L3" i="15"/>
  <c r="L3" i="14"/>
  <c r="L3" i="38"/>
  <c r="L3" i="13"/>
  <c r="L4" i="13"/>
  <c r="L4" i="38"/>
  <c r="L4" i="14"/>
  <c r="L4" i="15"/>
  <c r="P16" i="15"/>
  <c r="P15" i="15"/>
  <c r="P10" i="15"/>
  <c r="P9" i="15"/>
  <c r="O18" i="15"/>
  <c r="O15" i="15"/>
  <c r="O12" i="15"/>
  <c r="O9" i="15"/>
  <c r="N16" i="15"/>
  <c r="N15" i="15"/>
  <c r="N10" i="15"/>
  <c r="N9" i="15"/>
  <c r="M17" i="15"/>
  <c r="M16" i="15"/>
  <c r="M14" i="15"/>
  <c r="M11" i="15"/>
  <c r="M10" i="15"/>
  <c r="M8" i="15"/>
  <c r="I57" i="14"/>
  <c r="F57" i="14"/>
  <c r="D12" i="12" s="1"/>
  <c r="AI7" i="12" s="1"/>
  <c r="AI22" i="12" s="1"/>
  <c r="L18" i="15"/>
  <c r="L15" i="15"/>
  <c r="L12" i="15"/>
  <c r="L9" i="15"/>
  <c r="I18" i="15"/>
  <c r="I12" i="15"/>
  <c r="H18" i="15"/>
  <c r="H11" i="15"/>
  <c r="D5" i="49"/>
  <c r="C7" i="49"/>
  <c r="C8" i="49" s="1"/>
  <c r="Y38" i="49"/>
  <c r="P28" i="15" s="1"/>
  <c r="X38" i="49"/>
  <c r="P27" i="15" s="1"/>
  <c r="W38" i="49"/>
  <c r="P26" i="15" s="1"/>
  <c r="V38" i="49"/>
  <c r="P25" i="15" s="1"/>
  <c r="U38" i="49"/>
  <c r="P24" i="15" s="1"/>
  <c r="T38" i="49"/>
  <c r="P23" i="15" s="1"/>
  <c r="S38" i="49"/>
  <c r="P22" i="15" s="1"/>
  <c r="R38" i="49"/>
  <c r="P21" i="15" s="1"/>
  <c r="Q38" i="49"/>
  <c r="P20" i="15" s="1"/>
  <c r="P38" i="49"/>
  <c r="P19" i="15" s="1"/>
  <c r="O38" i="49"/>
  <c r="P18" i="15"/>
  <c r="N38" i="49"/>
  <c r="P17" i="15"/>
  <c r="M38" i="49"/>
  <c r="L38" i="49"/>
  <c r="K38" i="49"/>
  <c r="P14" i="15"/>
  <c r="J38" i="49"/>
  <c r="P13" i="15"/>
  <c r="I38" i="49"/>
  <c r="P12" i="15"/>
  <c r="H38" i="49"/>
  <c r="P11" i="15"/>
  <c r="G38" i="49"/>
  <c r="F38" i="49"/>
  <c r="E38" i="49"/>
  <c r="P8" i="15"/>
  <c r="D38" i="49"/>
  <c r="P7" i="15"/>
  <c r="Z37" i="49"/>
  <c r="Z36" i="49"/>
  <c r="Z35" i="49"/>
  <c r="Z34" i="49"/>
  <c r="Z33" i="49"/>
  <c r="Z32" i="49"/>
  <c r="Z31" i="49"/>
  <c r="Z30" i="49"/>
  <c r="Z29" i="49"/>
  <c r="Z28" i="49"/>
  <c r="Z27" i="49"/>
  <c r="Z26" i="49"/>
  <c r="Z25" i="49"/>
  <c r="Z24" i="49"/>
  <c r="Z23" i="49"/>
  <c r="Z22" i="49"/>
  <c r="Z21" i="49"/>
  <c r="Z20" i="49"/>
  <c r="Z19" i="49"/>
  <c r="Z18" i="49"/>
  <c r="Z17" i="49"/>
  <c r="Z16" i="49"/>
  <c r="Z15" i="49"/>
  <c r="Z14" i="49"/>
  <c r="Z13" i="49"/>
  <c r="Z12" i="49"/>
  <c r="Z11" i="49"/>
  <c r="Z10" i="49"/>
  <c r="Z9" i="49"/>
  <c r="Z8" i="49"/>
  <c r="Z7" i="49"/>
  <c r="D4" i="49"/>
  <c r="C7" i="48"/>
  <c r="C8" i="48"/>
  <c r="D5" i="48"/>
  <c r="Y37" i="48"/>
  <c r="O28" i="15" s="1"/>
  <c r="X37" i="48"/>
  <c r="O27" i="15" s="1"/>
  <c r="W37" i="48"/>
  <c r="O26" i="15" s="1"/>
  <c r="V37" i="48"/>
  <c r="O25" i="15" s="1"/>
  <c r="U37" i="48"/>
  <c r="O24" i="15" s="1"/>
  <c r="T37" i="48"/>
  <c r="O23" i="15" s="1"/>
  <c r="S37" i="48"/>
  <c r="R37" i="48"/>
  <c r="O21" i="15" s="1"/>
  <c r="Q37" i="48"/>
  <c r="O20" i="15" s="1"/>
  <c r="P37" i="48"/>
  <c r="O19" i="15" s="1"/>
  <c r="O37" i="48"/>
  <c r="N37" i="48"/>
  <c r="O17" i="15"/>
  <c r="M37" i="48"/>
  <c r="O16" i="15"/>
  <c r="L37" i="48"/>
  <c r="K37" i="48"/>
  <c r="O14" i="15"/>
  <c r="J37" i="48"/>
  <c r="O13" i="15"/>
  <c r="I37" i="48"/>
  <c r="H37" i="48"/>
  <c r="O11" i="15"/>
  <c r="G37" i="48"/>
  <c r="O10" i="15"/>
  <c r="F37" i="48"/>
  <c r="E37" i="48"/>
  <c r="O8" i="15"/>
  <c r="D37" i="48"/>
  <c r="O7" i="15"/>
  <c r="Z36" i="48"/>
  <c r="Z35" i="48"/>
  <c r="Z34" i="48"/>
  <c r="Z33" i="48"/>
  <c r="Z32" i="48"/>
  <c r="Z31" i="48"/>
  <c r="Z30" i="48"/>
  <c r="Z29" i="48"/>
  <c r="Z28" i="48"/>
  <c r="Z27" i="48"/>
  <c r="Z26" i="48"/>
  <c r="Z25" i="48"/>
  <c r="Z24" i="48"/>
  <c r="Z23" i="48"/>
  <c r="Z22" i="48"/>
  <c r="Z21" i="48"/>
  <c r="Z20" i="48"/>
  <c r="Z19" i="48"/>
  <c r="Z18" i="48"/>
  <c r="Z17" i="48"/>
  <c r="Z16" i="48"/>
  <c r="Z15" i="48"/>
  <c r="Z14" i="48"/>
  <c r="Z13" i="48"/>
  <c r="Z12" i="48"/>
  <c r="Z11" i="48"/>
  <c r="Z10" i="48"/>
  <c r="Z9" i="48"/>
  <c r="Z8" i="48"/>
  <c r="Z7" i="48"/>
  <c r="D4" i="48"/>
  <c r="C7" i="47"/>
  <c r="C8" i="47" s="1"/>
  <c r="D5" i="47"/>
  <c r="Y38" i="47"/>
  <c r="N28" i="15" s="1"/>
  <c r="X38" i="47"/>
  <c r="N27" i="15" s="1"/>
  <c r="W38" i="47"/>
  <c r="N26" i="15" s="1"/>
  <c r="V38" i="47"/>
  <c r="N25" i="15" s="1"/>
  <c r="U38" i="47"/>
  <c r="N24" i="15" s="1"/>
  <c r="T38" i="47"/>
  <c r="N23" i="15" s="1"/>
  <c r="S38" i="47"/>
  <c r="N22" i="15" s="1"/>
  <c r="R38" i="47"/>
  <c r="N21" i="15" s="1"/>
  <c r="Q38" i="47"/>
  <c r="N20" i="15" s="1"/>
  <c r="P38" i="47"/>
  <c r="N19" i="15" s="1"/>
  <c r="O38" i="47"/>
  <c r="N18" i="15"/>
  <c r="N38" i="47"/>
  <c r="N17" i="15"/>
  <c r="M38" i="47"/>
  <c r="L38" i="47"/>
  <c r="K38" i="47"/>
  <c r="N14" i="15"/>
  <c r="J38" i="47"/>
  <c r="N13" i="15"/>
  <c r="I38" i="47"/>
  <c r="N12" i="15"/>
  <c r="H38" i="47"/>
  <c r="N11" i="15"/>
  <c r="G38" i="47"/>
  <c r="F38" i="47"/>
  <c r="E38" i="47"/>
  <c r="N8" i="15"/>
  <c r="D38" i="47"/>
  <c r="N7" i="15"/>
  <c r="Z37" i="47"/>
  <c r="Z36" i="47"/>
  <c r="Z35" i="47"/>
  <c r="Z34" i="47"/>
  <c r="Z33" i="47"/>
  <c r="Z32" i="47"/>
  <c r="Z31" i="47"/>
  <c r="Z30" i="47"/>
  <c r="Z29" i="47"/>
  <c r="Z28" i="47"/>
  <c r="Z27" i="47"/>
  <c r="Z26" i="47"/>
  <c r="Z25" i="47"/>
  <c r="Z24" i="47"/>
  <c r="Z23" i="47"/>
  <c r="Z22" i="47"/>
  <c r="Z21" i="47"/>
  <c r="Z20" i="47"/>
  <c r="Z19" i="47"/>
  <c r="Z18" i="47"/>
  <c r="Z17" i="47"/>
  <c r="Z16" i="47"/>
  <c r="Z15" i="47"/>
  <c r="Z14" i="47"/>
  <c r="Z13" i="47"/>
  <c r="Z12" i="47"/>
  <c r="Z11" i="47"/>
  <c r="Z10" i="47"/>
  <c r="Z9" i="47"/>
  <c r="Z8" i="47"/>
  <c r="Z7" i="47"/>
  <c r="D4" i="47"/>
  <c r="D5" i="46"/>
  <c r="C7" i="46"/>
  <c r="C8" i="46" s="1"/>
  <c r="Y37" i="46"/>
  <c r="M28" i="15" s="1"/>
  <c r="X37" i="46"/>
  <c r="M27" i="15" s="1"/>
  <c r="W37" i="46"/>
  <c r="M26" i="15" s="1"/>
  <c r="V37" i="46"/>
  <c r="M25" i="15" s="1"/>
  <c r="U37" i="46"/>
  <c r="M24" i="15" s="1"/>
  <c r="T37" i="46"/>
  <c r="M23" i="15" s="1"/>
  <c r="S37" i="46"/>
  <c r="M22" i="15" s="1"/>
  <c r="R37" i="46"/>
  <c r="M21" i="15" s="1"/>
  <c r="Q37" i="46"/>
  <c r="M20" i="15" s="1"/>
  <c r="P37" i="46"/>
  <c r="M19" i="15" s="1"/>
  <c r="O37" i="46"/>
  <c r="M18" i="15"/>
  <c r="N37" i="46"/>
  <c r="M37" i="46"/>
  <c r="L37" i="46"/>
  <c r="M15" i="15"/>
  <c r="K37" i="46"/>
  <c r="J37" i="46"/>
  <c r="M13" i="15"/>
  <c r="I37" i="46"/>
  <c r="M12" i="15"/>
  <c r="H37" i="46"/>
  <c r="G37" i="46"/>
  <c r="F37" i="46"/>
  <c r="M9" i="15"/>
  <c r="E37" i="46"/>
  <c r="D37" i="46"/>
  <c r="M7" i="15"/>
  <c r="Z36" i="46"/>
  <c r="Z35" i="46"/>
  <c r="Z34" i="46"/>
  <c r="Z33" i="46"/>
  <c r="Z32" i="46"/>
  <c r="Z31" i="46"/>
  <c r="Z30" i="46"/>
  <c r="Z29" i="46"/>
  <c r="Z28" i="46"/>
  <c r="Z27" i="46"/>
  <c r="Z26" i="46"/>
  <c r="Z25" i="46"/>
  <c r="Z24" i="46"/>
  <c r="Z23" i="46"/>
  <c r="Z22" i="46"/>
  <c r="Z21" i="46"/>
  <c r="Z20" i="46"/>
  <c r="Z19" i="46"/>
  <c r="Z18" i="46"/>
  <c r="Z17" i="46"/>
  <c r="Z16" i="46"/>
  <c r="Z15" i="46"/>
  <c r="Z14" i="46"/>
  <c r="Z13" i="46"/>
  <c r="Z12" i="46"/>
  <c r="Z11" i="46"/>
  <c r="Z10" i="46"/>
  <c r="Z9" i="46"/>
  <c r="Z8" i="46"/>
  <c r="Z7" i="46"/>
  <c r="D4" i="46"/>
  <c r="D5" i="45"/>
  <c r="C7" i="45"/>
  <c r="C8" i="45" s="1"/>
  <c r="Y38" i="45"/>
  <c r="L28" i="15" s="1"/>
  <c r="X38" i="45"/>
  <c r="L27" i="15" s="1"/>
  <c r="W38" i="45"/>
  <c r="L26" i="15" s="1"/>
  <c r="V38" i="45"/>
  <c r="L25" i="15" s="1"/>
  <c r="U38" i="45"/>
  <c r="L24" i="15" s="1"/>
  <c r="T38" i="45"/>
  <c r="L23" i="15" s="1"/>
  <c r="S38" i="45"/>
  <c r="L22" i="15" s="1"/>
  <c r="R38" i="45"/>
  <c r="L21" i="15" s="1"/>
  <c r="Q38" i="45"/>
  <c r="L20" i="15" s="1"/>
  <c r="P38" i="45"/>
  <c r="L19" i="15" s="1"/>
  <c r="O38" i="45"/>
  <c r="N38" i="45"/>
  <c r="L17" i="15"/>
  <c r="M38" i="45"/>
  <c r="L16" i="15"/>
  <c r="L38" i="45"/>
  <c r="K38" i="45"/>
  <c r="L14" i="15"/>
  <c r="J38" i="45"/>
  <c r="L13" i="15"/>
  <c r="I38" i="45"/>
  <c r="H38" i="45"/>
  <c r="L11" i="15"/>
  <c r="G38" i="45"/>
  <c r="L10" i="15"/>
  <c r="F38" i="45"/>
  <c r="E38" i="45"/>
  <c r="L8" i="15"/>
  <c r="D38" i="45"/>
  <c r="L7" i="15"/>
  <c r="Z37" i="45"/>
  <c r="Z36" i="45"/>
  <c r="Z35" i="45"/>
  <c r="Z34" i="45"/>
  <c r="Z33" i="45"/>
  <c r="Z32" i="45"/>
  <c r="Z31" i="45"/>
  <c r="Z30" i="45"/>
  <c r="Z29" i="45"/>
  <c r="Z28" i="45"/>
  <c r="Z27" i="45"/>
  <c r="Z26" i="45"/>
  <c r="Z25" i="45"/>
  <c r="Z24" i="45"/>
  <c r="Z23" i="45"/>
  <c r="Z22" i="45"/>
  <c r="Z21" i="45"/>
  <c r="Z20" i="45"/>
  <c r="Z19" i="45"/>
  <c r="Z18" i="45"/>
  <c r="Z17" i="45"/>
  <c r="Z16" i="45"/>
  <c r="Z15" i="45"/>
  <c r="Z14" i="45"/>
  <c r="Z13" i="45"/>
  <c r="Z12" i="45"/>
  <c r="Z11" i="45"/>
  <c r="Z10" i="45"/>
  <c r="Z9" i="45"/>
  <c r="Z8" i="45"/>
  <c r="Z7" i="45"/>
  <c r="D4" i="45"/>
  <c r="D5" i="44"/>
  <c r="C7" i="44"/>
  <c r="C8" i="44"/>
  <c r="B8" i="44" s="1"/>
  <c r="A8" i="44" s="1"/>
  <c r="Y38" i="44"/>
  <c r="K28" i="15" s="1"/>
  <c r="X38" i="44"/>
  <c r="K27" i="15" s="1"/>
  <c r="W38" i="44"/>
  <c r="K26" i="15" s="1"/>
  <c r="V38" i="44"/>
  <c r="K25" i="15" s="1"/>
  <c r="U38" i="44"/>
  <c r="K24" i="15" s="1"/>
  <c r="T38" i="44"/>
  <c r="K23" i="15" s="1"/>
  <c r="S38" i="44"/>
  <c r="K22" i="15" s="1"/>
  <c r="R38" i="44"/>
  <c r="K21" i="15" s="1"/>
  <c r="Q38" i="44"/>
  <c r="K20" i="15" s="1"/>
  <c r="P38" i="44"/>
  <c r="K19" i="15" s="1"/>
  <c r="O38" i="44"/>
  <c r="K18" i="15"/>
  <c r="N38" i="44"/>
  <c r="K17" i="15"/>
  <c r="M38" i="44"/>
  <c r="K16" i="15"/>
  <c r="L38" i="44"/>
  <c r="K15" i="15"/>
  <c r="K38" i="44"/>
  <c r="K14" i="15"/>
  <c r="J38" i="44"/>
  <c r="K13" i="15"/>
  <c r="I38" i="44"/>
  <c r="K12" i="15"/>
  <c r="H38" i="44"/>
  <c r="K11" i="15"/>
  <c r="G38" i="44"/>
  <c r="K10" i="15"/>
  <c r="F38" i="44"/>
  <c r="K9" i="15"/>
  <c r="E38" i="44"/>
  <c r="K8" i="15"/>
  <c r="D38" i="44"/>
  <c r="K7" i="15"/>
  <c r="Z37" i="44"/>
  <c r="Z36" i="44"/>
  <c r="Z35" i="44"/>
  <c r="Z34" i="44"/>
  <c r="Z33" i="44"/>
  <c r="Z32" i="44"/>
  <c r="Z31" i="44"/>
  <c r="Z30" i="44"/>
  <c r="Z29" i="44"/>
  <c r="Z28" i="44"/>
  <c r="Z27" i="44"/>
  <c r="Z26" i="44"/>
  <c r="Z25" i="44"/>
  <c r="Z24" i="44"/>
  <c r="Z23" i="44"/>
  <c r="Z22" i="44"/>
  <c r="Z21" i="44"/>
  <c r="Z20" i="44"/>
  <c r="Z19" i="44"/>
  <c r="Z18" i="44"/>
  <c r="Z17" i="44"/>
  <c r="Z16" i="44"/>
  <c r="Z15" i="44"/>
  <c r="Z14" i="44"/>
  <c r="Z13" i="44"/>
  <c r="Z12" i="44"/>
  <c r="Z11" i="44"/>
  <c r="Z10" i="44"/>
  <c r="Z9" i="44"/>
  <c r="Z8" i="44"/>
  <c r="Z7" i="44"/>
  <c r="D4" i="44"/>
  <c r="D5" i="42"/>
  <c r="C7" i="42"/>
  <c r="C8" i="42"/>
  <c r="Y37" i="42"/>
  <c r="J28" i="15" s="1"/>
  <c r="X37" i="42"/>
  <c r="J27" i="15" s="1"/>
  <c r="W37" i="42"/>
  <c r="J26" i="15" s="1"/>
  <c r="V37" i="42"/>
  <c r="J25" i="15" s="1"/>
  <c r="U37" i="42"/>
  <c r="J24" i="15" s="1"/>
  <c r="T37" i="42"/>
  <c r="J23" i="15" s="1"/>
  <c r="S37" i="42"/>
  <c r="J22" i="15" s="1"/>
  <c r="R37" i="42"/>
  <c r="J21" i="15" s="1"/>
  <c r="Q37" i="42"/>
  <c r="J20" i="15" s="1"/>
  <c r="P37" i="42"/>
  <c r="J19" i="15" s="1"/>
  <c r="O37" i="42"/>
  <c r="J18" i="15"/>
  <c r="N37" i="42"/>
  <c r="J17" i="15"/>
  <c r="M37" i="42"/>
  <c r="J16" i="15"/>
  <c r="L37" i="42"/>
  <c r="J15" i="15"/>
  <c r="K37" i="42"/>
  <c r="J14" i="15"/>
  <c r="J37" i="42"/>
  <c r="J13" i="15"/>
  <c r="I37" i="42"/>
  <c r="J12" i="15"/>
  <c r="H37" i="42"/>
  <c r="J11" i="15"/>
  <c r="G37" i="42"/>
  <c r="J10" i="15"/>
  <c r="F37" i="42"/>
  <c r="J9" i="15"/>
  <c r="E37" i="42"/>
  <c r="J8" i="15"/>
  <c r="D37" i="42"/>
  <c r="J7" i="15"/>
  <c r="Z36" i="42"/>
  <c r="Z35" i="42"/>
  <c r="Z34" i="42"/>
  <c r="Z33" i="42"/>
  <c r="Z32" i="42"/>
  <c r="Z31" i="42"/>
  <c r="Z30" i="42"/>
  <c r="Z29" i="42"/>
  <c r="Z28" i="42"/>
  <c r="Z27" i="42"/>
  <c r="Z26" i="42"/>
  <c r="Z25" i="42"/>
  <c r="Z24" i="42"/>
  <c r="Z23" i="42"/>
  <c r="Z22" i="42"/>
  <c r="Z21" i="42"/>
  <c r="Z20" i="42"/>
  <c r="Z19" i="42"/>
  <c r="Z18" i="42"/>
  <c r="Z17" i="42"/>
  <c r="Z16" i="42"/>
  <c r="Z15" i="42"/>
  <c r="Z14" i="42"/>
  <c r="Z13" i="42"/>
  <c r="Z12" i="42"/>
  <c r="Z11" i="42"/>
  <c r="Z10" i="42"/>
  <c r="Z9" i="42"/>
  <c r="Z8" i="42"/>
  <c r="Z7" i="42"/>
  <c r="D4" i="42"/>
  <c r="D5" i="41"/>
  <c r="C7" i="41"/>
  <c r="C8" i="41" s="1"/>
  <c r="Y38" i="41"/>
  <c r="I28" i="15" s="1"/>
  <c r="X38" i="41"/>
  <c r="I27" i="15" s="1"/>
  <c r="W38" i="41"/>
  <c r="I26" i="15" s="1"/>
  <c r="V38" i="41"/>
  <c r="I25" i="15" s="1"/>
  <c r="U38" i="41"/>
  <c r="I24" i="15" s="1"/>
  <c r="T38" i="41"/>
  <c r="I23" i="15" s="1"/>
  <c r="S38" i="41"/>
  <c r="I22" i="15" s="1"/>
  <c r="R38" i="41"/>
  <c r="I21" i="15" s="1"/>
  <c r="Q38" i="41"/>
  <c r="I20" i="15" s="1"/>
  <c r="P38" i="41"/>
  <c r="I19" i="15" s="1"/>
  <c r="O38" i="41"/>
  <c r="N38" i="41"/>
  <c r="I17" i="15"/>
  <c r="M38" i="41"/>
  <c r="I16" i="15"/>
  <c r="L38" i="41"/>
  <c r="I15" i="15"/>
  <c r="K38" i="41"/>
  <c r="I14" i="15"/>
  <c r="J38" i="41"/>
  <c r="I13" i="15"/>
  <c r="I38" i="41"/>
  <c r="H38" i="41"/>
  <c r="I11" i="15"/>
  <c r="G38" i="41"/>
  <c r="I10" i="15"/>
  <c r="F38" i="41"/>
  <c r="I9" i="15"/>
  <c r="E38" i="41"/>
  <c r="I8" i="15"/>
  <c r="D38" i="41"/>
  <c r="I7" i="15"/>
  <c r="Z37" i="41"/>
  <c r="Z36" i="41"/>
  <c r="Z35" i="41"/>
  <c r="Z34" i="41"/>
  <c r="Z33" i="41"/>
  <c r="Z32" i="41"/>
  <c r="Z31" i="41"/>
  <c r="Z30" i="41"/>
  <c r="Z29" i="41"/>
  <c r="Z28" i="41"/>
  <c r="Z27" i="41"/>
  <c r="Z26" i="41"/>
  <c r="Z25" i="41"/>
  <c r="Z24" i="41"/>
  <c r="Z23" i="41"/>
  <c r="Z22" i="41"/>
  <c r="Z21" i="41"/>
  <c r="Z20" i="41"/>
  <c r="Z19" i="41"/>
  <c r="Z18" i="41"/>
  <c r="Z17" i="41"/>
  <c r="Z16" i="41"/>
  <c r="Z15" i="41"/>
  <c r="Z14" i="41"/>
  <c r="Z13" i="41"/>
  <c r="Z12" i="41"/>
  <c r="Z11" i="41"/>
  <c r="Z10" i="41"/>
  <c r="Z9" i="41"/>
  <c r="Z8" i="41"/>
  <c r="Z7" i="41"/>
  <c r="D4" i="41"/>
  <c r="D5" i="40"/>
  <c r="C7" i="40"/>
  <c r="C8" i="40" s="1"/>
  <c r="Y37" i="40"/>
  <c r="H28" i="15" s="1"/>
  <c r="X37" i="40"/>
  <c r="H27" i="15" s="1"/>
  <c r="W37" i="40"/>
  <c r="H26" i="15" s="1"/>
  <c r="V37" i="40"/>
  <c r="H25" i="15" s="1"/>
  <c r="U37" i="40"/>
  <c r="H24" i="15" s="1"/>
  <c r="T37" i="40"/>
  <c r="H23" i="15" s="1"/>
  <c r="S37" i="40"/>
  <c r="H22" i="15" s="1"/>
  <c r="R37" i="40"/>
  <c r="Q37" i="40"/>
  <c r="H20" i="15" s="1"/>
  <c r="P37" i="40"/>
  <c r="H19" i="15" s="1"/>
  <c r="O37" i="40"/>
  <c r="N37" i="40"/>
  <c r="H17" i="15"/>
  <c r="M37" i="40"/>
  <c r="H16" i="15"/>
  <c r="L37" i="40"/>
  <c r="H15" i="15" s="1"/>
  <c r="K37" i="40"/>
  <c r="H14" i="15"/>
  <c r="J37" i="40"/>
  <c r="H13" i="15"/>
  <c r="I37" i="40"/>
  <c r="H12" i="15" s="1"/>
  <c r="H37" i="40"/>
  <c r="G37" i="40"/>
  <c r="H10" i="15"/>
  <c r="F37" i="40"/>
  <c r="H9" i="15" s="1"/>
  <c r="E37" i="40"/>
  <c r="H8" i="15" s="1"/>
  <c r="D37" i="40"/>
  <c r="H7" i="15" s="1"/>
  <c r="Z36" i="40"/>
  <c r="Z35" i="40"/>
  <c r="Z34" i="40"/>
  <c r="Z33" i="40"/>
  <c r="Z32" i="40"/>
  <c r="Z31" i="40"/>
  <c r="Z30" i="40"/>
  <c r="Z29" i="40"/>
  <c r="Z28" i="40"/>
  <c r="Z27" i="40"/>
  <c r="Z26" i="40"/>
  <c r="Z25" i="40"/>
  <c r="Z24" i="40"/>
  <c r="Z23" i="40"/>
  <c r="Z22" i="40"/>
  <c r="Z21" i="40"/>
  <c r="Z20" i="40"/>
  <c r="Z19" i="40"/>
  <c r="Z18" i="40"/>
  <c r="Z17" i="40"/>
  <c r="Z16" i="40"/>
  <c r="Z15" i="40"/>
  <c r="Z14" i="40"/>
  <c r="Z13" i="40"/>
  <c r="Z12" i="40"/>
  <c r="Z11" i="40"/>
  <c r="Z10" i="40"/>
  <c r="Z9" i="40"/>
  <c r="Z8" i="40"/>
  <c r="Z7" i="40"/>
  <c r="D4" i="40"/>
  <c r="B4" i="13"/>
  <c r="B4" i="38"/>
  <c r="B4" i="15"/>
  <c r="B4" i="14"/>
  <c r="D4" i="39"/>
  <c r="D4" i="28"/>
  <c r="D5" i="39"/>
  <c r="C7" i="39"/>
  <c r="B7" i="39" s="1"/>
  <c r="Y38" i="39"/>
  <c r="G28" i="15" s="1"/>
  <c r="X38" i="39"/>
  <c r="G27" i="15" s="1"/>
  <c r="W38" i="39"/>
  <c r="G26" i="15" s="1"/>
  <c r="V38" i="39"/>
  <c r="G25" i="15" s="1"/>
  <c r="U38" i="39"/>
  <c r="G24" i="15" s="1"/>
  <c r="T38" i="39"/>
  <c r="G23" i="15" s="1"/>
  <c r="S38" i="39"/>
  <c r="G22" i="15" s="1"/>
  <c r="R38" i="39"/>
  <c r="G21" i="15" s="1"/>
  <c r="Q38" i="39"/>
  <c r="G20" i="15" s="1"/>
  <c r="P38" i="39"/>
  <c r="G19" i="15" s="1"/>
  <c r="O38" i="39"/>
  <c r="G18" i="15" s="1"/>
  <c r="N38" i="39"/>
  <c r="G17" i="15" s="1"/>
  <c r="M38" i="39"/>
  <c r="G16" i="15" s="1"/>
  <c r="L38" i="39"/>
  <c r="G15" i="15" s="1"/>
  <c r="K38" i="39"/>
  <c r="G14" i="15"/>
  <c r="J38" i="39"/>
  <c r="G13" i="15" s="1"/>
  <c r="I38" i="39"/>
  <c r="G12" i="15" s="1"/>
  <c r="H38" i="39"/>
  <c r="G11" i="15" s="1"/>
  <c r="G38" i="39"/>
  <c r="G10" i="15" s="1"/>
  <c r="F38" i="39"/>
  <c r="G9" i="15"/>
  <c r="E38" i="39"/>
  <c r="G8" i="15" s="1"/>
  <c r="D38" i="39"/>
  <c r="G7" i="15" s="1"/>
  <c r="Z37" i="39"/>
  <c r="Z36" i="39"/>
  <c r="Z35" i="39"/>
  <c r="Z34" i="39"/>
  <c r="Z33" i="39"/>
  <c r="Z32" i="39"/>
  <c r="Z31" i="39"/>
  <c r="Z30" i="39"/>
  <c r="Z29" i="39"/>
  <c r="Z28" i="39"/>
  <c r="Z27" i="39"/>
  <c r="Z26" i="39"/>
  <c r="Z25" i="39"/>
  <c r="Z24" i="39"/>
  <c r="Z23" i="39"/>
  <c r="Z22" i="39"/>
  <c r="Z21" i="39"/>
  <c r="Z20" i="39"/>
  <c r="Z19" i="39"/>
  <c r="Z18" i="39"/>
  <c r="Z17" i="39"/>
  <c r="Z16" i="39"/>
  <c r="Z15" i="39"/>
  <c r="Z14" i="39"/>
  <c r="Z13" i="39"/>
  <c r="Z12" i="39"/>
  <c r="Z11" i="39"/>
  <c r="Z10" i="39"/>
  <c r="Z8" i="39"/>
  <c r="Z7" i="39"/>
  <c r="Y6" i="39"/>
  <c r="X6" i="39"/>
  <c r="W6" i="39"/>
  <c r="V6" i="39"/>
  <c r="U6" i="39"/>
  <c r="T6" i="39"/>
  <c r="S6" i="39"/>
  <c r="R6" i="39"/>
  <c r="Q6" i="39"/>
  <c r="P6" i="39"/>
  <c r="D6" i="39"/>
  <c r="A7" i="49"/>
  <c r="C9" i="48"/>
  <c r="B8" i="48"/>
  <c r="A8" i="48" s="1"/>
  <c r="A7" i="48"/>
  <c r="B7" i="48"/>
  <c r="A7" i="47"/>
  <c r="B7" i="47"/>
  <c r="A7" i="46"/>
  <c r="B7" i="46"/>
  <c r="B7" i="41"/>
  <c r="A7" i="45"/>
  <c r="B7" i="45"/>
  <c r="B7" i="44"/>
  <c r="C9" i="44"/>
  <c r="C10" i="44" s="1"/>
  <c r="A7" i="44"/>
  <c r="C9" i="42"/>
  <c r="C10" i="42" s="1"/>
  <c r="B8" i="42"/>
  <c r="A8" i="42" s="1"/>
  <c r="A7" i="42"/>
  <c r="B7" i="42"/>
  <c r="A7" i="41"/>
  <c r="A7" i="40"/>
  <c r="B7" i="40"/>
  <c r="A7" i="39"/>
  <c r="C10" i="48"/>
  <c r="C11" i="48" s="1"/>
  <c r="B9" i="48"/>
  <c r="A9" i="48" s="1"/>
  <c r="B9" i="44"/>
  <c r="A9" i="44" s="1"/>
  <c r="B9" i="42"/>
  <c r="A9" i="42" s="1"/>
  <c r="D5" i="28"/>
  <c r="S3" i="27"/>
  <c r="C5" i="15"/>
  <c r="D5" i="27"/>
  <c r="B6" i="12"/>
  <c r="B7" i="12"/>
  <c r="C5" i="14"/>
  <c r="C5" i="38"/>
  <c r="C5" i="13"/>
  <c r="E68" i="12"/>
  <c r="F68" i="12"/>
  <c r="G68" i="12"/>
  <c r="I68" i="12"/>
  <c r="J68" i="12"/>
  <c r="K68" i="12"/>
  <c r="L68" i="12"/>
  <c r="M68" i="12"/>
  <c r="N68" i="12"/>
  <c r="O68" i="12"/>
  <c r="D68" i="12"/>
  <c r="B57" i="12"/>
  <c r="R15" i="38"/>
  <c r="R14" i="38"/>
  <c r="R13" i="38"/>
  <c r="R12" i="38"/>
  <c r="R16" i="38"/>
  <c r="R11" i="38"/>
  <c r="R10" i="38"/>
  <c r="R29" i="38"/>
  <c r="R28" i="38"/>
  <c r="R27" i="38"/>
  <c r="R26" i="38"/>
  <c r="R25" i="38"/>
  <c r="G57" i="14"/>
  <c r="E12" i="12" s="1"/>
  <c r="G12" i="12"/>
  <c r="J57" i="14"/>
  <c r="H12" i="12" s="1"/>
  <c r="K57" i="14"/>
  <c r="I12" i="12" s="1"/>
  <c r="L57" i="14"/>
  <c r="J12" i="12" s="1"/>
  <c r="M57" i="14"/>
  <c r="K12" i="12" s="1"/>
  <c r="N57" i="14"/>
  <c r="L12" i="12" s="1"/>
  <c r="O57" i="14"/>
  <c r="M12" i="12" s="1"/>
  <c r="AI16" i="12" s="1"/>
  <c r="BS22" i="12" s="1"/>
  <c r="P57" i="14"/>
  <c r="N12" i="12" s="1"/>
  <c r="Q57" i="14"/>
  <c r="O12" i="12" s="1"/>
  <c r="H57" i="14"/>
  <c r="F12" i="12" s="1"/>
  <c r="Q19" i="12"/>
  <c r="Q16" i="12"/>
  <c r="Q14" i="12"/>
  <c r="Q12" i="12"/>
  <c r="Q10" i="12"/>
  <c r="B7" i="15"/>
  <c r="C6" i="13"/>
  <c r="E20" i="38"/>
  <c r="E7" i="38"/>
  <c r="E37" i="38"/>
  <c r="R9" i="13"/>
  <c r="R10" i="13"/>
  <c r="R11" i="13"/>
  <c r="R12" i="13"/>
  <c r="R13" i="13"/>
  <c r="R14" i="13"/>
  <c r="R15" i="13"/>
  <c r="R16" i="13"/>
  <c r="R17" i="13"/>
  <c r="R18" i="13"/>
  <c r="R19" i="13"/>
  <c r="R20" i="13"/>
  <c r="R21" i="13"/>
  <c r="R22" i="13"/>
  <c r="R23" i="13"/>
  <c r="R24" i="13"/>
  <c r="R25" i="13"/>
  <c r="R26" i="13"/>
  <c r="R27" i="13"/>
  <c r="Q36" i="38"/>
  <c r="Q29" i="13"/>
  <c r="O10" i="12" s="1"/>
  <c r="AH18" i="12" s="1"/>
  <c r="BZ21" i="12" s="1"/>
  <c r="P36" i="38"/>
  <c r="P29" i="13"/>
  <c r="N10" i="12" s="1"/>
  <c r="AH17" i="12" s="1"/>
  <c r="BV21" i="12" s="1"/>
  <c r="O36" i="38"/>
  <c r="N36" i="38"/>
  <c r="M36" i="38"/>
  <c r="M29" i="13"/>
  <c r="K10" i="12" s="1"/>
  <c r="AH14" i="12" s="1"/>
  <c r="BJ21" i="12" s="1"/>
  <c r="L36" i="38"/>
  <c r="L29" i="13"/>
  <c r="J10" i="12" s="1"/>
  <c r="AH13" i="12" s="1"/>
  <c r="BF21" i="12" s="1"/>
  <c r="K36" i="38"/>
  <c r="K29" i="13"/>
  <c r="I10" i="12"/>
  <c r="AH12" i="12" s="1"/>
  <c r="BB21" i="12" s="1"/>
  <c r="J36" i="38"/>
  <c r="J29" i="13"/>
  <c r="H10" i="12" s="1"/>
  <c r="AH11" i="12" s="1"/>
  <c r="AX21" i="12" s="1"/>
  <c r="I36" i="38"/>
  <c r="I29" i="13"/>
  <c r="G10" i="12" s="1"/>
  <c r="AH10" i="12" s="1"/>
  <c r="AT21" i="12" s="1"/>
  <c r="H36" i="38"/>
  <c r="H29" i="13"/>
  <c r="F10" i="12" s="1"/>
  <c r="AH9" i="12" s="1"/>
  <c r="AP21" i="12" s="1"/>
  <c r="G36" i="38"/>
  <c r="G29" i="13"/>
  <c r="E10" i="12" s="1"/>
  <c r="F36" i="38"/>
  <c r="E36" i="38"/>
  <c r="R35" i="38"/>
  <c r="E35" i="38"/>
  <c r="E34" i="38"/>
  <c r="E33" i="38"/>
  <c r="Q31" i="38"/>
  <c r="Q33" i="38" s="1"/>
  <c r="P31" i="38"/>
  <c r="O31" i="38"/>
  <c r="N31" i="38"/>
  <c r="M31" i="38"/>
  <c r="L31" i="38"/>
  <c r="K31" i="38"/>
  <c r="J31" i="38"/>
  <c r="I31" i="38"/>
  <c r="H31" i="38"/>
  <c r="G31" i="38"/>
  <c r="F31" i="38"/>
  <c r="R30" i="38"/>
  <c r="R24" i="38"/>
  <c r="R31" i="38" s="1"/>
  <c r="R23" i="38"/>
  <c r="R22" i="38"/>
  <c r="R21" i="38"/>
  <c r="Q18" i="38"/>
  <c r="P18" i="38"/>
  <c r="O18" i="38"/>
  <c r="N18" i="38"/>
  <c r="M18" i="38"/>
  <c r="M33" i="38"/>
  <c r="M34" i="38"/>
  <c r="L18" i="38"/>
  <c r="K18" i="38"/>
  <c r="J18" i="38"/>
  <c r="I18" i="38"/>
  <c r="H18" i="38"/>
  <c r="G18" i="38"/>
  <c r="F18" i="38"/>
  <c r="F33" i="38" s="1"/>
  <c r="R17" i="38"/>
  <c r="R9" i="38"/>
  <c r="R8" i="38"/>
  <c r="E6" i="38"/>
  <c r="H5" i="38"/>
  <c r="I5" i="16"/>
  <c r="V5" i="15" s="1"/>
  <c r="C7" i="28"/>
  <c r="B7" i="28" s="1"/>
  <c r="Y36" i="28"/>
  <c r="F28" i="15" s="1"/>
  <c r="X36" i="28"/>
  <c r="F27" i="15" s="1"/>
  <c r="W36" i="28"/>
  <c r="F26" i="15" s="1"/>
  <c r="V36" i="28"/>
  <c r="F25" i="15" s="1"/>
  <c r="U36" i="28"/>
  <c r="F24" i="15" s="1"/>
  <c r="T36" i="28"/>
  <c r="F23" i="15" s="1"/>
  <c r="S36" i="28"/>
  <c r="F22" i="15" s="1"/>
  <c r="R36" i="28"/>
  <c r="F21" i="15" s="1"/>
  <c r="Q36" i="28"/>
  <c r="F20" i="15" s="1"/>
  <c r="P36" i="28"/>
  <c r="F19" i="15" s="1"/>
  <c r="O36" i="28"/>
  <c r="F18" i="15" s="1"/>
  <c r="N36" i="28"/>
  <c r="F17" i="15" s="1"/>
  <c r="M36" i="28"/>
  <c r="F16" i="15" s="1"/>
  <c r="L36" i="28"/>
  <c r="F15" i="15"/>
  <c r="K36" i="28"/>
  <c r="F14" i="15"/>
  <c r="J36" i="28"/>
  <c r="F13" i="15" s="1"/>
  <c r="I36" i="28"/>
  <c r="F12" i="15"/>
  <c r="H36" i="28"/>
  <c r="F11" i="15" s="1"/>
  <c r="G36" i="28"/>
  <c r="F10" i="15" s="1"/>
  <c r="F36" i="28"/>
  <c r="F9" i="15" s="1"/>
  <c r="E36" i="28"/>
  <c r="F8" i="15"/>
  <c r="D36" i="28"/>
  <c r="F7" i="15" s="1"/>
  <c r="Z35" i="28"/>
  <c r="Z34" i="28"/>
  <c r="Z33" i="28"/>
  <c r="Z32" i="28"/>
  <c r="Z31" i="28"/>
  <c r="Z30" i="28"/>
  <c r="Z29" i="28"/>
  <c r="Z28" i="28"/>
  <c r="Z27" i="28"/>
  <c r="Z26" i="28"/>
  <c r="Z25" i="28"/>
  <c r="Z24" i="28"/>
  <c r="Z23" i="28"/>
  <c r="Z22" i="28"/>
  <c r="Z21" i="28"/>
  <c r="Z20" i="28"/>
  <c r="Z19" i="28"/>
  <c r="Z18" i="28"/>
  <c r="Z17" i="28"/>
  <c r="Z16" i="28"/>
  <c r="Z15" i="28"/>
  <c r="Z14" i="28"/>
  <c r="Z13" i="28"/>
  <c r="Z12" i="28"/>
  <c r="Z11" i="28"/>
  <c r="Z10" i="28"/>
  <c r="Z9" i="28"/>
  <c r="Z8" i="28"/>
  <c r="Z7" i="28"/>
  <c r="C7" i="27"/>
  <c r="C8" i="27" s="1"/>
  <c r="B7" i="27"/>
  <c r="Y38" i="27"/>
  <c r="E28" i="15" s="1"/>
  <c r="X38" i="27"/>
  <c r="E27" i="15" s="1"/>
  <c r="W38" i="27"/>
  <c r="E26" i="15" s="1"/>
  <c r="V38" i="27"/>
  <c r="E25" i="15" s="1"/>
  <c r="U38" i="27"/>
  <c r="E24" i="15" s="1"/>
  <c r="T38" i="27"/>
  <c r="E23" i="15" s="1"/>
  <c r="S38" i="27"/>
  <c r="E22" i="15" s="1"/>
  <c r="R38" i="27"/>
  <c r="E21" i="15" s="1"/>
  <c r="Q38" i="27"/>
  <c r="E20" i="15" s="1"/>
  <c r="P38" i="27"/>
  <c r="E19" i="15" s="1"/>
  <c r="O38" i="27"/>
  <c r="E18" i="15"/>
  <c r="N38" i="27"/>
  <c r="E17" i="15"/>
  <c r="M38" i="27"/>
  <c r="E16" i="15" s="1"/>
  <c r="L38" i="27"/>
  <c r="E15" i="15" s="1"/>
  <c r="K38" i="27"/>
  <c r="E14" i="15" s="1"/>
  <c r="J38" i="27"/>
  <c r="E13" i="15" s="1"/>
  <c r="I38" i="27"/>
  <c r="E12" i="15"/>
  <c r="H38" i="27"/>
  <c r="E11" i="15" s="1"/>
  <c r="G38" i="27"/>
  <c r="E10" i="15"/>
  <c r="F38" i="27"/>
  <c r="E9" i="15"/>
  <c r="E38" i="27"/>
  <c r="E8" i="15" s="1"/>
  <c r="D38" i="27"/>
  <c r="E7" i="15" s="1"/>
  <c r="Z37" i="27"/>
  <c r="Z36" i="27"/>
  <c r="Z35" i="27"/>
  <c r="Z34" i="27"/>
  <c r="Z33" i="27"/>
  <c r="Z32" i="27"/>
  <c r="Z31" i="27"/>
  <c r="Z30" i="27"/>
  <c r="Z29" i="27"/>
  <c r="Z28" i="27"/>
  <c r="Z27" i="27"/>
  <c r="Z26" i="27"/>
  <c r="Z25" i="27"/>
  <c r="Z24" i="27"/>
  <c r="Z23" i="27"/>
  <c r="Z22" i="27"/>
  <c r="Z21" i="27"/>
  <c r="Z20" i="27"/>
  <c r="Z19" i="27"/>
  <c r="Z18" i="27"/>
  <c r="Z17" i="27"/>
  <c r="Z16" i="27"/>
  <c r="Z15" i="27"/>
  <c r="Z14" i="27"/>
  <c r="Z13" i="27"/>
  <c r="Z12" i="27"/>
  <c r="Z11" i="27"/>
  <c r="Z10" i="27"/>
  <c r="Z9" i="27"/>
  <c r="Z8" i="27"/>
  <c r="Z7" i="27"/>
  <c r="Y6" i="27"/>
  <c r="X6" i="27"/>
  <c r="W6" i="27"/>
  <c r="V6" i="27"/>
  <c r="U6" i="27"/>
  <c r="T6" i="27"/>
  <c r="S6" i="27"/>
  <c r="S4" i="27"/>
  <c r="R56" i="14"/>
  <c r="R55" i="14"/>
  <c r="R54" i="14"/>
  <c r="R53" i="14"/>
  <c r="R52" i="14"/>
  <c r="R51" i="14"/>
  <c r="R50" i="14"/>
  <c r="R49" i="14"/>
  <c r="R48" i="14"/>
  <c r="R47" i="14"/>
  <c r="R46" i="14"/>
  <c r="R45" i="14"/>
  <c r="R44" i="14"/>
  <c r="R43" i="14"/>
  <c r="R42"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R10" i="14"/>
  <c r="R9" i="14"/>
  <c r="R8" i="14"/>
  <c r="R7" i="14"/>
  <c r="R28" i="13"/>
  <c r="AD10" i="12"/>
  <c r="Y10" i="12"/>
  <c r="AD8" i="12"/>
  <c r="AD7" i="12"/>
  <c r="K38" i="16"/>
  <c r="K37" i="16"/>
  <c r="K36" i="16"/>
  <c r="K39" i="16"/>
  <c r="K35" i="16"/>
  <c r="K34" i="16"/>
  <c r="F41" i="16"/>
  <c r="K41" i="16"/>
  <c r="R18" i="38"/>
  <c r="J33" i="38"/>
  <c r="J37" i="38"/>
  <c r="P33" i="38"/>
  <c r="P37" i="38"/>
  <c r="H33" i="38"/>
  <c r="H37" i="38"/>
  <c r="K33" i="38"/>
  <c r="K34" i="38"/>
  <c r="G33" i="38"/>
  <c r="G37" i="38"/>
  <c r="L33" i="38"/>
  <c r="L34" i="38"/>
  <c r="O33" i="38"/>
  <c r="O37" i="38"/>
  <c r="N33" i="38"/>
  <c r="N34" i="38"/>
  <c r="I33" i="38"/>
  <c r="I37" i="38"/>
  <c r="M37" i="38"/>
  <c r="R36" i="38"/>
  <c r="J34" i="38"/>
  <c r="P34" i="38"/>
  <c r="H34" i="38"/>
  <c r="N37" i="38"/>
  <c r="G34" i="38"/>
  <c r="L37" i="38"/>
  <c r="K37" i="38"/>
  <c r="O34" i="38"/>
  <c r="I34" i="38"/>
  <c r="Q18" i="15" l="1"/>
  <c r="Q8" i="15"/>
  <c r="Q13" i="15"/>
  <c r="P68" i="12"/>
  <c r="AH16" i="12"/>
  <c r="BR21" i="12" s="1"/>
  <c r="M14" i="12"/>
  <c r="R7" i="13"/>
  <c r="R29" i="13" s="1"/>
  <c r="F29" i="13"/>
  <c r="D10" i="12" s="1"/>
  <c r="AH7" i="12" s="1"/>
  <c r="AH21" i="12" s="1"/>
  <c r="G14" i="12"/>
  <c r="Q15" i="15"/>
  <c r="Q14" i="15"/>
  <c r="Q34" i="38"/>
  <c r="Q37" i="38"/>
  <c r="R33" i="38"/>
  <c r="F37" i="38"/>
  <c r="F34" i="38"/>
  <c r="AE5" i="41"/>
  <c r="AE5" i="48"/>
  <c r="AE5" i="42"/>
  <c r="AE5" i="49"/>
  <c r="AE5" i="27"/>
  <c r="AE5" i="44"/>
  <c r="Q7" i="12"/>
  <c r="AE5" i="28"/>
  <c r="AE5" i="45"/>
  <c r="W5" i="13"/>
  <c r="AE5" i="39"/>
  <c r="AE5" i="46"/>
  <c r="W5" i="38"/>
  <c r="AE5" i="40"/>
  <c r="AE5" i="47"/>
  <c r="S5" i="14"/>
  <c r="C11" i="44"/>
  <c r="B10" i="44"/>
  <c r="A10" i="44" s="1"/>
  <c r="C9" i="40"/>
  <c r="B8" i="40"/>
  <c r="A8" i="40" s="1"/>
  <c r="B8" i="27"/>
  <c r="A8" i="27" s="1"/>
  <c r="C9" i="27"/>
  <c r="A7" i="27"/>
  <c r="A7" i="28"/>
  <c r="C8" i="28"/>
  <c r="B8" i="28" s="1"/>
  <c r="A8" i="28" s="1"/>
  <c r="B10" i="48"/>
  <c r="A10" i="48" s="1"/>
  <c r="C12" i="48"/>
  <c r="B11" i="48"/>
  <c r="A11" i="48" s="1"/>
  <c r="C9" i="45"/>
  <c r="B8" i="45"/>
  <c r="A8" i="45" s="1"/>
  <c r="C9" i="46"/>
  <c r="B8" i="46"/>
  <c r="A8" i="46" s="1"/>
  <c r="C9" i="47"/>
  <c r="B8" i="47"/>
  <c r="A8" i="47" s="1"/>
  <c r="C9" i="41"/>
  <c r="B8" i="41"/>
  <c r="A8" i="41" s="1"/>
  <c r="C9" i="49"/>
  <c r="B8" i="49"/>
  <c r="A8" i="49" s="1"/>
  <c r="C12" i="44"/>
  <c r="B11" i="44"/>
  <c r="A11" i="44" s="1"/>
  <c r="C11" i="42"/>
  <c r="B10" i="42"/>
  <c r="A10" i="42" s="1"/>
  <c r="B7" i="49"/>
  <c r="C9" i="28"/>
  <c r="Q9" i="15"/>
  <c r="C8" i="39"/>
  <c r="Z37" i="40"/>
  <c r="Z38" i="49"/>
  <c r="Z37" i="48"/>
  <c r="AH8" i="12"/>
  <c r="AL21" i="12" s="1"/>
  <c r="I29" i="15"/>
  <c r="H16" i="12" s="1"/>
  <c r="H19" i="12" s="1"/>
  <c r="M29" i="15"/>
  <c r="L16" i="12" s="1"/>
  <c r="L19" i="12" s="1"/>
  <c r="N29" i="15"/>
  <c r="M16" i="12" s="1"/>
  <c r="AJ16" i="12" s="1"/>
  <c r="Z38" i="47"/>
  <c r="Q19" i="15"/>
  <c r="Q26" i="15"/>
  <c r="Z37" i="42"/>
  <c r="H21" i="15"/>
  <c r="H29" i="15" s="1"/>
  <c r="G16" i="12" s="1"/>
  <c r="Q23" i="15"/>
  <c r="O22" i="15"/>
  <c r="Q22" i="15" s="1"/>
  <c r="P29" i="15"/>
  <c r="O16" i="12" s="1"/>
  <c r="AJ18" i="12" s="1"/>
  <c r="Z38" i="41"/>
  <c r="Z37" i="46"/>
  <c r="AI15" i="12"/>
  <c r="BO22" i="12" s="1"/>
  <c r="L14" i="12"/>
  <c r="F14" i="12"/>
  <c r="AI9" i="12"/>
  <c r="AQ22" i="12" s="1"/>
  <c r="O14" i="12"/>
  <c r="AI18" i="12"/>
  <c r="CA22" i="12" s="1"/>
  <c r="AI13" i="12"/>
  <c r="BG22" i="12" s="1"/>
  <c r="J14" i="12"/>
  <c r="AI12" i="12"/>
  <c r="BC22" i="12" s="1"/>
  <c r="I14" i="12"/>
  <c r="AI10" i="12"/>
  <c r="AU22" i="12" s="1"/>
  <c r="R57" i="14"/>
  <c r="AI11" i="12"/>
  <c r="AY22" i="12" s="1"/>
  <c r="H14" i="12"/>
  <c r="AI14" i="12"/>
  <c r="BK22" i="12" s="1"/>
  <c r="K14" i="12"/>
  <c r="AI17" i="12"/>
  <c r="BW22" i="12" s="1"/>
  <c r="N14" i="12"/>
  <c r="E29" i="15"/>
  <c r="D16" i="12" s="1"/>
  <c r="Q20" i="15"/>
  <c r="Q24" i="15"/>
  <c r="Q25" i="15"/>
  <c r="L29" i="15"/>
  <c r="K16" i="12" s="1"/>
  <c r="J29" i="15"/>
  <c r="I16" i="12" s="1"/>
  <c r="K29" i="15"/>
  <c r="J16" i="12" s="1"/>
  <c r="Q27" i="15"/>
  <c r="Q28" i="15"/>
  <c r="Z38" i="27"/>
  <c r="Z38" i="45"/>
  <c r="Z38" i="44"/>
  <c r="Q10" i="15"/>
  <c r="Q11" i="15"/>
  <c r="Q12" i="15"/>
  <c r="Z38" i="39"/>
  <c r="Q16" i="15"/>
  <c r="Q7" i="15"/>
  <c r="G29" i="15"/>
  <c r="F16" i="12" s="1"/>
  <c r="Q17" i="15"/>
  <c r="Z36" i="28"/>
  <c r="E14" i="12"/>
  <c r="P12" i="12"/>
  <c r="AI8" i="12"/>
  <c r="AM22" i="12" s="1"/>
  <c r="F29" i="15"/>
  <c r="AL16" i="12" l="1"/>
  <c r="BT24" i="12" s="1"/>
  <c r="P10" i="12"/>
  <c r="P14" i="12" s="1"/>
  <c r="D14" i="12"/>
  <c r="R37" i="38"/>
  <c r="R34" i="38"/>
  <c r="B9" i="27"/>
  <c r="A9" i="27" s="1"/>
  <c r="C10" i="27"/>
  <c r="C10" i="40"/>
  <c r="B9" i="40"/>
  <c r="A9" i="40" s="1"/>
  <c r="C13" i="44"/>
  <c r="B12" i="44"/>
  <c r="A12" i="44" s="1"/>
  <c r="C10" i="47"/>
  <c r="B9" i="47"/>
  <c r="A9" i="47" s="1"/>
  <c r="C12" i="42"/>
  <c r="B11" i="42"/>
  <c r="A11" i="42" s="1"/>
  <c r="C10" i="49"/>
  <c r="B9" i="49"/>
  <c r="A9" i="49" s="1"/>
  <c r="C10" i="46"/>
  <c r="B9" i="46"/>
  <c r="A9" i="46" s="1"/>
  <c r="B8" i="39"/>
  <c r="A8" i="39" s="1"/>
  <c r="C9" i="39"/>
  <c r="C10" i="28"/>
  <c r="B9" i="28"/>
  <c r="A9" i="28" s="1"/>
  <c r="C10" i="41"/>
  <c r="B9" i="41"/>
  <c r="A9" i="41" s="1"/>
  <c r="C10" i="45"/>
  <c r="B9" i="45"/>
  <c r="A9" i="45" s="1"/>
  <c r="C13" i="48"/>
  <c r="B12" i="48"/>
  <c r="A12" i="48" s="1"/>
  <c r="BS23" i="12"/>
  <c r="O19" i="12"/>
  <c r="Q21" i="15"/>
  <c r="AJ11" i="12"/>
  <c r="AY23" i="12" s="1"/>
  <c r="AJ10" i="12"/>
  <c r="AL10" i="12" s="1"/>
  <c r="AV24" i="12" s="1"/>
  <c r="G19" i="12"/>
  <c r="M19" i="12"/>
  <c r="AJ15" i="12"/>
  <c r="BO23" i="12" s="1"/>
  <c r="O29" i="15"/>
  <c r="N16" i="12" s="1"/>
  <c r="AJ17" i="12" s="1"/>
  <c r="AJ7" i="12"/>
  <c r="D19" i="12"/>
  <c r="AL18" i="12"/>
  <c r="CB24" i="12" s="1"/>
  <c r="CA23" i="12"/>
  <c r="AJ13" i="12"/>
  <c r="J19" i="12"/>
  <c r="I19" i="12"/>
  <c r="AJ12" i="12"/>
  <c r="K19" i="12"/>
  <c r="AJ14" i="12"/>
  <c r="AJ9" i="12"/>
  <c r="F19" i="12"/>
  <c r="E16" i="12"/>
  <c r="B10" i="40" l="1"/>
  <c r="A10" i="40" s="1"/>
  <c r="C11" i="40"/>
  <c r="B10" i="27"/>
  <c r="A10" i="27" s="1"/>
  <c r="C11" i="27"/>
  <c r="C11" i="46"/>
  <c r="B10" i="46"/>
  <c r="A10" i="46" s="1"/>
  <c r="C10" i="39"/>
  <c r="C11" i="39" s="1"/>
  <c r="B9" i="39"/>
  <c r="A9" i="39" s="1"/>
  <c r="C11" i="45"/>
  <c r="B10" i="45"/>
  <c r="A10" i="45" s="1"/>
  <c r="C14" i="48"/>
  <c r="B13" i="48"/>
  <c r="A13" i="48" s="1"/>
  <c r="C13" i="42"/>
  <c r="B12" i="42"/>
  <c r="A12" i="42" s="1"/>
  <c r="C11" i="28"/>
  <c r="B10" i="28"/>
  <c r="A10" i="28" s="1"/>
  <c r="C11" i="47"/>
  <c r="B10" i="47"/>
  <c r="A10" i="47" s="1"/>
  <c r="C11" i="41"/>
  <c r="B10" i="41"/>
  <c r="A10" i="41" s="1"/>
  <c r="C11" i="49"/>
  <c r="B10" i="49"/>
  <c r="A10" i="49" s="1"/>
  <c r="C14" i="44"/>
  <c r="B13" i="44"/>
  <c r="A13" i="44" s="1"/>
  <c r="Q29" i="15"/>
  <c r="N19" i="12"/>
  <c r="AL15" i="12"/>
  <c r="BP24" i="12" s="1"/>
  <c r="AL11" i="12"/>
  <c r="AZ24" i="12" s="1"/>
  <c r="AU23" i="12"/>
  <c r="BK23" i="12"/>
  <c r="AL14" i="12"/>
  <c r="BL24" i="12" s="1"/>
  <c r="BW23" i="12"/>
  <c r="AL17" i="12"/>
  <c r="BX24" i="12" s="1"/>
  <c r="AL12" i="12"/>
  <c r="BD24" i="12" s="1"/>
  <c r="BC23" i="12"/>
  <c r="BG23" i="12"/>
  <c r="AL13" i="12"/>
  <c r="BH24" i="12" s="1"/>
  <c r="AI23" i="12"/>
  <c r="AL7" i="12"/>
  <c r="AJ24" i="12" s="1"/>
  <c r="AQ23" i="12"/>
  <c r="AL9" i="12"/>
  <c r="AR24" i="12" s="1"/>
  <c r="AJ8" i="12"/>
  <c r="E19" i="12"/>
  <c r="P16" i="12"/>
  <c r="P19" i="12" s="1"/>
  <c r="B10" i="39" l="1"/>
  <c r="A10" i="39" s="1"/>
  <c r="C12" i="27"/>
  <c r="B11" i="27"/>
  <c r="A11" i="27" s="1"/>
  <c r="C12" i="40"/>
  <c r="B11" i="40"/>
  <c r="A11" i="40" s="1"/>
  <c r="C15" i="44"/>
  <c r="B14" i="44"/>
  <c r="A14" i="44" s="1"/>
  <c r="C12" i="41"/>
  <c r="B11" i="41"/>
  <c r="A11" i="41" s="1"/>
  <c r="C14" i="42"/>
  <c r="B13" i="42"/>
  <c r="A13" i="42" s="1"/>
  <c r="C12" i="45"/>
  <c r="B11" i="45"/>
  <c r="A11" i="45" s="1"/>
  <c r="C12" i="49"/>
  <c r="B11" i="49"/>
  <c r="A11" i="49" s="1"/>
  <c r="C12" i="47"/>
  <c r="B11" i="47"/>
  <c r="A11" i="47" s="1"/>
  <c r="B11" i="28"/>
  <c r="A11" i="28" s="1"/>
  <c r="C12" i="28"/>
  <c r="C15" i="48"/>
  <c r="B14" i="48"/>
  <c r="A14" i="48" s="1"/>
  <c r="C12" i="46"/>
  <c r="B11" i="46"/>
  <c r="A11" i="46" s="1"/>
  <c r="C12" i="39"/>
  <c r="B11" i="39"/>
  <c r="A11" i="39" s="1"/>
  <c r="AM23" i="12"/>
  <c r="AL8" i="12"/>
  <c r="AN24" i="12" s="1"/>
  <c r="B12" i="40" l="1"/>
  <c r="A12" i="40" s="1"/>
  <c r="C13" i="40"/>
  <c r="B12" i="27"/>
  <c r="A12" i="27" s="1"/>
  <c r="C13" i="27"/>
  <c r="C13" i="49"/>
  <c r="B12" i="49"/>
  <c r="A12" i="49" s="1"/>
  <c r="B14" i="42"/>
  <c r="A14" i="42" s="1"/>
  <c r="C15" i="42"/>
  <c r="B12" i="28"/>
  <c r="A12" i="28" s="1"/>
  <c r="C13" i="28"/>
  <c r="C13" i="46"/>
  <c r="B12" i="46"/>
  <c r="A12" i="46" s="1"/>
  <c r="C13" i="41"/>
  <c r="B12" i="41"/>
  <c r="A12" i="41" s="1"/>
  <c r="C16" i="48"/>
  <c r="B15" i="48"/>
  <c r="A15" i="48" s="1"/>
  <c r="C13" i="47"/>
  <c r="B12" i="47"/>
  <c r="A12" i="47" s="1"/>
  <c r="C13" i="45"/>
  <c r="B12" i="45"/>
  <c r="A12" i="45" s="1"/>
  <c r="C16" i="44"/>
  <c r="B15" i="44"/>
  <c r="A15" i="44" s="1"/>
  <c r="C13" i="39"/>
  <c r="B12" i="39"/>
  <c r="A12" i="39" s="1"/>
  <c r="C14" i="27" l="1"/>
  <c r="B13" i="27"/>
  <c r="A13" i="27" s="1"/>
  <c r="C14" i="40"/>
  <c r="B13" i="40"/>
  <c r="A13" i="40" s="1"/>
  <c r="C14" i="41"/>
  <c r="B13" i="41"/>
  <c r="A13" i="41" s="1"/>
  <c r="B15" i="42"/>
  <c r="A15" i="42" s="1"/>
  <c r="C16" i="42"/>
  <c r="C14" i="45"/>
  <c r="B13" i="45"/>
  <c r="A13" i="45" s="1"/>
  <c r="C14" i="47"/>
  <c r="B13" i="47"/>
  <c r="A13" i="47" s="1"/>
  <c r="B16" i="44"/>
  <c r="A16" i="44" s="1"/>
  <c r="C17" i="44"/>
  <c r="B16" i="48"/>
  <c r="A16" i="48" s="1"/>
  <c r="C17" i="48"/>
  <c r="C14" i="46"/>
  <c r="B13" i="46"/>
  <c r="A13" i="46" s="1"/>
  <c r="B13" i="28"/>
  <c r="A13" i="28" s="1"/>
  <c r="C14" i="28"/>
  <c r="C14" i="49"/>
  <c r="B13" i="49"/>
  <c r="A13" i="49" s="1"/>
  <c r="B13" i="39"/>
  <c r="A13" i="39" s="1"/>
  <c r="C14" i="39"/>
  <c r="B14" i="40" l="1"/>
  <c r="A14" i="40" s="1"/>
  <c r="C15" i="40"/>
  <c r="B14" i="27"/>
  <c r="A14" i="27" s="1"/>
  <c r="C15" i="27"/>
  <c r="C15" i="28"/>
  <c r="B14" i="28"/>
  <c r="A14" i="28" s="1"/>
  <c r="C18" i="44"/>
  <c r="B17" i="44"/>
  <c r="A17" i="44" s="1"/>
  <c r="C15" i="46"/>
  <c r="B14" i="46"/>
  <c r="A14" i="46" s="1"/>
  <c r="B14" i="47"/>
  <c r="A14" i="47" s="1"/>
  <c r="C15" i="47"/>
  <c r="C18" i="48"/>
  <c r="B17" i="48"/>
  <c r="A17" i="48" s="1"/>
  <c r="B14" i="49"/>
  <c r="A14" i="49" s="1"/>
  <c r="C15" i="49"/>
  <c r="B14" i="45"/>
  <c r="A14" i="45" s="1"/>
  <c r="C15" i="45"/>
  <c r="C15" i="41"/>
  <c r="B14" i="41"/>
  <c r="A14" i="41" s="1"/>
  <c r="C17" i="42"/>
  <c r="B16" i="42"/>
  <c r="A16" i="42" s="1"/>
  <c r="C15" i="39"/>
  <c r="B14" i="39"/>
  <c r="A14" i="39" s="1"/>
  <c r="B15" i="27" l="1"/>
  <c r="A15" i="27" s="1"/>
  <c r="C16" i="27"/>
  <c r="B15" i="40"/>
  <c r="A15" i="40" s="1"/>
  <c r="C16" i="40"/>
  <c r="C16" i="41"/>
  <c r="B15" i="41"/>
  <c r="A15" i="41" s="1"/>
  <c r="B18" i="48"/>
  <c r="A18" i="48" s="1"/>
  <c r="C19" i="48"/>
  <c r="B18" i="44"/>
  <c r="A18" i="44" s="1"/>
  <c r="C19" i="44"/>
  <c r="C16" i="49"/>
  <c r="B15" i="49"/>
  <c r="A15" i="49" s="1"/>
  <c r="B17" i="42"/>
  <c r="A17" i="42" s="1"/>
  <c r="C18" i="42"/>
  <c r="C16" i="46"/>
  <c r="B15" i="46"/>
  <c r="A15" i="46" s="1"/>
  <c r="C16" i="45"/>
  <c r="B15" i="45"/>
  <c r="A15" i="45" s="1"/>
  <c r="C16" i="47"/>
  <c r="B15" i="47"/>
  <c r="A15" i="47" s="1"/>
  <c r="B15" i="28"/>
  <c r="A15" i="28" s="1"/>
  <c r="C16" i="28"/>
  <c r="C16" i="39"/>
  <c r="B15" i="39"/>
  <c r="A15" i="39" s="1"/>
  <c r="C17" i="40" l="1"/>
  <c r="B16" i="40"/>
  <c r="A16" i="40" s="1"/>
  <c r="C17" i="27"/>
  <c r="B16" i="27"/>
  <c r="A16" i="27" s="1"/>
  <c r="B16" i="41"/>
  <c r="A16" i="41" s="1"/>
  <c r="C17" i="41"/>
  <c r="C19" i="42"/>
  <c r="B18" i="42"/>
  <c r="A18" i="42" s="1"/>
  <c r="C17" i="47"/>
  <c r="B16" i="47"/>
  <c r="A16" i="47" s="1"/>
  <c r="C20" i="48"/>
  <c r="B19" i="48"/>
  <c r="A19" i="48" s="1"/>
  <c r="B16" i="28"/>
  <c r="A16" i="28" s="1"/>
  <c r="C17" i="28"/>
  <c r="C17" i="45"/>
  <c r="B16" i="45"/>
  <c r="A16" i="45" s="1"/>
  <c r="C17" i="49"/>
  <c r="B16" i="49"/>
  <c r="A16" i="49" s="1"/>
  <c r="C20" i="44"/>
  <c r="B19" i="44"/>
  <c r="A19" i="44" s="1"/>
  <c r="B16" i="46"/>
  <c r="A16" i="46" s="1"/>
  <c r="C17" i="46"/>
  <c r="C17" i="39"/>
  <c r="B16" i="39"/>
  <c r="A16" i="39" s="1"/>
  <c r="B17" i="27" l="1"/>
  <c r="A17" i="27" s="1"/>
  <c r="C18" i="27"/>
  <c r="B17" i="40"/>
  <c r="A17" i="40" s="1"/>
  <c r="C18" i="40"/>
  <c r="B17" i="28"/>
  <c r="A17" i="28" s="1"/>
  <c r="C18" i="28"/>
  <c r="B20" i="44"/>
  <c r="A20" i="44" s="1"/>
  <c r="C21" i="44"/>
  <c r="B17" i="49"/>
  <c r="A17" i="49" s="1"/>
  <c r="C18" i="49"/>
  <c r="B20" i="48"/>
  <c r="A20" i="48" s="1"/>
  <c r="C21" i="48"/>
  <c r="B19" i="42"/>
  <c r="A19" i="42" s="1"/>
  <c r="C20" i="42"/>
  <c r="C18" i="41"/>
  <c r="B17" i="41"/>
  <c r="A17" i="41" s="1"/>
  <c r="C18" i="46"/>
  <c r="B17" i="46"/>
  <c r="A17" i="46" s="1"/>
  <c r="B17" i="45"/>
  <c r="A17" i="45" s="1"/>
  <c r="C18" i="45"/>
  <c r="B17" i="47"/>
  <c r="A17" i="47" s="1"/>
  <c r="C18" i="47"/>
  <c r="C18" i="39"/>
  <c r="B17" i="39"/>
  <c r="A17" i="39" s="1"/>
  <c r="B18" i="40" l="1"/>
  <c r="A18" i="40" s="1"/>
  <c r="C19" i="40"/>
  <c r="C19" i="27"/>
  <c r="B18" i="27"/>
  <c r="A18" i="27" s="1"/>
  <c r="C19" i="47"/>
  <c r="B18" i="47"/>
  <c r="A18" i="47" s="1"/>
  <c r="C19" i="49"/>
  <c r="B18" i="49"/>
  <c r="A18" i="49" s="1"/>
  <c r="B18" i="41"/>
  <c r="A18" i="41" s="1"/>
  <c r="C19" i="41"/>
  <c r="C19" i="45"/>
  <c r="B18" i="45"/>
  <c r="A18" i="45" s="1"/>
  <c r="B21" i="44"/>
  <c r="A21" i="44" s="1"/>
  <c r="C22" i="44"/>
  <c r="B21" i="48"/>
  <c r="A21" i="48" s="1"/>
  <c r="C22" i="48"/>
  <c r="B18" i="28"/>
  <c r="A18" i="28" s="1"/>
  <c r="C19" i="28"/>
  <c r="C21" i="42"/>
  <c r="B20" i="42"/>
  <c r="A20" i="42" s="1"/>
  <c r="B18" i="46"/>
  <c r="A18" i="46" s="1"/>
  <c r="C19" i="46"/>
  <c r="B18" i="39"/>
  <c r="A18" i="39" s="1"/>
  <c r="C19" i="39"/>
  <c r="C20" i="27" l="1"/>
  <c r="B19" i="27"/>
  <c r="A19" i="27" s="1"/>
  <c r="C20" i="40"/>
  <c r="B19" i="40"/>
  <c r="A19" i="40" s="1"/>
  <c r="C20" i="46"/>
  <c r="B19" i="46"/>
  <c r="A19" i="46" s="1"/>
  <c r="B19" i="45"/>
  <c r="A19" i="45" s="1"/>
  <c r="C20" i="45"/>
  <c r="B22" i="48"/>
  <c r="A22" i="48" s="1"/>
  <c r="C23" i="48"/>
  <c r="B22" i="44"/>
  <c r="A22" i="44" s="1"/>
  <c r="C23" i="44"/>
  <c r="B21" i="42"/>
  <c r="A21" i="42" s="1"/>
  <c r="C22" i="42"/>
  <c r="B19" i="49"/>
  <c r="A19" i="49" s="1"/>
  <c r="C20" i="49"/>
  <c r="B19" i="47"/>
  <c r="A19" i="47" s="1"/>
  <c r="C20" i="47"/>
  <c r="C20" i="28"/>
  <c r="B19" i="28"/>
  <c r="A19" i="28" s="1"/>
  <c r="C20" i="41"/>
  <c r="B19" i="41"/>
  <c r="A19" i="41" s="1"/>
  <c r="B19" i="39"/>
  <c r="A19" i="39" s="1"/>
  <c r="C20" i="39"/>
  <c r="C21" i="40" l="1"/>
  <c r="B20" i="40"/>
  <c r="A20" i="40" s="1"/>
  <c r="B20" i="27"/>
  <c r="A20" i="27" s="1"/>
  <c r="C21" i="27"/>
  <c r="B20" i="49"/>
  <c r="A20" i="49" s="1"/>
  <c r="C21" i="49"/>
  <c r="B20" i="41"/>
  <c r="A20" i="41" s="1"/>
  <c r="C21" i="41"/>
  <c r="B22" i="42"/>
  <c r="A22" i="42" s="1"/>
  <c r="C23" i="42"/>
  <c r="C24" i="48"/>
  <c r="B23" i="48"/>
  <c r="A23" i="48" s="1"/>
  <c r="C21" i="28"/>
  <c r="B20" i="28"/>
  <c r="A20" i="28" s="1"/>
  <c r="C21" i="47"/>
  <c r="B20" i="47"/>
  <c r="A20" i="47" s="1"/>
  <c r="C24" i="44"/>
  <c r="B23" i="44"/>
  <c r="A23" i="44" s="1"/>
  <c r="B20" i="45"/>
  <c r="A20" i="45" s="1"/>
  <c r="C21" i="45"/>
  <c r="B20" i="46"/>
  <c r="A20" i="46" s="1"/>
  <c r="C21" i="46"/>
  <c r="B20" i="39"/>
  <c r="A20" i="39" s="1"/>
  <c r="C21" i="39"/>
  <c r="B21" i="27" l="1"/>
  <c r="A21" i="27" s="1"/>
  <c r="C22" i="27"/>
  <c r="C22" i="40"/>
  <c r="B21" i="40"/>
  <c r="A21" i="40" s="1"/>
  <c r="B21" i="47"/>
  <c r="A21" i="47" s="1"/>
  <c r="C22" i="47"/>
  <c r="B21" i="45"/>
  <c r="A21" i="45" s="1"/>
  <c r="C22" i="45"/>
  <c r="C22" i="28"/>
  <c r="B21" i="28"/>
  <c r="A21" i="28" s="1"/>
  <c r="B24" i="44"/>
  <c r="A24" i="44" s="1"/>
  <c r="C25" i="44"/>
  <c r="B24" i="48"/>
  <c r="A24" i="48" s="1"/>
  <c r="C25" i="48"/>
  <c r="C22" i="41"/>
  <c r="B21" i="41"/>
  <c r="A21" i="41" s="1"/>
  <c r="C22" i="46"/>
  <c r="B21" i="46"/>
  <c r="A21" i="46" s="1"/>
  <c r="B23" i="42"/>
  <c r="A23" i="42" s="1"/>
  <c r="C24" i="42"/>
  <c r="B21" i="49"/>
  <c r="A21" i="49" s="1"/>
  <c r="C22" i="49"/>
  <c r="B21" i="39"/>
  <c r="A21" i="39" s="1"/>
  <c r="C22" i="39"/>
  <c r="C23" i="40" l="1"/>
  <c r="B22" i="40"/>
  <c r="A22" i="40" s="1"/>
  <c r="B22" i="27"/>
  <c r="A22" i="27" s="1"/>
  <c r="C23" i="27"/>
  <c r="B22" i="46"/>
  <c r="A22" i="46" s="1"/>
  <c r="C23" i="46"/>
  <c r="C23" i="28"/>
  <c r="B22" i="28"/>
  <c r="A22" i="28" s="1"/>
  <c r="C23" i="49"/>
  <c r="B22" i="49"/>
  <c r="A22" i="49" s="1"/>
  <c r="C26" i="48"/>
  <c r="B25" i="48"/>
  <c r="A25" i="48" s="1"/>
  <c r="C23" i="45"/>
  <c r="B22" i="45"/>
  <c r="A22" i="45" s="1"/>
  <c r="C25" i="42"/>
  <c r="B24" i="42"/>
  <c r="A24" i="42" s="1"/>
  <c r="C26" i="44"/>
  <c r="B25" i="44"/>
  <c r="A25" i="44" s="1"/>
  <c r="B22" i="47"/>
  <c r="A22" i="47" s="1"/>
  <c r="C23" i="47"/>
  <c r="B22" i="41"/>
  <c r="A22" i="41" s="1"/>
  <c r="C23" i="41"/>
  <c r="B22" i="39"/>
  <c r="A22" i="39" s="1"/>
  <c r="C23" i="39"/>
  <c r="C24" i="27" l="1"/>
  <c r="B23" i="27"/>
  <c r="A23" i="27" s="1"/>
  <c r="C24" i="40"/>
  <c r="B23" i="40"/>
  <c r="A23" i="40" s="1"/>
  <c r="B23" i="49"/>
  <c r="A23" i="49" s="1"/>
  <c r="C24" i="49"/>
  <c r="C27" i="44"/>
  <c r="B26" i="44"/>
  <c r="A26" i="44" s="1"/>
  <c r="B23" i="45"/>
  <c r="A23" i="45" s="1"/>
  <c r="C24" i="45"/>
  <c r="B23" i="28"/>
  <c r="A23" i="28" s="1"/>
  <c r="C24" i="28"/>
  <c r="B23" i="41"/>
  <c r="A23" i="41" s="1"/>
  <c r="C24" i="41"/>
  <c r="B23" i="46"/>
  <c r="A23" i="46" s="1"/>
  <c r="C24" i="46"/>
  <c r="C26" i="42"/>
  <c r="B25" i="42"/>
  <c r="A25" i="42" s="1"/>
  <c r="C27" i="48"/>
  <c r="B26" i="48"/>
  <c r="A26" i="48" s="1"/>
  <c r="B23" i="47"/>
  <c r="A23" i="47" s="1"/>
  <c r="C24" i="47"/>
  <c r="C24" i="39"/>
  <c r="B23" i="39"/>
  <c r="A23" i="39" s="1"/>
  <c r="C25" i="40" l="1"/>
  <c r="B24" i="40"/>
  <c r="A24" i="40" s="1"/>
  <c r="C25" i="27"/>
  <c r="B24" i="27"/>
  <c r="A24" i="27" s="1"/>
  <c r="B24" i="47"/>
  <c r="A24" i="47" s="1"/>
  <c r="C25" i="47"/>
  <c r="B24" i="46"/>
  <c r="A24" i="46" s="1"/>
  <c r="C25" i="46"/>
  <c r="C25" i="45"/>
  <c r="B24" i="45"/>
  <c r="A24" i="45" s="1"/>
  <c r="C25" i="41"/>
  <c r="B24" i="41"/>
  <c r="A24" i="41" s="1"/>
  <c r="C28" i="44"/>
  <c r="B27" i="44"/>
  <c r="A27" i="44" s="1"/>
  <c r="C28" i="48"/>
  <c r="B27" i="48"/>
  <c r="A27" i="48" s="1"/>
  <c r="C25" i="28"/>
  <c r="B24" i="28"/>
  <c r="A24" i="28" s="1"/>
  <c r="C25" i="49"/>
  <c r="B24" i="49"/>
  <c r="A24" i="49" s="1"/>
  <c r="C27" i="42"/>
  <c r="B26" i="42"/>
  <c r="A26" i="42" s="1"/>
  <c r="C25" i="39"/>
  <c r="B24" i="39"/>
  <c r="A24" i="39" s="1"/>
  <c r="C26" i="27" l="1"/>
  <c r="B25" i="27"/>
  <c r="A25" i="27" s="1"/>
  <c r="C26" i="40"/>
  <c r="B25" i="40"/>
  <c r="A25" i="40" s="1"/>
  <c r="C28" i="42"/>
  <c r="B27" i="42"/>
  <c r="A27" i="42" s="1"/>
  <c r="C29" i="48"/>
  <c r="B28" i="48"/>
  <c r="A28" i="48" s="1"/>
  <c r="C29" i="44"/>
  <c r="B28" i="44"/>
  <c r="A28" i="44" s="1"/>
  <c r="C26" i="49"/>
  <c r="B25" i="49"/>
  <c r="A25" i="49" s="1"/>
  <c r="C26" i="41"/>
  <c r="B25" i="41"/>
  <c r="A25" i="41" s="1"/>
  <c r="B25" i="28"/>
  <c r="A25" i="28" s="1"/>
  <c r="C26" i="28"/>
  <c r="C26" i="45"/>
  <c r="B25" i="45"/>
  <c r="A25" i="45" s="1"/>
  <c r="C26" i="46"/>
  <c r="B25" i="46"/>
  <c r="A25" i="46" s="1"/>
  <c r="C26" i="47"/>
  <c r="B25" i="47"/>
  <c r="A25" i="47" s="1"/>
  <c r="B25" i="39"/>
  <c r="A25" i="39" s="1"/>
  <c r="C26" i="39"/>
  <c r="C27" i="40" l="1"/>
  <c r="B26" i="40"/>
  <c r="A26" i="40" s="1"/>
  <c r="C27" i="27"/>
  <c r="B26" i="27"/>
  <c r="A26" i="27" s="1"/>
  <c r="C27" i="41"/>
  <c r="B26" i="41"/>
  <c r="A26" i="41" s="1"/>
  <c r="C30" i="48"/>
  <c r="B29" i="48"/>
  <c r="A29" i="48" s="1"/>
  <c r="C27" i="45"/>
  <c r="B26" i="45"/>
  <c r="A26" i="45" s="1"/>
  <c r="C30" i="44"/>
  <c r="B29" i="44"/>
  <c r="A29" i="44" s="1"/>
  <c r="B26" i="28"/>
  <c r="A26" i="28" s="1"/>
  <c r="C27" i="28"/>
  <c r="C27" i="47"/>
  <c r="B26" i="47"/>
  <c r="A26" i="47" s="1"/>
  <c r="C27" i="46"/>
  <c r="B26" i="46"/>
  <c r="A26" i="46" s="1"/>
  <c r="C27" i="49"/>
  <c r="B26" i="49"/>
  <c r="A26" i="49" s="1"/>
  <c r="C29" i="42"/>
  <c r="B28" i="42"/>
  <c r="A28" i="42" s="1"/>
  <c r="B26" i="39"/>
  <c r="A26" i="39" s="1"/>
  <c r="C27" i="39"/>
  <c r="B27" i="27" l="1"/>
  <c r="A27" i="27" s="1"/>
  <c r="C28" i="27"/>
  <c r="C28" i="40"/>
  <c r="B27" i="40"/>
  <c r="A27" i="40" s="1"/>
  <c r="B27" i="28"/>
  <c r="A27" i="28" s="1"/>
  <c r="C28" i="28"/>
  <c r="B30" i="48"/>
  <c r="A30" i="48" s="1"/>
  <c r="C31" i="48"/>
  <c r="B29" i="42"/>
  <c r="A29" i="42" s="1"/>
  <c r="C30" i="42"/>
  <c r="B30" i="44"/>
  <c r="A30" i="44" s="1"/>
  <c r="C31" i="44"/>
  <c r="C28" i="46"/>
  <c r="B27" i="46"/>
  <c r="A27" i="46" s="1"/>
  <c r="C28" i="49"/>
  <c r="B27" i="49"/>
  <c r="A27" i="49" s="1"/>
  <c r="C28" i="47"/>
  <c r="B27" i="47"/>
  <c r="A27" i="47" s="1"/>
  <c r="C28" i="45"/>
  <c r="B27" i="45"/>
  <c r="A27" i="45" s="1"/>
  <c r="C28" i="41"/>
  <c r="B27" i="41"/>
  <c r="A27" i="41" s="1"/>
  <c r="B27" i="39"/>
  <c r="A27" i="39" s="1"/>
  <c r="C28" i="39"/>
  <c r="C29" i="40" l="1"/>
  <c r="B28" i="40"/>
  <c r="A28" i="40" s="1"/>
  <c r="B28" i="27"/>
  <c r="A28" i="27" s="1"/>
  <c r="C29" i="27"/>
  <c r="C31" i="42"/>
  <c r="B30" i="42"/>
  <c r="A30" i="42" s="1"/>
  <c r="C29" i="47"/>
  <c r="B28" i="47"/>
  <c r="A28" i="47" s="1"/>
  <c r="C32" i="44"/>
  <c r="B31" i="44"/>
  <c r="A31" i="44" s="1"/>
  <c r="C32" i="48"/>
  <c r="B31" i="48"/>
  <c r="A31" i="48" s="1"/>
  <c r="C29" i="41"/>
  <c r="B28" i="41"/>
  <c r="A28" i="41" s="1"/>
  <c r="C29" i="49"/>
  <c r="B28" i="49"/>
  <c r="A28" i="49" s="1"/>
  <c r="C29" i="28"/>
  <c r="B28" i="28"/>
  <c r="A28" i="28" s="1"/>
  <c r="C29" i="45"/>
  <c r="B28" i="45"/>
  <c r="A28" i="45" s="1"/>
  <c r="C29" i="46"/>
  <c r="B28" i="46"/>
  <c r="A28" i="46" s="1"/>
  <c r="B28" i="39"/>
  <c r="A28" i="39" s="1"/>
  <c r="C29" i="39"/>
  <c r="C30" i="27" l="1"/>
  <c r="B29" i="27"/>
  <c r="A29" i="27" s="1"/>
  <c r="B29" i="40"/>
  <c r="A29" i="40" s="1"/>
  <c r="C30" i="40"/>
  <c r="B29" i="45"/>
  <c r="A29" i="45" s="1"/>
  <c r="C30" i="45"/>
  <c r="C30" i="41"/>
  <c r="B29" i="41"/>
  <c r="A29" i="41" s="1"/>
  <c r="B29" i="47"/>
  <c r="A29" i="47" s="1"/>
  <c r="C30" i="47"/>
  <c r="C30" i="28"/>
  <c r="B29" i="28"/>
  <c r="A29" i="28" s="1"/>
  <c r="B32" i="48"/>
  <c r="A32" i="48" s="1"/>
  <c r="C33" i="48"/>
  <c r="B31" i="42"/>
  <c r="A31" i="42" s="1"/>
  <c r="C32" i="42"/>
  <c r="C30" i="46"/>
  <c r="B29" i="46"/>
  <c r="A29" i="46" s="1"/>
  <c r="B29" i="49"/>
  <c r="A29" i="49" s="1"/>
  <c r="C30" i="49"/>
  <c r="B32" i="44"/>
  <c r="A32" i="44" s="1"/>
  <c r="C33" i="44"/>
  <c r="B29" i="39"/>
  <c r="A29" i="39" s="1"/>
  <c r="C30" i="39"/>
  <c r="C31" i="40" l="1"/>
  <c r="B30" i="40"/>
  <c r="A30" i="40" s="1"/>
  <c r="C31" i="27"/>
  <c r="B30" i="27"/>
  <c r="A30" i="27" s="1"/>
  <c r="C34" i="48"/>
  <c r="B33" i="48"/>
  <c r="A33" i="48" s="1"/>
  <c r="B30" i="46"/>
  <c r="A30" i="46" s="1"/>
  <c r="C31" i="46"/>
  <c r="B30" i="28"/>
  <c r="A30" i="28" s="1"/>
  <c r="C31" i="28"/>
  <c r="B30" i="41"/>
  <c r="A30" i="41" s="1"/>
  <c r="C31" i="41"/>
  <c r="C34" i="44"/>
  <c r="B33" i="44"/>
  <c r="A33" i="44" s="1"/>
  <c r="B32" i="42"/>
  <c r="A32" i="42" s="1"/>
  <c r="C33" i="42"/>
  <c r="C31" i="45"/>
  <c r="B30" i="45"/>
  <c r="A30" i="45" s="1"/>
  <c r="C31" i="49"/>
  <c r="B30" i="49"/>
  <c r="A30" i="49" s="1"/>
  <c r="C31" i="47"/>
  <c r="B30" i="47"/>
  <c r="A30" i="47" s="1"/>
  <c r="B30" i="39"/>
  <c r="A30" i="39" s="1"/>
  <c r="C31" i="39"/>
  <c r="B31" i="27" l="1"/>
  <c r="A31" i="27" s="1"/>
  <c r="C32" i="27"/>
  <c r="B31" i="40"/>
  <c r="A31" i="40" s="1"/>
  <c r="C32" i="40"/>
  <c r="B31" i="47"/>
  <c r="A31" i="47" s="1"/>
  <c r="C32" i="47"/>
  <c r="C32" i="28"/>
  <c r="B31" i="28"/>
  <c r="A31" i="28" s="1"/>
  <c r="B33" i="42"/>
  <c r="A33" i="42" s="1"/>
  <c r="C34" i="42"/>
  <c r="C32" i="46"/>
  <c r="B31" i="46"/>
  <c r="A31" i="46" s="1"/>
  <c r="B31" i="49"/>
  <c r="A31" i="49" s="1"/>
  <c r="C32" i="49"/>
  <c r="B34" i="44"/>
  <c r="A34" i="44" s="1"/>
  <c r="C35" i="44"/>
  <c r="C32" i="41"/>
  <c r="B31" i="41"/>
  <c r="A31" i="41" s="1"/>
  <c r="B31" i="45"/>
  <c r="A31" i="45" s="1"/>
  <c r="C32" i="45"/>
  <c r="B34" i="48"/>
  <c r="A34" i="48" s="1"/>
  <c r="C35" i="48"/>
  <c r="B31" i="39"/>
  <c r="A31" i="39" s="1"/>
  <c r="C32" i="39"/>
  <c r="B32" i="40" l="1"/>
  <c r="A32" i="40" s="1"/>
  <c r="C33" i="40"/>
  <c r="C33" i="27"/>
  <c r="B32" i="27"/>
  <c r="A32" i="27" s="1"/>
  <c r="C33" i="49"/>
  <c r="B32" i="49"/>
  <c r="A32" i="49" s="1"/>
  <c r="B32" i="41"/>
  <c r="A32" i="41" s="1"/>
  <c r="C33" i="41"/>
  <c r="B32" i="28"/>
  <c r="A32" i="28" s="1"/>
  <c r="C33" i="28"/>
  <c r="C33" i="45"/>
  <c r="B32" i="45"/>
  <c r="A32" i="45" s="1"/>
  <c r="C36" i="44"/>
  <c r="B35" i="44"/>
  <c r="A35" i="44" s="1"/>
  <c r="C33" i="47"/>
  <c r="B32" i="47"/>
  <c r="A32" i="47" s="1"/>
  <c r="C35" i="42"/>
  <c r="B34" i="42"/>
  <c r="A34" i="42" s="1"/>
  <c r="B35" i="48"/>
  <c r="A35" i="48" s="1"/>
  <c r="C36" i="48"/>
  <c r="B36" i="48" s="1"/>
  <c r="A36" i="48" s="1"/>
  <c r="B32" i="46"/>
  <c r="A32" i="46" s="1"/>
  <c r="C33" i="46"/>
  <c r="B32" i="39"/>
  <c r="A32" i="39" s="1"/>
  <c r="C33" i="39"/>
  <c r="C34" i="27" l="1"/>
  <c r="B33" i="27"/>
  <c r="A33" i="27" s="1"/>
  <c r="B33" i="40"/>
  <c r="A33" i="40" s="1"/>
  <c r="C34" i="40"/>
  <c r="B33" i="41"/>
  <c r="A33" i="41" s="1"/>
  <c r="C34" i="41"/>
  <c r="B35" i="42"/>
  <c r="A35" i="42" s="1"/>
  <c r="C36" i="42"/>
  <c r="B36" i="42" s="1"/>
  <c r="A36" i="42" s="1"/>
  <c r="B33" i="45"/>
  <c r="A33" i="45" s="1"/>
  <c r="C34" i="45"/>
  <c r="C34" i="46"/>
  <c r="B33" i="46"/>
  <c r="A33" i="46" s="1"/>
  <c r="B33" i="28"/>
  <c r="A33" i="28" s="1"/>
  <c r="C34" i="28"/>
  <c r="B33" i="47"/>
  <c r="A33" i="47" s="1"/>
  <c r="C34" i="47"/>
  <c r="C37" i="44"/>
  <c r="B37" i="44" s="1"/>
  <c r="A37" i="44" s="1"/>
  <c r="B36" i="44"/>
  <c r="A36" i="44" s="1"/>
  <c r="B33" i="49"/>
  <c r="A33" i="49" s="1"/>
  <c r="C34" i="49"/>
  <c r="C34" i="39"/>
  <c r="B33" i="39"/>
  <c r="A33" i="39" s="1"/>
  <c r="B34" i="40" l="1"/>
  <c r="A34" i="40" s="1"/>
  <c r="C35" i="40"/>
  <c r="C35" i="27"/>
  <c r="B34" i="27"/>
  <c r="A34" i="27" s="1"/>
  <c r="B34" i="28"/>
  <c r="A34" i="28" s="1"/>
  <c r="C35" i="28"/>
  <c r="B35" i="28" s="1"/>
  <c r="A35" i="28" s="1"/>
  <c r="C35" i="47"/>
  <c r="B34" i="47"/>
  <c r="A34" i="47" s="1"/>
  <c r="B34" i="41"/>
  <c r="A34" i="41" s="1"/>
  <c r="C35" i="41"/>
  <c r="B34" i="49"/>
  <c r="A34" i="49" s="1"/>
  <c r="C35" i="49"/>
  <c r="C35" i="45"/>
  <c r="B34" i="45"/>
  <c r="A34" i="45" s="1"/>
  <c r="B34" i="46"/>
  <c r="A34" i="46" s="1"/>
  <c r="C35" i="46"/>
  <c r="C35" i="39"/>
  <c r="B34" i="39"/>
  <c r="A34" i="39" s="1"/>
  <c r="C36" i="27" l="1"/>
  <c r="B35" i="27"/>
  <c r="A35" i="27" s="1"/>
  <c r="B35" i="40"/>
  <c r="A35" i="40" s="1"/>
  <c r="C36" i="40"/>
  <c r="B36" i="40" s="1"/>
  <c r="A36" i="40" s="1"/>
  <c r="B35" i="49"/>
  <c r="A35" i="49" s="1"/>
  <c r="C36" i="49"/>
  <c r="B35" i="45"/>
  <c r="A35" i="45" s="1"/>
  <c r="C36" i="45"/>
  <c r="B35" i="47"/>
  <c r="A35" i="47" s="1"/>
  <c r="C36" i="47"/>
  <c r="C36" i="46"/>
  <c r="B36" i="46" s="1"/>
  <c r="A36" i="46" s="1"/>
  <c r="B35" i="46"/>
  <c r="A35" i="46" s="1"/>
  <c r="C36" i="41"/>
  <c r="B35" i="41"/>
  <c r="A35" i="41" s="1"/>
  <c r="B35" i="39"/>
  <c r="A35" i="39" s="1"/>
  <c r="C36" i="39"/>
  <c r="C37" i="27" l="1"/>
  <c r="B37" i="27" s="1"/>
  <c r="A37" i="27" s="1"/>
  <c r="B36" i="27"/>
  <c r="A36" i="27" s="1"/>
  <c r="C37" i="47"/>
  <c r="B37" i="47" s="1"/>
  <c r="A37" i="47" s="1"/>
  <c r="B36" i="47"/>
  <c r="A36" i="47" s="1"/>
  <c r="B36" i="49"/>
  <c r="A36" i="49" s="1"/>
  <c r="C37" i="49"/>
  <c r="B37" i="49" s="1"/>
  <c r="A37" i="49" s="1"/>
  <c r="C37" i="45"/>
  <c r="B37" i="45" s="1"/>
  <c r="A37" i="45" s="1"/>
  <c r="B36" i="45"/>
  <c r="A36" i="45" s="1"/>
  <c r="C37" i="41"/>
  <c r="B37" i="41" s="1"/>
  <c r="A37" i="41" s="1"/>
  <c r="B36" i="41"/>
  <c r="A36" i="41" s="1"/>
  <c r="C37" i="39"/>
  <c r="B37" i="39" s="1"/>
  <c r="A37" i="39" s="1"/>
  <c r="B36" i="39"/>
  <c r="A36"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pcoftimo</author>
    <author>Dell</author>
  </authors>
  <commentList>
    <comment ref="H7" authorId="0" shapeId="0" xr:uid="{27B9B6B5-6389-46F3-AF9D-4918414A6DFE}">
      <text>
        <r>
          <rPr>
            <sz val="9"/>
            <color indexed="81"/>
            <rFont val="Tahoma"/>
            <family val="2"/>
          </rPr>
          <t xml:space="preserve">
Das Modul </t>
        </r>
        <r>
          <rPr>
            <b/>
            <sz val="9"/>
            <color indexed="81"/>
            <rFont val="Tahoma"/>
            <family val="2"/>
          </rPr>
          <t xml:space="preserve">Überblick </t>
        </r>
        <r>
          <rPr>
            <sz val="9"/>
            <color indexed="81"/>
            <rFont val="Tahoma"/>
            <family val="2"/>
          </rPr>
          <t>zeigt ihnen auf einen Blick eine Übersicht über ihre monatlichen Einnahmen und Ausgaben. Sie Sehen was monatlich übrig bleibt oder an welchen Monaten es eher knapp wird.
Im Diagramm</t>
        </r>
        <r>
          <rPr>
            <b/>
            <sz val="9"/>
            <color indexed="81"/>
            <rFont val="Tahoma"/>
            <family val="2"/>
          </rPr>
          <t xml:space="preserve"> Finanz Übersicht</t>
        </r>
        <r>
          <rPr>
            <sz val="9"/>
            <color indexed="81"/>
            <rFont val="Tahoma"/>
            <family val="2"/>
          </rPr>
          <t xml:space="preserve"> (unterer Bereich), sehen Sie das Ganze in grafischer Form.</t>
        </r>
      </text>
    </comment>
    <comment ref="C10" authorId="0" shapeId="0" xr:uid="{A4823D95-069E-4928-B1F8-DA945CD24E55}">
      <text>
        <r>
          <rPr>
            <sz val="9"/>
            <color indexed="81"/>
            <rFont val="Tahoma"/>
            <family val="2"/>
          </rPr>
          <t>Hier sehen Sie alle Einnahmen pro Monat.</t>
        </r>
      </text>
    </comment>
    <comment ref="C12" authorId="0" shapeId="0" xr:uid="{7D7260EB-33BF-4DB4-B4C6-2283FF318E8F}">
      <text>
        <r>
          <rPr>
            <sz val="9"/>
            <color indexed="81"/>
            <rFont val="Tahoma"/>
            <family val="2"/>
          </rPr>
          <t xml:space="preserve">Hier sehen Sie alle fixen, d.h. regelmässigen Ausgaben pro Monat.
</t>
        </r>
      </text>
    </comment>
    <comment ref="C14" authorId="0" shapeId="0" xr:uid="{0FA7C326-E9C0-4F7A-8455-6ABC72987ABC}">
      <text>
        <r>
          <rPr>
            <sz val="9"/>
            <color indexed="81"/>
            <rFont val="Tahoma"/>
            <family val="2"/>
          </rPr>
          <t xml:space="preserve">Hier sehen Sie, was ihnen monatlich zur freien Verfügung steht.
</t>
        </r>
        <r>
          <rPr>
            <b/>
            <sz val="9"/>
            <color indexed="81"/>
            <rFont val="Tahoma"/>
            <family val="2"/>
          </rPr>
          <t>Budget = Einnahmen</t>
        </r>
        <r>
          <rPr>
            <sz val="9"/>
            <color indexed="81"/>
            <rFont val="Tahoma"/>
            <family val="2"/>
          </rPr>
          <t xml:space="preserve"> minus</t>
        </r>
        <r>
          <rPr>
            <b/>
            <sz val="9"/>
            <color indexed="81"/>
            <rFont val="Tahoma"/>
            <family val="2"/>
          </rPr>
          <t xml:space="preserve"> fixe Ausgaben</t>
        </r>
      </text>
    </comment>
    <comment ref="C16" authorId="0" shapeId="0" xr:uid="{F2C65523-6380-40A6-933D-5A6E6E0ABD2E}">
      <text>
        <r>
          <rPr>
            <sz val="9"/>
            <color indexed="81"/>
            <rFont val="Tahoma"/>
            <family val="2"/>
          </rPr>
          <t xml:space="preserve">Hier sehen Sie ihre variablen Ausgaben pro Monat.
</t>
        </r>
      </text>
    </comment>
    <comment ref="C19" authorId="0" shapeId="0" xr:uid="{0406D53B-072B-4AD8-BB4A-39CDBB7F11F5}">
      <text>
        <r>
          <rPr>
            <sz val="9"/>
            <color indexed="81"/>
            <rFont val="Tahoma"/>
            <family val="2"/>
          </rPr>
          <t xml:space="preserve">Hier sehen Sie, was ihnen am Ende des Monats an finanziellen Mitteln nach allen Ausgaben übrig bleibt.
</t>
        </r>
        <r>
          <rPr>
            <b/>
            <sz val="9"/>
            <color indexed="81"/>
            <rFont val="Tahoma"/>
            <family val="2"/>
          </rPr>
          <t xml:space="preserve">
Saldo =</t>
        </r>
        <r>
          <rPr>
            <sz val="9"/>
            <color indexed="81"/>
            <rFont val="Tahoma"/>
            <family val="2"/>
          </rPr>
          <t xml:space="preserve"> </t>
        </r>
        <r>
          <rPr>
            <b/>
            <sz val="9"/>
            <color indexed="81"/>
            <rFont val="Tahoma"/>
            <family val="2"/>
          </rPr>
          <t>Einnahmen</t>
        </r>
        <r>
          <rPr>
            <sz val="9"/>
            <color indexed="81"/>
            <rFont val="Tahoma"/>
            <family val="2"/>
          </rPr>
          <t xml:space="preserve"> minus </t>
        </r>
        <r>
          <rPr>
            <b/>
            <sz val="9"/>
            <color indexed="81"/>
            <rFont val="Tahoma"/>
            <family val="2"/>
          </rPr>
          <t>fixe Ausgaben</t>
        </r>
        <r>
          <rPr>
            <sz val="9"/>
            <color indexed="81"/>
            <rFont val="Tahoma"/>
            <family val="2"/>
          </rPr>
          <t xml:space="preserve"> minus </t>
        </r>
        <r>
          <rPr>
            <b/>
            <sz val="9"/>
            <color indexed="81"/>
            <rFont val="Tahoma"/>
            <family val="2"/>
          </rPr>
          <t>variable Ausgaben</t>
        </r>
      </text>
    </comment>
    <comment ref="B50" authorId="0" shapeId="0" xr:uid="{EDB4E2F9-0838-403B-A0A1-73B08A4BD1EC}">
      <text>
        <r>
          <rPr>
            <sz val="9"/>
            <color indexed="81"/>
            <rFont val="Tahoma"/>
            <family val="2"/>
          </rPr>
          <t>Hier können Bemerkungen eingegeben werden</t>
        </r>
      </text>
    </comment>
    <comment ref="C57" authorId="1" shapeId="0" xr:uid="{AB4C4AB4-4EFE-488B-BA81-2C75344FD5DC}">
      <text>
        <r>
          <rPr>
            <sz val="9"/>
            <color indexed="81"/>
            <rFont val="Segoe UI"/>
            <family val="2"/>
          </rPr>
          <t>Hier können Sie pro Monat eine Budgetplanung durchführen. Dies dient dazu, vorausschauend (am besten zu Jahresbeginn) die wahrscheinlich anfallenden Extraausgaben einzutragen. Das können die Urlaubskosten, Reparaturkosten oder auch Ausgaben für sonstige Beschaffungen sein. 
Diese Tabelle dient einfach nur zur Übersicht, damit Sie sich vorrausschauend Gedanken über die in den kommenden Monaten anfallenden Ausgaben machen bzw. die Ausgaben in ihren Haushalt einplanen können.
Diese Tabelle ist komplett unabhängig und wird nicht zur weiteren Berechnung herangezogen.
Durch Eingeben von einer Notiz bei der jeweiligen Ausgabe, kann notiert werden, wofür diese geplante Ausgabe ist.</t>
        </r>
      </text>
    </comment>
    <comment ref="E60" authorId="1" shapeId="0" xr:uid="{DE6B5D69-2960-49F9-9C55-D892CED18136}">
      <text>
        <r>
          <rPr>
            <sz val="9"/>
            <color indexed="81"/>
            <rFont val="Segoe UI"/>
            <family val="2"/>
          </rPr>
          <t>Kosten für Urlaub</t>
        </r>
      </text>
    </comment>
    <comment ref="F62" authorId="1" shapeId="0" xr:uid="{B0CB3B4C-6F44-41B6-BAB7-7263B73217CA}">
      <text>
        <r>
          <rPr>
            <sz val="9"/>
            <color indexed="81"/>
            <rFont val="Segoe UI"/>
            <family val="2"/>
          </rPr>
          <t>Ausflugskosten Kind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pcoftimo</author>
    <author>Dell</author>
  </authors>
  <commentList>
    <comment ref="H5" authorId="0" shapeId="0" xr:uid="{481F1971-136C-4E94-9198-8E8F233CD335}">
      <text>
        <r>
          <rPr>
            <sz val="9"/>
            <color indexed="81"/>
            <rFont val="Tahoma"/>
            <family val="2"/>
          </rPr>
          <t xml:space="preserve">
In Modul </t>
        </r>
        <r>
          <rPr>
            <b/>
            <sz val="9"/>
            <color indexed="81"/>
            <rFont val="Tahoma"/>
            <family val="2"/>
          </rPr>
          <t>-1 Einnahmen-</t>
        </r>
        <r>
          <rPr>
            <sz val="9"/>
            <color indexed="81"/>
            <rFont val="Tahoma"/>
            <family val="2"/>
          </rPr>
          <t xml:space="preserve"> geben Sie alle ihre monatlichen Einnahmen ein, z.B. Gehalt/Lohn/Nebenverdienst/Zinseinnahmen. Es sind maximal 20 Einnahmekategorien möglich.</t>
        </r>
      </text>
    </comment>
    <comment ref="C7" authorId="1" shapeId="0" xr:uid="{32D558A4-C74D-4ADD-8F5C-2A19CF9BECBD}">
      <text>
        <r>
          <rPr>
            <sz val="9"/>
            <color indexed="81"/>
            <rFont val="Segoe UI"/>
            <family val="2"/>
          </rPr>
          <t>Falls du Einnahmen in einer Fremdwährung hast (Tabellenblatt "1a Einnahmen-Fremdwährung", dann erscheinen die monatlichen Einnahmen hier automatisch.</t>
        </r>
      </text>
    </comment>
    <comment ref="B9" authorId="0" shapeId="0" xr:uid="{89D22880-5F68-448D-974F-4F5E438E7A81}">
      <text>
        <r>
          <rPr>
            <sz val="9"/>
            <color indexed="81"/>
            <rFont val="Tahoma"/>
            <family val="2"/>
          </rPr>
          <t>Hier können Sie den Tag der Einnahme eingeben, z.B. 10 für den 10. des Monats.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pcoftimo</author>
  </authors>
  <commentList>
    <comment ref="H5" authorId="0" shapeId="0" xr:uid="{BDD0877C-E64D-406E-8D02-9E5E477CA526}">
      <text>
        <r>
          <rPr>
            <sz val="9"/>
            <color indexed="81"/>
            <rFont val="Tahoma"/>
            <family val="2"/>
          </rPr>
          <t xml:space="preserve">
Das Modul </t>
        </r>
        <r>
          <rPr>
            <b/>
            <sz val="9"/>
            <color indexed="81"/>
            <rFont val="Tahoma"/>
            <family val="2"/>
          </rPr>
          <t>-1 Einnahmen und Ausgaben in Fremdwährung-</t>
        </r>
        <r>
          <rPr>
            <sz val="9"/>
            <color indexed="81"/>
            <rFont val="Tahoma"/>
            <family val="2"/>
          </rPr>
          <t xml:space="preserve"> benötigen Sie nue dann, wenn Sie in den Basisdaten die Fremdwährung mit "J" ausgewählt haben, d.h. wenn Sie Einnahmen in Fremdwährung haben.</t>
        </r>
      </text>
    </comment>
    <comment ref="E6" authorId="0" shapeId="0" xr:uid="{9FBA78DB-470D-40D1-91E9-FC5E8FD0EB23}">
      <text>
        <r>
          <rPr>
            <sz val="9"/>
            <color indexed="81"/>
            <rFont val="Tahoma"/>
            <family val="2"/>
          </rPr>
          <t>Hier können Sie monatlich den Umrechnungskurs der Fremdwährung in ihre Hauptwährung eingeben.</t>
        </r>
      </text>
    </comment>
    <comment ref="C8" authorId="0" shapeId="0" xr:uid="{0B2BE903-5B77-49F9-B9CA-047F1505F2AA}">
      <text>
        <r>
          <rPr>
            <sz val="9"/>
            <color indexed="81"/>
            <rFont val="Tahoma"/>
            <family val="2"/>
          </rPr>
          <t>Hier geben Sie die Einnahmen in Fremdwährung ein. Es sind maximal 10 Einnahmekategorien pro Monat möglich.</t>
        </r>
      </text>
    </comment>
    <comment ref="C21" authorId="0" shapeId="0" xr:uid="{327A9213-32A7-4D07-9F06-98BA96785B61}">
      <text>
        <r>
          <rPr>
            <sz val="9"/>
            <color indexed="81"/>
            <rFont val="Tahoma"/>
            <family val="2"/>
          </rPr>
          <t>Hier geben Sie ihre Ausgaben in der Fremdwährung ein.</t>
        </r>
      </text>
    </comment>
    <comment ref="E33" authorId="0" shapeId="0" xr:uid="{8A82A7D2-A578-4518-A504-673010B32ED8}">
      <text>
        <r>
          <rPr>
            <sz val="9"/>
            <color indexed="81"/>
            <rFont val="Tahoma"/>
            <family val="2"/>
          </rPr>
          <t>Hier sehen Sie das Saldo in Fremdwährung, d.h. die Einnahmen minus die Ausgaben.</t>
        </r>
      </text>
    </comment>
    <comment ref="E34" authorId="0" shapeId="0" xr:uid="{D9EB7054-F253-4CC4-9A40-FB0AA5AD034B}">
      <text>
        <r>
          <rPr>
            <sz val="9"/>
            <color indexed="81"/>
            <rFont val="Tahoma"/>
            <family val="2"/>
          </rPr>
          <t>Das Saldo der Fremdwährung wird mit Hilfe des oben eingegebenen Währungskurses in ihre Hauptwährung umgerechnet.</t>
        </r>
      </text>
    </comment>
    <comment ref="E35" authorId="0" shapeId="0" xr:uid="{C87C8124-70F6-4503-9EFF-89FEE3169C56}">
      <text>
        <r>
          <rPr>
            <sz val="9"/>
            <color indexed="81"/>
            <rFont val="Tahoma"/>
            <family val="2"/>
          </rPr>
          <t>Hier können Sie eintragen (in Fremdwährung), wieviel Sie an ihre Bank der Hauswährung monatlich überweisen. Dieser Betrag wird in der nächsten Zeile mit Hilfe des oben eingegebenen Währungskurses in ihre Hauswährung umgerechnet.</t>
        </r>
      </text>
    </comment>
    <comment ref="E37" authorId="0" shapeId="0" xr:uid="{2E2B345B-C94F-4838-A943-899C5EE7664D}">
      <text>
        <r>
          <rPr>
            <sz val="9"/>
            <color indexed="81"/>
            <rFont val="Tahoma"/>
            <family val="2"/>
          </rPr>
          <t>Hier sehen Sie das monatliche Saldo auf ihrem Fremdwährungskonto.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pcoftimo</author>
  </authors>
  <commentList>
    <comment ref="H5" authorId="0" shapeId="0" xr:uid="{82A77F23-35FA-4D61-82A2-82481E979937}">
      <text>
        <r>
          <rPr>
            <sz val="9"/>
            <color indexed="81"/>
            <rFont val="Tahoma"/>
            <family val="2"/>
          </rPr>
          <t xml:space="preserve">
Im Modul </t>
        </r>
        <r>
          <rPr>
            <b/>
            <sz val="9"/>
            <color indexed="81"/>
            <rFont val="Tahoma"/>
            <family val="2"/>
          </rPr>
          <t>-2 Fixe Ausgaben-</t>
        </r>
        <r>
          <rPr>
            <sz val="9"/>
            <color indexed="81"/>
            <rFont val="Tahoma"/>
            <family val="2"/>
          </rPr>
          <t xml:space="preserve"> geben Sie alle ihre monatlichen fixen Ausgaben (auch feste Ausgaben genannt) ein. Das sind z.B. monatlich oder jährlich wiederkehrende Beträge für Versicherungen, Strom/Wasser und Gebühren... 
Am einfachsten stellen Sie diese Ausgaben durch eine Analyse ihrer Kotoauszüge zusammen. Es steckt einmalig etwas Aufwand dahinter, aber wenn Sie dies einmal gemacht haben, haben Sie immer einen sauberen Überblick über ihre monatlichen fixen Ausgaben. 
</t>
        </r>
        <r>
          <rPr>
            <b/>
            <sz val="9"/>
            <color indexed="81"/>
            <rFont val="Tahoma"/>
            <family val="2"/>
          </rPr>
          <t xml:space="preserve">Tipps: </t>
        </r>
        <r>
          <rPr>
            <sz val="9"/>
            <color indexed="81"/>
            <rFont val="Tahoma"/>
            <family val="2"/>
          </rPr>
          <t xml:space="preserve">
1) Geben Sie ihre Ausgaben aufsteigend nach dem Tag der entsprechenden Ausgabe ein (also 1 bis 31 aufsteigend). Vorteil: Angenommen heute wäre der 10. eines Monats, so sehen Sie, was Sie in diesem Monat bereits ausgegeben haben. Sie sehen aber auch, welche Ausgaben noch bis zum Ende des Monats anstehen.
2) Sie können zwischen den Ausgaben auch Leerzeilen lassen. Dies erleichtert die Übersichtlichkeit und somit die Lesbarkeit der Tabelle.
</t>
        </r>
      </text>
    </comment>
    <comment ref="C7" authorId="0" shapeId="0" xr:uid="{1316042D-3E2C-4182-9B09-40432471DAB3}">
      <text>
        <r>
          <rPr>
            <sz val="9"/>
            <color indexed="81"/>
            <rFont val="Tahoma"/>
            <family val="2"/>
          </rPr>
          <t>Hier können Sie den Tag der Einnahme eingeben, z.B. 10 für den 10. des Monats.</t>
        </r>
      </text>
    </comment>
    <comment ref="D7" authorId="0" shapeId="0" xr:uid="{C16EC19A-FD9E-44EE-B377-9FE1E0B6D2F4}">
      <text>
        <r>
          <rPr>
            <sz val="9"/>
            <color indexed="81"/>
            <rFont val="Tahoma"/>
            <family val="2"/>
          </rPr>
          <t>Hier können Sie der Ausgabe eine Kategorie zuordnen. Wenn Sie z.B. eine Ausgabe für Strom eingeben, dann tragen Sie diese unter der Kategorie "Haus/Wohnung" ein. So können Sie später nach "Haus/Wohnung" filtern und sehen auf einen Blick welche monatlichen Kosten für das Haus oder die Wohnung anfallen.</t>
        </r>
      </text>
    </comment>
    <comment ref="E7" authorId="0" shapeId="0" xr:uid="{19520AC1-BCC6-4165-83AF-22B94C9D7FC5}">
      <text>
        <r>
          <rPr>
            <sz val="9"/>
            <color indexed="81"/>
            <rFont val="Tahoma"/>
            <family val="2"/>
          </rPr>
          <t>Geben Sie hier ein für was die Ausgabe ist, z.B. "Strom" für die Abschlagszahlung der Stromkosten. Wenn Sie in Klammer dahinter noch den Anbieter eintragen, sehen Sie hier auf einen Blick wer aktuell ihr Stromlieferant ist, z.B. "Strom (Stadtwerke xy)".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pcoftimo</author>
  </authors>
  <commentList>
    <comment ref="H5" authorId="0" shapeId="0" xr:uid="{76F9B482-4BF5-4CC4-B50D-3901514D1382}">
      <text>
        <r>
          <rPr>
            <sz val="9"/>
            <color indexed="81"/>
            <rFont val="Tahoma"/>
            <family val="2"/>
          </rPr>
          <t xml:space="preserve">Das Modul </t>
        </r>
        <r>
          <rPr>
            <b/>
            <sz val="9"/>
            <color indexed="81"/>
            <rFont val="Tahoma"/>
            <family val="2"/>
          </rPr>
          <t>-3 Variable Ausgaben - Jahresübersicht-</t>
        </r>
        <r>
          <rPr>
            <sz val="9"/>
            <color indexed="81"/>
            <rFont val="Tahoma"/>
            <family val="2"/>
          </rPr>
          <t xml:space="preserve"> ist das eigentliche Haushaltsbuch. 
Sie sehen in der Jahresübersicht die von ihnen in den Basisdaten definierten Kostenarten. In der Jahresübersicht können Sie nichts eingeben. Die Ausgaben werden automatisch aus ihren Eingaben, die Sie unter den einzelnen Monaten tätigen, übernommen. 
Klicken Sie oben auf den aktuellen Monat (hellblau) und tragen Sie dort, am besten täglich ihre Ausgaben ein. Alternativ können Sie ihre Ausgaben auch sammeln und wöchentlich hier eintragen. Je genauer und konsequenter Sie ihre täglichen Ausgaben führen, um so detaillierter wird ihr Überblick über ihre Ausgaben. Bereits nach wenigen Wochen/Monaten erkennen Sie Einsparpotentiale. Sie werden sehen, es macht sogar Spass.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pcoftimo</author>
  </authors>
  <commentList>
    <comment ref="B7" authorId="0" shapeId="0" xr:uid="{2DB707E2-42AE-4199-998D-8CD926F28791}">
      <text>
        <r>
          <rPr>
            <sz val="9"/>
            <color indexed="81"/>
            <rFont val="Tahoma"/>
            <family val="2"/>
          </rPr>
          <t>Geben Sie hier die Hauptwährung ein (Symbol oder Text).</t>
        </r>
      </text>
    </comment>
    <comment ref="B8" authorId="0" shapeId="0" xr:uid="{E9719A41-54E7-4B91-8A2F-B2D6CC7024BD}">
      <text>
        <r>
          <rPr>
            <b/>
            <sz val="9"/>
            <color indexed="81"/>
            <rFont val="Tahoma"/>
            <family val="2"/>
          </rPr>
          <t xml:space="preserve">Haben Sie Einnahmen in Fremdwährung? </t>
        </r>
        <r>
          <rPr>
            <sz val="9"/>
            <color indexed="81"/>
            <rFont val="Tahoma"/>
            <family val="2"/>
          </rPr>
          <t>Unter Fremdwährung ist eine andere Währung als die Hauptwährung zu verstehen. Beispiel: Sie wohnen in Deutschland und Arbeiten in der Schweiz (Hauptwährung=Euro / Fremdwährung=CHF).</t>
        </r>
      </text>
    </comment>
    <comment ref="B9" authorId="0" shapeId="0" xr:uid="{464EE31E-7EF7-445E-A8FC-FFA28F2831AF}">
      <text>
        <r>
          <rPr>
            <sz val="9"/>
            <color indexed="81"/>
            <rFont val="Tahoma"/>
            <family val="2"/>
          </rPr>
          <t>Geben Sie hier die Fremdwährung an, z.B. Schweizer Franken bzw. CHF</t>
        </r>
      </text>
    </comment>
    <comment ref="B10" authorId="0" shapeId="0" xr:uid="{A1563ECF-AB95-4BAC-A2AB-5B70B4890214}">
      <text>
        <r>
          <rPr>
            <sz val="9"/>
            <color indexed="81"/>
            <rFont val="Tahoma"/>
            <family val="2"/>
          </rPr>
          <t>Geben Sie hier ihre Kostenarten für das Haushaltsbuch ein. Es sind maximal 20 Kostenarten möglich.</t>
        </r>
      </text>
    </comment>
    <comment ref="B34" authorId="0" shapeId="0" xr:uid="{26C8E909-AF51-46A9-B501-7FA40D13D58D}">
      <text>
        <r>
          <rPr>
            <sz val="9"/>
            <color indexed="81"/>
            <rFont val="Tahoma"/>
            <family val="2"/>
          </rPr>
          <t xml:space="preserve">Diese Felder müssen Sie eingeben, wenn Sie den Lizensierungscode erhalten haben. </t>
        </r>
        <r>
          <rPr>
            <b/>
            <sz val="9"/>
            <color indexed="81"/>
            <rFont val="Tahoma"/>
            <family val="2"/>
          </rPr>
          <t xml:space="preserve">
</t>
        </r>
      </text>
    </comment>
    <comment ref="B40" authorId="0" shapeId="0" xr:uid="{787FC7F2-C45A-439D-97A0-8F00A46585F8}">
      <text>
        <r>
          <rPr>
            <sz val="9"/>
            <color indexed="81"/>
            <rFont val="Tahoma"/>
            <family val="2"/>
          </rPr>
          <t>Hier geben Sie den Freischaltcode ein. Diesen können Sie unter https://www.alle-meine-vorlagen.de/vollversion/
bestellen.</t>
        </r>
      </text>
    </comment>
  </commentList>
</comments>
</file>

<file path=xl/sharedStrings.xml><?xml version="1.0" encoding="utf-8"?>
<sst xmlns="http://schemas.openxmlformats.org/spreadsheetml/2006/main" count="647" uniqueCount="132">
  <si>
    <t>Körperpflege</t>
  </si>
  <si>
    <t>Haus</t>
  </si>
  <si>
    <t>Januar</t>
  </si>
  <si>
    <t>Tag</t>
  </si>
  <si>
    <t>Kategorie</t>
  </si>
  <si>
    <t>Ausgabe für</t>
  </si>
  <si>
    <t>Februar</t>
  </si>
  <si>
    <t>März</t>
  </si>
  <si>
    <t>April</t>
  </si>
  <si>
    <t>Mai</t>
  </si>
  <si>
    <t>Juni</t>
  </si>
  <si>
    <t>Juli</t>
  </si>
  <si>
    <t>August</t>
  </si>
  <si>
    <t>September</t>
  </si>
  <si>
    <t>Oktober</t>
  </si>
  <si>
    <t>Dezember</t>
  </si>
  <si>
    <t>November</t>
  </si>
  <si>
    <t>Summe</t>
  </si>
  <si>
    <t xml:space="preserve">November </t>
  </si>
  <si>
    <t>Einnahmen</t>
  </si>
  <si>
    <t>Gehalt</t>
  </si>
  <si>
    <t>Versicherung</t>
  </si>
  <si>
    <t>Bemerkungen</t>
  </si>
  <si>
    <t>Kostenart</t>
  </si>
  <si>
    <t>Bemerkung</t>
  </si>
  <si>
    <t>Summe der Einnahmen</t>
  </si>
  <si>
    <t>Sum.</t>
  </si>
  <si>
    <t>Einnahmen Fremdwährung</t>
  </si>
  <si>
    <t>Ausgaben in Fremdwährung</t>
  </si>
  <si>
    <t>Hauswährung</t>
  </si>
  <si>
    <t>Kantine essen</t>
  </si>
  <si>
    <t>Kaffee</t>
  </si>
  <si>
    <t>Summe der Ausgaben</t>
  </si>
  <si>
    <t>Kinder</t>
  </si>
  <si>
    <t>Überweisung an Hausbank in</t>
  </si>
  <si>
    <t>€</t>
  </si>
  <si>
    <t>Einstellungen</t>
  </si>
  <si>
    <t>Hauptwährung:</t>
  </si>
  <si>
    <t>Name:</t>
  </si>
  <si>
    <t>Vorname:</t>
  </si>
  <si>
    <t>Straße:</t>
  </si>
  <si>
    <t>PLZ:</t>
  </si>
  <si>
    <t>Ort:</t>
  </si>
  <si>
    <t>Fremdwährungssymbol:</t>
  </si>
  <si>
    <t>Umrechnungskurs Währung monatlich in:</t>
  </si>
  <si>
    <t>Saldo in (Fremdwährung)</t>
  </si>
  <si>
    <t>Saldo in (Hauswährung)</t>
  </si>
  <si>
    <t>Saldo (auf Fremdwährungskonto)</t>
  </si>
  <si>
    <t xml:space="preserve">1  Einnahmen  </t>
  </si>
  <si>
    <t>Saldo</t>
  </si>
  <si>
    <t>var. Ausgaben</t>
  </si>
  <si>
    <t>fixe Ausgaben</t>
  </si>
  <si>
    <t>Ausgaben</t>
  </si>
  <si>
    <t xml:space="preserve"> </t>
  </si>
  <si>
    <t>Einnahmen in Fremdwährung (J/N)?</t>
  </si>
  <si>
    <t>Wenn J, Angabe der Fremdwährung:</t>
  </si>
  <si>
    <t>Lizensierung</t>
  </si>
  <si>
    <t>Freischaltcode eingeben:</t>
  </si>
  <si>
    <t>Bemerkungen:</t>
  </si>
  <si>
    <t>Niederschlagswasser (Stadtwerke)</t>
  </si>
  <si>
    <t>Schmutzwasser (Stadtwerke)</t>
  </si>
  <si>
    <t>Wasser (Stadtwerke)</t>
  </si>
  <si>
    <t xml:space="preserve">3  Budget    </t>
  </si>
  <si>
    <t>Basisdaten</t>
  </si>
  <si>
    <t>Lebensmittel</t>
  </si>
  <si>
    <t>Krankenversicherung</t>
  </si>
  <si>
    <t>Auto (tanken)</t>
  </si>
  <si>
    <t>Strom (Energie XY)</t>
  </si>
  <si>
    <t>Gas (Energie XY)</t>
  </si>
  <si>
    <t>Unfallversicherung</t>
  </si>
  <si>
    <t>Miete</t>
  </si>
  <si>
    <t>Freizeit</t>
  </si>
  <si>
    <t>N</t>
  </si>
  <si>
    <t>5  Saldo</t>
  </si>
  <si>
    <t>Vermietung Garage</t>
  </si>
  <si>
    <t>Nebenjob</t>
  </si>
  <si>
    <t>Kostenarten für variable Ausgaben (max. 20):</t>
  </si>
  <si>
    <t>Saldo +</t>
  </si>
  <si>
    <t>20</t>
  </si>
  <si>
    <t>19</t>
  </si>
  <si>
    <t>18</t>
  </si>
  <si>
    <t>17</t>
  </si>
  <si>
    <t>16</t>
  </si>
  <si>
    <t>2  Fixe Ausgaben</t>
  </si>
  <si>
    <t>4  Var. Ausgaben</t>
  </si>
  <si>
    <t/>
  </si>
  <si>
    <t>Kostenkontrolle-Haushaltsbuch</t>
  </si>
  <si>
    <t>Kalenderjahr:</t>
  </si>
  <si>
    <t>21</t>
  </si>
  <si>
    <t>22</t>
  </si>
  <si>
    <t>2157093-Af</t>
  </si>
  <si>
    <t>KW</t>
  </si>
  <si>
    <t>Datum</t>
  </si>
  <si>
    <t>CHF</t>
  </si>
  <si>
    <t>Pos</t>
  </si>
  <si>
    <t>Einnahmen aus Fremdwährung</t>
  </si>
  <si>
    <t>Kostenkontrolle-Haushaltsbuch    -    Version 3.0</t>
  </si>
  <si>
    <t>1a</t>
  </si>
  <si>
    <t>alle-meine-vorlagen.de</t>
  </si>
  <si>
    <t>Getränke</t>
  </si>
  <si>
    <t>JANUAR</t>
  </si>
  <si>
    <t>SEPTEMBER</t>
  </si>
  <si>
    <t>FEBRUAR</t>
  </si>
  <si>
    <t>MÄRZ</t>
  </si>
  <si>
    <t>APRIL</t>
  </si>
  <si>
    <t>MAI</t>
  </si>
  <si>
    <t>JUNI</t>
  </si>
  <si>
    <t>JULI</t>
  </si>
  <si>
    <t>AUGUST</t>
  </si>
  <si>
    <t>OKTOBER</t>
  </si>
  <si>
    <t>NOVEMBER</t>
  </si>
  <si>
    <t>DEZEMBER</t>
  </si>
  <si>
    <t>Dieser Betrag wird in die Zeile 7 der Einnahmentabelle übertragen</t>
  </si>
  <si>
    <t>Service Auto</t>
  </si>
  <si>
    <t>Total</t>
  </si>
  <si>
    <t>Die Budgetplanung ist eine vorausschauende Planung von Ausgaben. Die Einträge werden nicht ins Haushaltsbuch übernommen.</t>
  </si>
  <si>
    <t>(nur wenn in den Basisdaten in Zelle F8 ein "J" steht)</t>
  </si>
  <si>
    <t>Doppelklick auf den folgenden Screenshot um die Anleitung zu öffnen.</t>
  </si>
  <si>
    <t xml:space="preserve">Anleitung </t>
  </si>
  <si>
    <t>Kostenkontrolle-Haushaltsbuch 3.00</t>
  </si>
  <si>
    <t>13</t>
  </si>
  <si>
    <t>14</t>
  </si>
  <si>
    <t>15</t>
  </si>
  <si>
    <t>8</t>
  </si>
  <si>
    <t>9</t>
  </si>
  <si>
    <t>10</t>
  </si>
  <si>
    <t>11</t>
  </si>
  <si>
    <t>12</t>
  </si>
  <si>
    <t>Ausflug Paris</t>
  </si>
  <si>
    <t>Wanderwochenende</t>
  </si>
  <si>
    <t>Geburtstag</t>
  </si>
  <si>
    <t>Urlaub Spanien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</si>
</sst>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0.00\ &quot;€&quot;;[Red]#,##0.00\ &quot;€&quot;"/>
    <numFmt numFmtId="166" formatCode="#,##0.00\ _€;[Red]#,##0.00\ _€"/>
    <numFmt numFmtId="167" formatCode="dd/mm/"/>
    <numFmt numFmtId="168" formatCode="[$-F800]dddd\,\ mmmm\ dd\,\ yyyy"/>
  </numFmts>
  <fonts count="86" x14ac:knownFonts="1">
    <font>
      <sz val="11"/>
      <color theme="1"/>
      <name val="Calibri"/>
      <family val="2"/>
      <scheme val="minor"/>
    </font>
    <font>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0"/>
      <name val="Calibri"/>
      <family val="2"/>
      <scheme val="minor"/>
    </font>
    <font>
      <sz val="12"/>
      <color theme="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sz val="11"/>
      <color theme="3" tint="-0.249977111117893"/>
      <name val="Calibri"/>
      <family val="2"/>
      <scheme val="minor"/>
    </font>
    <font>
      <b/>
      <sz val="11"/>
      <color rgb="FFFF0000"/>
      <name val="Calibri"/>
      <family val="2"/>
      <scheme val="minor"/>
    </font>
    <font>
      <sz val="11"/>
      <color theme="1"/>
      <name val="Calibri"/>
      <family val="2"/>
      <scheme val="minor"/>
    </font>
    <font>
      <b/>
      <sz val="12"/>
      <color rgb="FFFF0000"/>
      <name val="Calibri"/>
      <family val="2"/>
      <scheme val="minor"/>
    </font>
    <font>
      <b/>
      <i/>
      <sz val="12"/>
      <color rgb="FFFF0000"/>
      <name val="Calibri"/>
      <family val="2"/>
      <scheme val="minor"/>
    </font>
    <font>
      <b/>
      <sz val="22"/>
      <color rgb="FFFF0000"/>
      <name val="Calibri"/>
      <family val="2"/>
      <scheme val="minor"/>
    </font>
    <font>
      <b/>
      <i/>
      <sz val="12"/>
      <color rgb="FF008000"/>
      <name val="Calibri"/>
      <family val="2"/>
      <scheme val="minor"/>
    </font>
    <font>
      <i/>
      <sz val="11"/>
      <color rgb="FF008000"/>
      <name val="Calibri"/>
      <family val="2"/>
      <scheme val="minor"/>
    </font>
    <font>
      <b/>
      <sz val="11"/>
      <color rgb="FF008000"/>
      <name val="Calibri"/>
      <family val="2"/>
      <scheme val="minor"/>
    </font>
    <font>
      <b/>
      <i/>
      <sz val="22"/>
      <color rgb="FF008000"/>
      <name val="Calibri"/>
      <family val="2"/>
      <scheme val="minor"/>
    </font>
    <font>
      <sz val="11"/>
      <color rgb="FF008000"/>
      <name val="Calibri"/>
      <family val="2"/>
      <scheme val="minor"/>
    </font>
    <font>
      <sz val="18"/>
      <color theme="1"/>
      <name val="Calibri"/>
      <family val="2"/>
      <scheme val="minor"/>
    </font>
    <font>
      <b/>
      <sz val="11"/>
      <color theme="0"/>
      <name val="Calibri"/>
      <family val="2"/>
      <scheme val="minor"/>
    </font>
    <font>
      <sz val="10"/>
      <color rgb="FF008000"/>
      <name val="Calibri"/>
      <family val="2"/>
      <scheme val="minor"/>
    </font>
    <font>
      <sz val="10"/>
      <color rgb="FFFF0000"/>
      <name val="Calibri"/>
      <family val="2"/>
      <scheme val="minor"/>
    </font>
    <font>
      <i/>
      <sz val="12"/>
      <color theme="1"/>
      <name val="Calibri"/>
      <family val="2"/>
      <scheme val="minor"/>
    </font>
    <font>
      <sz val="14"/>
      <color theme="1"/>
      <name val="Calibri"/>
      <family val="2"/>
      <scheme val="minor"/>
    </font>
    <font>
      <sz val="13"/>
      <color theme="1"/>
      <name val="Calibri"/>
      <family val="2"/>
      <scheme val="minor"/>
    </font>
    <font>
      <b/>
      <sz val="13"/>
      <color rgb="FF008000"/>
      <name val="Calibri"/>
      <family val="2"/>
      <scheme val="minor"/>
    </font>
    <font>
      <b/>
      <sz val="10"/>
      <color rgb="FFFF0000"/>
      <name val="Calibri"/>
      <family val="2"/>
      <scheme val="minor"/>
    </font>
    <font>
      <b/>
      <sz val="10"/>
      <color rgb="FF008000"/>
      <name val="Calibri"/>
      <family val="2"/>
      <scheme val="minor"/>
    </font>
    <font>
      <b/>
      <sz val="12"/>
      <color rgb="FF008000"/>
      <name val="Calibri"/>
      <family val="2"/>
      <scheme val="minor"/>
    </font>
    <font>
      <sz val="11"/>
      <color rgb="FFFF0000"/>
      <name val="Calibri"/>
      <family val="2"/>
      <scheme val="minor"/>
    </font>
    <font>
      <sz val="9"/>
      <color indexed="81"/>
      <name val="Tahoma"/>
      <family val="2"/>
    </font>
    <font>
      <sz val="16"/>
      <color theme="0"/>
      <name val="Calibri"/>
      <family val="2"/>
      <scheme val="minor"/>
    </font>
    <font>
      <b/>
      <sz val="18"/>
      <color theme="0"/>
      <name val="Calibri"/>
      <family val="2"/>
      <scheme val="minor"/>
    </font>
    <font>
      <i/>
      <sz val="11"/>
      <color theme="0"/>
      <name val="Calibri"/>
      <family val="2"/>
      <scheme val="minor"/>
    </font>
    <font>
      <b/>
      <sz val="20"/>
      <color theme="0"/>
      <name val="Calibri"/>
      <family val="2"/>
      <scheme val="minor"/>
    </font>
    <font>
      <b/>
      <sz val="11"/>
      <color rgb="FFC00000"/>
      <name val="Calibri"/>
      <family val="2"/>
      <scheme val="minor"/>
    </font>
    <font>
      <b/>
      <sz val="8"/>
      <color theme="1"/>
      <name val="Calibri"/>
      <family val="2"/>
      <scheme val="minor"/>
    </font>
    <font>
      <b/>
      <sz val="12"/>
      <color rgb="FFC00000"/>
      <name val="Calibri"/>
      <family val="2"/>
      <scheme val="minor"/>
    </font>
    <font>
      <b/>
      <sz val="10"/>
      <color theme="1" tint="0.499984740745262"/>
      <name val="Calibri"/>
      <family val="2"/>
      <scheme val="minor"/>
    </font>
    <font>
      <b/>
      <sz val="10"/>
      <color rgb="FFC00000"/>
      <name val="Calibri"/>
      <family val="2"/>
      <scheme val="minor"/>
    </font>
    <font>
      <sz val="11"/>
      <color rgb="FFC00000"/>
      <name val="Calibri"/>
      <family val="2"/>
      <scheme val="minor"/>
    </font>
    <font>
      <sz val="10"/>
      <color rgb="FFC00000"/>
      <name val="Calibri"/>
      <family val="2"/>
      <scheme val="minor"/>
    </font>
    <font>
      <b/>
      <i/>
      <sz val="10"/>
      <color rgb="FFC00000"/>
      <name val="Calibri"/>
      <family val="2"/>
      <scheme val="minor"/>
    </font>
    <font>
      <b/>
      <sz val="9"/>
      <color indexed="81"/>
      <name val="Tahoma"/>
      <family val="2"/>
    </font>
    <font>
      <u/>
      <sz val="11"/>
      <color theme="10"/>
      <name val="Calibri"/>
      <family val="2"/>
      <scheme val="minor"/>
    </font>
    <font>
      <b/>
      <sz val="16"/>
      <color theme="0"/>
      <name val="Calibri"/>
      <family val="2"/>
      <scheme val="minor"/>
    </font>
    <font>
      <b/>
      <i/>
      <sz val="11"/>
      <color rgb="FF008000"/>
      <name val="Calibri"/>
      <family val="2"/>
      <scheme val="minor"/>
    </font>
    <font>
      <sz val="11"/>
      <color theme="1" tint="0.249977111117893"/>
      <name val="Calibri"/>
      <family val="2"/>
      <scheme val="minor"/>
    </font>
    <font>
      <sz val="16"/>
      <color rgb="FF008000"/>
      <name val="Calibri"/>
      <family val="2"/>
      <scheme val="minor"/>
    </font>
    <font>
      <b/>
      <sz val="24"/>
      <color theme="1"/>
      <name val="Calibri"/>
      <family val="2"/>
      <scheme val="minor"/>
    </font>
    <font>
      <sz val="14"/>
      <color rgb="FF00B050"/>
      <name val="Arial Rounded MT Bold"/>
      <family val="2"/>
    </font>
    <font>
      <sz val="11"/>
      <color theme="1" tint="0.34998626667073579"/>
      <name val="Calibri"/>
      <family val="2"/>
      <scheme val="minor"/>
    </font>
    <font>
      <sz val="26"/>
      <color rgb="FF002060"/>
      <name val="Arial Rounded MT Bold"/>
      <family val="2"/>
    </font>
    <font>
      <sz val="8"/>
      <name val="Calibri"/>
      <family val="2"/>
      <scheme val="minor"/>
    </font>
    <font>
      <u/>
      <sz val="11"/>
      <color rgb="FF0070C0"/>
      <name val="Calibri"/>
      <family val="2"/>
      <scheme val="minor"/>
    </font>
    <font>
      <u/>
      <sz val="16"/>
      <color rgb="FF0070C0"/>
      <name val="Calibri"/>
      <family val="2"/>
      <scheme val="minor"/>
    </font>
    <font>
      <u/>
      <sz val="14"/>
      <color rgb="FF0070C0"/>
      <name val="Calibri"/>
      <family val="2"/>
      <scheme val="minor"/>
    </font>
    <font>
      <sz val="11"/>
      <color theme="1"/>
      <name val="Aptos Light"/>
      <family val="2"/>
    </font>
    <font>
      <sz val="13"/>
      <color theme="0"/>
      <name val="Calibri"/>
      <family val="2"/>
      <scheme val="minor"/>
    </font>
    <font>
      <i/>
      <sz val="10"/>
      <color theme="1"/>
      <name val="Calibri"/>
      <family val="2"/>
      <scheme val="minor"/>
    </font>
    <font>
      <sz val="13"/>
      <color theme="0"/>
      <name val="Calibri"/>
      <family val="2"/>
    </font>
    <font>
      <sz val="9"/>
      <color theme="1"/>
      <name val="Calibri"/>
      <family val="2"/>
      <scheme val="minor"/>
    </font>
    <font>
      <b/>
      <sz val="9"/>
      <color rgb="FF008000"/>
      <name val="Calibri"/>
      <family val="2"/>
      <scheme val="minor"/>
    </font>
    <font>
      <b/>
      <sz val="9"/>
      <color theme="1" tint="0.34998626667073579"/>
      <name val="Calibri"/>
      <family val="2"/>
      <scheme val="minor"/>
    </font>
    <font>
      <sz val="9"/>
      <color theme="1" tint="0.34998626667073579"/>
      <name val="Calibri"/>
      <family val="2"/>
      <scheme val="minor"/>
    </font>
    <font>
      <sz val="10"/>
      <color theme="1" tint="0.249977111117893"/>
      <name val="Calibri"/>
      <family val="2"/>
      <scheme val="minor"/>
    </font>
    <font>
      <sz val="10"/>
      <color theme="0"/>
      <name val="Calibri"/>
      <family val="2"/>
      <scheme val="minor"/>
    </font>
    <font>
      <sz val="18"/>
      <color theme="0"/>
      <name val="Calibri"/>
      <family val="2"/>
      <scheme val="minor"/>
    </font>
    <font>
      <b/>
      <i/>
      <sz val="11"/>
      <color theme="0"/>
      <name val="Calibri"/>
      <family val="2"/>
      <scheme val="minor"/>
    </font>
    <font>
      <u/>
      <sz val="11"/>
      <color theme="0"/>
      <name val="Calibri"/>
      <family val="2"/>
      <scheme val="minor"/>
    </font>
    <font>
      <u/>
      <sz val="13"/>
      <color rgb="FF0070C0"/>
      <name val="Calibri"/>
      <family val="2"/>
      <scheme val="minor"/>
    </font>
    <font>
      <u/>
      <sz val="14"/>
      <color theme="10"/>
      <name val="Calibri"/>
      <family val="2"/>
      <scheme val="minor"/>
    </font>
    <font>
      <u/>
      <sz val="13"/>
      <color theme="10"/>
      <name val="Calibri"/>
      <family val="2"/>
      <scheme val="minor"/>
    </font>
    <font>
      <sz val="8"/>
      <color theme="1"/>
      <name val="Calibri"/>
      <family val="2"/>
      <scheme val="minor"/>
    </font>
    <font>
      <b/>
      <sz val="16"/>
      <color rgb="FF008000"/>
      <name val="Calibri"/>
      <family val="2"/>
      <scheme val="minor"/>
    </font>
    <font>
      <b/>
      <sz val="15"/>
      <color rgb="FF0070C0"/>
      <name val="Calibri"/>
      <family val="2"/>
      <scheme val="minor"/>
    </font>
    <font>
      <sz val="20"/>
      <color rgb="FF0070C0"/>
      <name val="Calibri"/>
      <family val="2"/>
      <scheme val="minor"/>
    </font>
    <font>
      <sz val="13"/>
      <color rgb="FFC00000"/>
      <name val="Calibri"/>
      <family val="2"/>
      <scheme val="minor"/>
    </font>
    <font>
      <b/>
      <sz val="10"/>
      <color theme="0"/>
      <name val="Calibri"/>
      <family val="2"/>
      <scheme val="minor"/>
    </font>
    <font>
      <sz val="9"/>
      <color indexed="81"/>
      <name val="Segoe UI"/>
      <family val="2"/>
    </font>
    <font>
      <b/>
      <sz val="14"/>
      <color rgb="FF00B050"/>
      <name val="Calibri"/>
      <family val="2"/>
      <scheme val="minor"/>
    </font>
    <font>
      <sz val="12"/>
      <color rgb="FF00B050"/>
      <name val="Calibri"/>
      <family val="2"/>
      <scheme val="minor"/>
    </font>
  </fonts>
  <fills count="24">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008000"/>
        <bgColor indexed="64"/>
      </patternFill>
    </fill>
    <fill>
      <patternFill patternType="solid">
        <fgColor theme="0"/>
        <bgColor indexed="64"/>
      </patternFill>
    </fill>
    <fill>
      <patternFill patternType="solid">
        <fgColor rgb="FFF9FB93"/>
        <bgColor indexed="64"/>
      </patternFill>
    </fill>
    <fill>
      <patternFill patternType="solid">
        <fgColor theme="1" tint="0.249977111117893"/>
        <bgColor indexed="64"/>
      </patternFill>
    </fill>
    <fill>
      <patternFill patternType="solid">
        <fgColor rgb="FFE6E6E6"/>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indexed="9"/>
        <bgColor indexed="64"/>
      </patternFill>
    </fill>
    <fill>
      <patternFill patternType="solid">
        <fgColor rgb="FFFFC000"/>
        <bgColor indexed="64"/>
      </patternFill>
    </fill>
    <fill>
      <patternFill patternType="solid">
        <fgColor rgb="FFC0E399"/>
        <bgColor indexed="64"/>
      </patternFill>
    </fill>
    <fill>
      <patternFill patternType="solid">
        <fgColor theme="1"/>
        <bgColor indexed="64"/>
      </patternFill>
    </fill>
    <fill>
      <patternFill patternType="solid">
        <fgColor theme="9" tint="0.79998168889431442"/>
        <bgColor theme="9" tint="0.79998168889431442"/>
      </patternFill>
    </fill>
    <fill>
      <patternFill patternType="solid">
        <fgColor theme="4" tint="-0.249977111117893"/>
        <bgColor indexed="64"/>
      </patternFill>
    </fill>
    <fill>
      <patternFill patternType="solid">
        <fgColor theme="4" tint="0.79998168889431442"/>
        <bgColor indexed="64"/>
      </patternFill>
    </fill>
  </fills>
  <borders count="238">
    <border>
      <left/>
      <right/>
      <top/>
      <bottom/>
      <diagonal/>
    </border>
    <border>
      <left style="thin">
        <color theme="0"/>
      </left>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0"/>
      </left>
      <right/>
      <top/>
      <bottom style="thin">
        <color theme="0"/>
      </bottom>
      <diagonal/>
    </border>
    <border>
      <left style="thin">
        <color rgb="FFFF0000"/>
      </left>
      <right style="thin">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34998626667073579"/>
      </left>
      <right/>
      <top/>
      <bottom/>
      <diagonal/>
    </border>
    <border>
      <left/>
      <right style="thin">
        <color rgb="FFFF0000"/>
      </right>
      <top style="medium">
        <color rgb="FFFF0000"/>
      </top>
      <bottom style="medium">
        <color rgb="FFFF0000"/>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thin">
        <color rgb="FF00B050"/>
      </right>
      <top style="medium">
        <color rgb="FF008000"/>
      </top>
      <bottom style="medium">
        <color rgb="FF008000"/>
      </bottom>
      <diagonal/>
    </border>
    <border>
      <left style="thin">
        <color rgb="FF00B050"/>
      </left>
      <right style="thin">
        <color rgb="FF00B050"/>
      </right>
      <top style="medium">
        <color rgb="FF008000"/>
      </top>
      <bottom style="medium">
        <color rgb="FF008000"/>
      </bottom>
      <diagonal/>
    </border>
    <border>
      <left style="thin">
        <color theme="0" tint="-0.34998626667073579"/>
      </left>
      <right style="thin">
        <color theme="0" tint="-0.34998626667073579"/>
      </right>
      <top/>
      <bottom style="thin">
        <color theme="0" tint="-0.34998626667073579"/>
      </bottom>
      <diagonal/>
    </border>
    <border>
      <left style="medium">
        <color rgb="FF008000"/>
      </left>
      <right style="thin">
        <color theme="0"/>
      </right>
      <top style="medium">
        <color rgb="FF008000"/>
      </top>
      <bottom style="thin">
        <color rgb="FF008000"/>
      </bottom>
      <diagonal/>
    </border>
    <border>
      <left style="thin">
        <color theme="0"/>
      </left>
      <right style="thin">
        <color theme="0"/>
      </right>
      <top style="medium">
        <color rgb="FF008000"/>
      </top>
      <bottom style="thin">
        <color rgb="FF008000"/>
      </bottom>
      <diagonal/>
    </border>
    <border>
      <left style="thin">
        <color auto="1"/>
      </left>
      <right/>
      <top/>
      <bottom/>
      <diagonal/>
    </border>
    <border>
      <left style="medium">
        <color rgb="FFFF0000"/>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medium">
        <color rgb="FF008000"/>
      </left>
      <right style="thin">
        <color theme="0" tint="-0.499984740745262"/>
      </right>
      <top style="thin">
        <color rgb="FF008000"/>
      </top>
      <bottom style="thin">
        <color theme="0" tint="-0.499984740745262"/>
      </bottom>
      <diagonal/>
    </border>
    <border>
      <left style="thin">
        <color theme="0" tint="-0.499984740745262"/>
      </left>
      <right style="thin">
        <color theme="0" tint="-0.499984740745262"/>
      </right>
      <top style="thin">
        <color rgb="FF008000"/>
      </top>
      <bottom style="thin">
        <color theme="0" tint="-0.499984740745262"/>
      </bottom>
      <diagonal/>
    </border>
    <border>
      <left style="thin">
        <color theme="0" tint="-0.499984740745262"/>
      </left>
      <right style="thin">
        <color theme="0" tint="-0.34998626667073579"/>
      </right>
      <top style="thin">
        <color rgb="FF008000"/>
      </top>
      <bottom style="thin">
        <color theme="0" tint="-0.499984740745262"/>
      </bottom>
      <diagonal/>
    </border>
    <border>
      <left style="medium">
        <color rgb="FF008000"/>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rgb="FF008000"/>
      </bottom>
      <diagonal/>
    </border>
    <border>
      <left style="thin">
        <color theme="0" tint="-0.499984740745262"/>
      </left>
      <right style="thin">
        <color theme="0" tint="-0.34998626667073579"/>
      </right>
      <top style="thin">
        <color theme="0" tint="-0.499984740745262"/>
      </top>
      <bottom style="medium">
        <color rgb="FF008000"/>
      </bottom>
      <diagonal/>
    </border>
    <border>
      <left/>
      <right/>
      <top style="medium">
        <color rgb="FFFF0000"/>
      </top>
      <bottom/>
      <diagonal/>
    </border>
    <border>
      <left/>
      <right/>
      <top style="thin">
        <color theme="0" tint="-0.34998626667073579"/>
      </top>
      <bottom style="thin">
        <color theme="0" tint="-0.34998626667073579"/>
      </bottom>
      <diagonal/>
    </border>
    <border>
      <left/>
      <right style="medium">
        <color rgb="FFFF0000"/>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rgb="FF008000"/>
      </top>
      <bottom style="thin">
        <color rgb="FF008000"/>
      </bottom>
      <diagonal/>
    </border>
    <border>
      <left/>
      <right/>
      <top style="thin">
        <color rgb="FF008000"/>
      </top>
      <bottom style="thin">
        <color theme="0" tint="-0.34998626667073579"/>
      </bottom>
      <diagonal/>
    </border>
    <border>
      <left/>
      <right/>
      <top style="thin">
        <color theme="0" tint="-0.34998626667073579"/>
      </top>
      <bottom style="medium">
        <color rgb="FF008000"/>
      </bottom>
      <diagonal/>
    </border>
    <border>
      <left/>
      <right style="medium">
        <color rgb="FF008000"/>
      </right>
      <top style="medium">
        <color rgb="FF008000"/>
      </top>
      <bottom style="thin">
        <color rgb="FF008000"/>
      </bottom>
      <diagonal/>
    </border>
    <border>
      <left/>
      <right style="medium">
        <color rgb="FF008000"/>
      </right>
      <top style="thin">
        <color rgb="FF008000"/>
      </top>
      <bottom style="thin">
        <color theme="0" tint="-0.34998626667073579"/>
      </bottom>
      <diagonal/>
    </border>
    <border>
      <left/>
      <right style="medium">
        <color rgb="FF008000"/>
      </right>
      <top style="thin">
        <color theme="0" tint="-0.34998626667073579"/>
      </top>
      <bottom style="thin">
        <color theme="0" tint="-0.34998626667073579"/>
      </bottom>
      <diagonal/>
    </border>
    <border>
      <left/>
      <right style="medium">
        <color rgb="FF008000"/>
      </right>
      <top style="thin">
        <color theme="0" tint="-0.34998626667073579"/>
      </top>
      <bottom style="medium">
        <color rgb="FF008000"/>
      </bottom>
      <diagonal/>
    </border>
    <border>
      <left/>
      <right style="medium">
        <color rgb="FF008000"/>
      </right>
      <top style="medium">
        <color rgb="FF008000"/>
      </top>
      <bottom style="medium">
        <color rgb="FF008000"/>
      </bottom>
      <diagonal/>
    </border>
    <border>
      <left style="thin">
        <color theme="0" tint="-0.499984740745262"/>
      </left>
      <right style="thin">
        <color theme="0" tint="-0.499984740745262"/>
      </right>
      <top style="thin">
        <color theme="0" tint="-0.499984740745262"/>
      </top>
      <bottom/>
      <diagonal/>
    </border>
    <border>
      <left style="thin">
        <color rgb="FFFF0000"/>
      </left>
      <right/>
      <top style="medium">
        <color rgb="FFFF0000"/>
      </top>
      <bottom style="medium">
        <color rgb="FFFF0000"/>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rgb="FF00B050"/>
      </left>
      <right style="thin">
        <color rgb="FF008000"/>
      </right>
      <top style="medium">
        <color rgb="FF008000"/>
      </top>
      <bottom style="medium">
        <color rgb="FF008000"/>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medium">
        <color rgb="FFFF0000"/>
      </left>
      <right style="thin">
        <color theme="0" tint="-0.499984740745262"/>
      </right>
      <top style="thin">
        <color theme="0" tint="-0.499984740745262"/>
      </top>
      <bottom style="medium">
        <color rgb="FF008000"/>
      </bottom>
      <diagonal/>
    </border>
    <border>
      <left style="thin">
        <color rgb="FF008000"/>
      </left>
      <right style="thin">
        <color rgb="FF008000"/>
      </right>
      <top style="thin">
        <color rgb="FF008000"/>
      </top>
      <bottom style="thin">
        <color rgb="FF008000"/>
      </bottom>
      <diagonal/>
    </border>
    <border>
      <left style="thin">
        <color rgb="FFFF0000"/>
      </left>
      <right style="thin">
        <color rgb="FFFF0000"/>
      </right>
      <top style="thin">
        <color rgb="FFFF0000"/>
      </top>
      <bottom style="thin">
        <color rgb="FFFF0000"/>
      </bottom>
      <diagonal/>
    </border>
    <border>
      <left/>
      <right style="thin">
        <color auto="1"/>
      </right>
      <top/>
      <bottom/>
      <diagonal/>
    </border>
    <border>
      <left/>
      <right style="medium">
        <color rgb="FF008000"/>
      </right>
      <top/>
      <bottom/>
      <diagonal/>
    </border>
    <border>
      <left/>
      <right/>
      <top style="medium">
        <color rgb="FF008000"/>
      </top>
      <bottom style="medium">
        <color rgb="FFFF0000"/>
      </bottom>
      <diagonal/>
    </border>
    <border>
      <left style="thin">
        <color theme="0" tint="-0.34998626667073579"/>
      </left>
      <right/>
      <top/>
      <bottom style="thin">
        <color theme="0" tint="-0.34998626667073579"/>
      </bottom>
      <diagonal/>
    </border>
    <border>
      <left style="thin">
        <color rgb="FF008000"/>
      </left>
      <right style="thin">
        <color rgb="FF008000"/>
      </right>
      <top style="thin">
        <color rgb="FF008000"/>
      </top>
      <bottom style="medium">
        <color rgb="FF008000"/>
      </bottom>
      <diagonal/>
    </border>
    <border>
      <left style="thin">
        <color rgb="FFFF0000"/>
      </left>
      <right style="thin">
        <color rgb="FFFF0000"/>
      </right>
      <top style="thin">
        <color rgb="FFFF0000"/>
      </top>
      <bottom/>
      <diagonal/>
    </border>
    <border>
      <left style="medium">
        <color rgb="FFFF0000"/>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34998626667073579"/>
      </right>
      <top/>
      <bottom style="thin">
        <color theme="0" tint="-0.499984740745262"/>
      </bottom>
      <diagonal/>
    </border>
    <border>
      <left style="thin">
        <color rgb="FFFF0000"/>
      </left>
      <right style="thin">
        <color rgb="FFFF0000"/>
      </right>
      <top/>
      <bottom style="thin">
        <color rgb="FFFF0000"/>
      </bottom>
      <diagonal/>
    </border>
    <border>
      <left style="medium">
        <color rgb="FFFF0000"/>
      </left>
      <right style="thin">
        <color theme="0"/>
      </right>
      <top style="medium">
        <color rgb="FFFF0000"/>
      </top>
      <bottom style="thin">
        <color rgb="FFFF0000"/>
      </bottom>
      <diagonal/>
    </border>
    <border>
      <left style="thin">
        <color theme="0"/>
      </left>
      <right style="thin">
        <color theme="0"/>
      </right>
      <top style="medium">
        <color rgb="FFFF0000"/>
      </top>
      <bottom style="thin">
        <color rgb="FFFF0000"/>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right>
      <top style="medium">
        <color rgb="FFFF0000"/>
      </top>
      <bottom style="thin">
        <color rgb="FFFF0000"/>
      </bottom>
      <diagonal/>
    </border>
    <border>
      <left style="thin">
        <color rgb="FFFF0000"/>
      </left>
      <right/>
      <top style="thin">
        <color theme="0" tint="-0.34998626667073579"/>
      </top>
      <bottom style="thin">
        <color theme="0" tint="-0.34998626667073579"/>
      </bottom>
      <diagonal/>
    </border>
    <border>
      <left/>
      <right style="thin">
        <color theme="0" tint="-0.34998626667073579"/>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top/>
      <bottom style="thin">
        <color rgb="FF008000"/>
      </bottom>
      <diagonal/>
    </border>
    <border>
      <left/>
      <right/>
      <top/>
      <bottom style="thin">
        <color theme="1" tint="0.24994659260841701"/>
      </bottom>
      <diagonal/>
    </border>
    <border>
      <left/>
      <right style="thin">
        <color rgb="FF008000"/>
      </right>
      <top style="thin">
        <color rgb="FF008000"/>
      </top>
      <bottom style="thin">
        <color rgb="FF008000"/>
      </bottom>
      <diagonal/>
    </border>
    <border>
      <left/>
      <right style="thin">
        <color theme="1" tint="0.24994659260841701"/>
      </right>
      <top style="thin">
        <color theme="1" tint="0.24994659260841701"/>
      </top>
      <bottom style="thin">
        <color theme="1" tint="0.24994659260841701"/>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theme="0"/>
      </bottom>
      <diagonal/>
    </border>
    <border>
      <left/>
      <right style="thin">
        <color theme="0"/>
      </right>
      <top style="medium">
        <color rgb="FF008000"/>
      </top>
      <bottom style="thin">
        <color rgb="FF008000"/>
      </bottom>
      <diagonal/>
    </border>
    <border>
      <left style="medium">
        <color rgb="FF008000"/>
      </left>
      <right style="thin">
        <color theme="0" tint="-0.499984740745262"/>
      </right>
      <top/>
      <bottom style="thin">
        <color theme="0" tint="-0.499984740745262"/>
      </bottom>
      <diagonal/>
    </border>
    <border>
      <left style="thin">
        <color theme="0" tint="-0.34998626667073579"/>
      </left>
      <right/>
      <top style="thin">
        <color theme="0" tint="-0.34998626667073579"/>
      </top>
      <bottom style="medium">
        <color rgb="FF008000"/>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left>
      <right/>
      <top style="medium">
        <color rgb="FF008000"/>
      </top>
      <bottom style="thin">
        <color rgb="FF008000"/>
      </bottom>
      <diagonal/>
    </border>
    <border>
      <left style="thin">
        <color rgb="FFC00000"/>
      </left>
      <right style="thin">
        <color rgb="FFFF0000"/>
      </right>
      <top style="thin">
        <color rgb="FFC00000"/>
      </top>
      <bottom style="thin">
        <color rgb="FFC00000"/>
      </bottom>
      <diagonal/>
    </border>
    <border>
      <left style="thin">
        <color rgb="FFFF0000"/>
      </left>
      <right style="thin">
        <color rgb="FFC00000"/>
      </right>
      <top style="thin">
        <color rgb="FFC00000"/>
      </top>
      <bottom style="thin">
        <color rgb="FFC00000"/>
      </bottom>
      <diagonal/>
    </border>
    <border>
      <left style="thin">
        <color auto="1"/>
      </left>
      <right/>
      <top style="thin">
        <color auto="1"/>
      </top>
      <bottom/>
      <diagonal/>
    </border>
    <border>
      <left/>
      <right style="thin">
        <color auto="1"/>
      </right>
      <top style="thin">
        <color auto="1"/>
      </top>
      <bottom/>
      <diagonal/>
    </border>
    <border>
      <left style="thin">
        <color theme="0"/>
      </left>
      <right style="thin">
        <color theme="0"/>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medium">
        <color theme="0" tint="-0.499984740745262"/>
      </left>
      <right/>
      <top/>
      <bottom/>
      <diagonal/>
    </border>
    <border>
      <left style="thin">
        <color rgb="FF008000"/>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rgb="FFC00000"/>
      </top>
      <bottom style="thin">
        <color theme="0" tint="-0.34998626667073579"/>
      </bottom>
      <diagonal/>
    </border>
    <border>
      <left style="medium">
        <color rgb="FFC00000"/>
      </left>
      <right/>
      <top style="thin">
        <color theme="0" tint="-0.499984740745262"/>
      </top>
      <bottom style="thin">
        <color theme="0" tint="-0.499984740745262"/>
      </bottom>
      <diagonal/>
    </border>
    <border>
      <left style="medium">
        <color rgb="FFC00000"/>
      </left>
      <right style="thin">
        <color rgb="FFC00000"/>
      </right>
      <top style="medium">
        <color rgb="FFC00000"/>
      </top>
      <bottom style="medium">
        <color rgb="FFC00000"/>
      </bottom>
      <diagonal/>
    </border>
    <border>
      <left style="thin">
        <color rgb="FFC00000"/>
      </left>
      <right style="thin">
        <color rgb="FFC00000"/>
      </right>
      <top style="medium">
        <color rgb="FFC00000"/>
      </top>
      <bottom style="medium">
        <color rgb="FFC00000"/>
      </bottom>
      <diagonal/>
    </border>
    <border>
      <left style="thin">
        <color rgb="FFC00000"/>
      </left>
      <right style="thin">
        <color rgb="FFC00000"/>
      </right>
      <top style="thin">
        <color rgb="FFC00000"/>
      </top>
      <bottom style="thin">
        <color rgb="FFC00000"/>
      </bottom>
      <diagonal/>
    </border>
    <border>
      <left/>
      <right style="medium">
        <color rgb="FFC00000"/>
      </right>
      <top style="thin">
        <color theme="0" tint="-0.499984740745262"/>
      </top>
      <bottom style="thin">
        <color theme="0" tint="-0.499984740745262"/>
      </bottom>
      <diagonal/>
    </border>
    <border>
      <left style="medium">
        <color rgb="FFC00000"/>
      </left>
      <right style="thin">
        <color rgb="FFC00000"/>
      </right>
      <top style="thin">
        <color theme="0"/>
      </top>
      <bottom style="medium">
        <color rgb="FFC00000"/>
      </bottom>
      <diagonal/>
    </border>
    <border>
      <left style="medium">
        <color rgb="FFC00000"/>
      </left>
      <right style="thin">
        <color rgb="FFC00000"/>
      </right>
      <top style="thin">
        <color theme="0"/>
      </top>
      <bottom style="thin">
        <color theme="0"/>
      </bottom>
      <diagonal/>
    </border>
    <border>
      <left/>
      <right style="thin">
        <color rgb="FFC00000"/>
      </right>
      <top style="thin">
        <color rgb="FFC00000"/>
      </top>
      <bottom style="thin">
        <color rgb="FFC00000"/>
      </bottom>
      <diagonal/>
    </border>
    <border>
      <left style="thin">
        <color theme="0" tint="-0.499984740745262"/>
      </left>
      <right/>
      <top style="thin">
        <color rgb="FF008000"/>
      </top>
      <bottom style="thin">
        <color rgb="FF008000"/>
      </bottom>
      <diagonal/>
    </border>
    <border>
      <left style="thin">
        <color theme="0" tint="-0.499984740745262"/>
      </left>
      <right/>
      <top style="thin">
        <color rgb="FFC00000"/>
      </top>
      <bottom style="thin">
        <color rgb="FFC00000"/>
      </bottom>
      <diagonal/>
    </border>
    <border>
      <left style="thin">
        <color theme="0" tint="-0.499984740745262"/>
      </left>
      <right/>
      <top style="thin">
        <color theme="1" tint="0.24994659260841701"/>
      </top>
      <bottom style="thin">
        <color theme="1" tint="0.24994659260841701"/>
      </bottom>
      <diagonal/>
    </border>
    <border>
      <left style="thin">
        <color theme="0" tint="-0.499984740745262"/>
      </left>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int="-0.34998626667073579"/>
      </top>
      <bottom style="medium">
        <color rgb="FFFF0000"/>
      </bottom>
      <diagonal/>
    </border>
    <border>
      <left style="thin">
        <color rgb="FFC00000"/>
      </left>
      <right/>
      <top style="medium">
        <color rgb="FFC00000"/>
      </top>
      <bottom style="medium">
        <color rgb="FFC00000"/>
      </bottom>
      <diagonal/>
    </border>
    <border>
      <left style="thin">
        <color rgb="FF008000"/>
      </left>
      <right/>
      <top style="thin">
        <color theme="0" tint="-0.34998626667073579"/>
      </top>
      <bottom style="medium">
        <color rgb="FF008000"/>
      </bottom>
      <diagonal/>
    </border>
    <border>
      <left style="thin">
        <color rgb="FF008000"/>
      </left>
      <right/>
      <top style="thin">
        <color rgb="FF008000"/>
      </top>
      <bottom style="thin">
        <color theme="0" tint="-0.34998626667073579"/>
      </bottom>
      <diagonal/>
    </border>
    <border>
      <left style="thin">
        <color rgb="FF00B050"/>
      </left>
      <right/>
      <top style="medium">
        <color rgb="FF008000"/>
      </top>
      <bottom style="medium">
        <color rgb="FF008000"/>
      </bottom>
      <diagonal/>
    </border>
    <border>
      <left style="thin">
        <color rgb="FFFF0000"/>
      </left>
      <right/>
      <top style="thin">
        <color theme="0" tint="-0.34998626667073579"/>
      </top>
      <bottom style="medium">
        <color rgb="FFFF0000"/>
      </bottom>
      <diagonal/>
    </border>
    <border>
      <left style="thin">
        <color rgb="FFFF0000"/>
      </left>
      <right/>
      <top style="thin">
        <color rgb="FFFF0000"/>
      </top>
      <bottom style="thin">
        <color theme="0" tint="-0.34998626667073579"/>
      </bottom>
      <diagonal/>
    </border>
    <border>
      <left/>
      <right/>
      <top style="thin">
        <color rgb="FFFF0000"/>
      </top>
      <bottom style="thin">
        <color theme="0" tint="-0.34998626667073579"/>
      </bottom>
      <diagonal/>
    </border>
    <border>
      <left/>
      <right style="medium">
        <color rgb="FFFF0000"/>
      </right>
      <top style="thin">
        <color rgb="FFFF0000"/>
      </top>
      <bottom style="thin">
        <color theme="0" tint="-0.34998626667073579"/>
      </bottom>
      <diagonal/>
    </border>
    <border>
      <left/>
      <right style="medium">
        <color rgb="FFFF0000"/>
      </right>
      <top style="thin">
        <color theme="0" tint="-0.34998626667073579"/>
      </top>
      <bottom style="medium">
        <color rgb="FFFF0000"/>
      </bottom>
      <diagonal/>
    </border>
    <border>
      <left style="thin">
        <color rgb="FF008000"/>
      </left>
      <right/>
      <top style="medium">
        <color rgb="FF008000"/>
      </top>
      <bottom style="medium">
        <color rgb="FF008000"/>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thin">
        <color rgb="FFC00000"/>
      </left>
      <right/>
      <top style="thin">
        <color theme="0" tint="-0.499984740745262"/>
      </top>
      <bottom style="thin">
        <color theme="0" tint="-0.499984740745262"/>
      </bottom>
      <diagonal/>
    </border>
    <border>
      <left style="thin">
        <color rgb="FFC00000"/>
      </left>
      <right/>
      <top style="thin">
        <color theme="0" tint="-0.499984740745262"/>
      </top>
      <bottom style="medium">
        <color rgb="FFC00000"/>
      </bottom>
      <diagonal/>
    </border>
    <border>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thin">
        <color rgb="FFC00000"/>
      </left>
      <right/>
      <top style="thin">
        <color rgb="FFC00000"/>
      </top>
      <bottom style="thin">
        <color rgb="FFC00000"/>
      </bottom>
      <diagonal/>
    </border>
    <border>
      <left style="thin">
        <color rgb="FFC00000"/>
      </left>
      <right style="thin">
        <color theme="0" tint="-0.14996795556505021"/>
      </right>
      <top style="thin">
        <color rgb="FFC00000"/>
      </top>
      <bottom style="thin">
        <color theme="0" tint="-0.14996795556505021"/>
      </bottom>
      <diagonal/>
    </border>
    <border>
      <left style="thin">
        <color theme="0" tint="-0.14996795556505021"/>
      </left>
      <right style="thin">
        <color theme="0" tint="-0.14996795556505021"/>
      </right>
      <top style="thin">
        <color rgb="FFC00000"/>
      </top>
      <bottom style="thin">
        <color theme="0" tint="-0.14996795556505021"/>
      </bottom>
      <diagonal/>
    </border>
    <border>
      <left style="thin">
        <color theme="0" tint="-0.14996795556505021"/>
      </left>
      <right style="thin">
        <color rgb="FFC00000"/>
      </right>
      <top style="thin">
        <color rgb="FFC00000"/>
      </top>
      <bottom style="thin">
        <color theme="0" tint="-0.14996795556505021"/>
      </bottom>
      <diagonal/>
    </border>
    <border>
      <left style="thin">
        <color rgb="FFC00000"/>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rgb="FFC00000"/>
      </right>
      <top style="thin">
        <color theme="0" tint="-0.14996795556505021"/>
      </top>
      <bottom style="thin">
        <color theme="0" tint="-0.14996795556505021"/>
      </bottom>
      <diagonal/>
    </border>
    <border>
      <left style="thin">
        <color rgb="FFC00000"/>
      </left>
      <right/>
      <top style="thin">
        <color rgb="FFC00000"/>
      </top>
      <bottom style="thin">
        <color theme="0" tint="-0.14996795556505021"/>
      </bottom>
      <diagonal/>
    </border>
    <border>
      <left/>
      <right/>
      <top style="thin">
        <color rgb="FFC00000"/>
      </top>
      <bottom style="thin">
        <color theme="0" tint="-0.14996795556505021"/>
      </bottom>
      <diagonal/>
    </border>
    <border>
      <left/>
      <right style="medium">
        <color rgb="FFC00000"/>
      </right>
      <top style="thin">
        <color rgb="FFC00000"/>
      </top>
      <bottom style="thin">
        <color theme="0" tint="-0.14996795556505021"/>
      </bottom>
      <diagonal/>
    </border>
    <border>
      <left style="thin">
        <color rgb="FFC00000"/>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rgb="FFC00000"/>
      </right>
      <top style="thin">
        <color theme="0" tint="-0.14996795556505021"/>
      </top>
      <bottom style="thin">
        <color theme="0" tint="-0.14996795556505021"/>
      </bottom>
      <diagonal/>
    </border>
    <border>
      <left/>
      <right style="medium">
        <color rgb="FFC00000"/>
      </right>
      <top/>
      <bottom style="thin">
        <color theme="0"/>
      </bottom>
      <diagonal/>
    </border>
    <border>
      <left/>
      <right style="medium">
        <color rgb="FFC00000"/>
      </right>
      <top style="thin">
        <color theme="0"/>
      </top>
      <bottom style="thin">
        <color theme="0"/>
      </bottom>
      <diagonal/>
    </border>
    <border>
      <left/>
      <right style="medium">
        <color rgb="FFC00000"/>
      </right>
      <top style="thin">
        <color theme="0"/>
      </top>
      <bottom/>
      <diagonal/>
    </border>
    <border>
      <left style="thin">
        <color rgb="FFC00000"/>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rgb="FFC00000"/>
      </right>
      <top/>
      <bottom style="thin">
        <color theme="0" tint="-0.14996795556505021"/>
      </bottom>
      <diagonal/>
    </border>
    <border>
      <left style="thin">
        <color rgb="FFC00000"/>
      </left>
      <right/>
      <top/>
      <bottom style="thin">
        <color rgb="FFC00000"/>
      </bottom>
      <diagonal/>
    </border>
    <border>
      <left style="thin">
        <color rgb="FFC00000"/>
      </left>
      <right/>
      <top/>
      <bottom style="thin">
        <color theme="0" tint="-0.14996795556505021"/>
      </bottom>
      <diagonal/>
    </border>
    <border>
      <left/>
      <right/>
      <top/>
      <bottom style="thin">
        <color theme="0" tint="-0.14996795556505021"/>
      </bottom>
      <diagonal/>
    </border>
    <border>
      <left/>
      <right style="medium">
        <color rgb="FFC00000"/>
      </right>
      <top/>
      <bottom style="thin">
        <color theme="0" tint="-0.14996795556505021"/>
      </bottom>
      <diagonal/>
    </border>
    <border>
      <left style="medium">
        <color rgb="FFC00000"/>
      </left>
      <right style="thin">
        <color rgb="FFC00000"/>
      </right>
      <top/>
      <bottom style="thin">
        <color theme="0"/>
      </bottom>
      <diagonal/>
    </border>
    <border>
      <left style="medium">
        <color rgb="FFC00000"/>
      </left>
      <right/>
      <top/>
      <bottom/>
      <diagonal/>
    </border>
    <border>
      <left style="thin">
        <color theme="0"/>
      </left>
      <right style="thin">
        <color theme="0"/>
      </right>
      <top/>
      <bottom style="thin">
        <color rgb="FFC00000"/>
      </bottom>
      <diagonal/>
    </border>
    <border>
      <left style="thin">
        <color theme="0"/>
      </left>
      <right/>
      <top/>
      <bottom style="thin">
        <color theme="1" tint="0.499984740745262"/>
      </bottom>
      <diagonal/>
    </border>
    <border>
      <left/>
      <right/>
      <top/>
      <bottom style="thin">
        <color theme="1" tint="0.499984740745262"/>
      </bottom>
      <diagonal/>
    </border>
    <border>
      <left/>
      <right style="medium">
        <color rgb="FFC00000"/>
      </right>
      <top/>
      <bottom style="thin">
        <color theme="1" tint="0.499984740745262"/>
      </bottom>
      <diagonal/>
    </border>
    <border>
      <left style="thin">
        <color theme="0" tint="-0.499984740745262"/>
      </left>
      <right/>
      <top style="medium">
        <color rgb="FF008000"/>
      </top>
      <bottom style="thin">
        <color theme="0" tint="-0.499984740745262"/>
      </bottom>
      <diagonal/>
    </border>
    <border>
      <left/>
      <right/>
      <top style="medium">
        <color rgb="FF008000"/>
      </top>
      <bottom style="thin">
        <color theme="0" tint="-0.499984740745262"/>
      </bottom>
      <diagonal/>
    </border>
    <border>
      <left/>
      <right style="thin">
        <color theme="0" tint="-0.34998626667073579"/>
      </right>
      <top style="medium">
        <color rgb="FF008000"/>
      </top>
      <bottom style="thin">
        <color theme="0" tint="-0.499984740745262"/>
      </bottom>
      <diagonal/>
    </border>
    <border>
      <left style="thin">
        <color theme="0" tint="-0.34998626667073579"/>
      </left>
      <right/>
      <top style="thin">
        <color theme="0" tint="-0.34998626667073579"/>
      </top>
      <bottom/>
      <diagonal/>
    </border>
    <border>
      <left style="medium">
        <color rgb="FF008000"/>
      </left>
      <right style="thin">
        <color theme="0" tint="-0.499984740745262"/>
      </right>
      <top style="medium">
        <color rgb="FF008000"/>
      </top>
      <bottom style="thin">
        <color theme="0" tint="-0.499984740745262"/>
      </bottom>
      <diagonal/>
    </border>
    <border>
      <left style="thin">
        <color theme="0" tint="-0.34998626667073579"/>
      </left>
      <right style="thin">
        <color theme="0" tint="-0.34998626667073579"/>
      </right>
      <top style="medium">
        <color rgb="FF008000"/>
      </top>
      <bottom style="thin">
        <color theme="0" tint="-0.34998626667073579"/>
      </bottom>
      <diagonal/>
    </border>
    <border>
      <left style="thin">
        <color rgb="FF008000"/>
      </left>
      <right style="thin">
        <color rgb="FF008000"/>
      </right>
      <top style="medium">
        <color rgb="FF008000"/>
      </top>
      <bottom style="thin">
        <color rgb="FF008000"/>
      </bottom>
      <diagonal/>
    </border>
    <border>
      <left style="thin">
        <color rgb="FF008000"/>
      </left>
      <right/>
      <top style="medium">
        <color rgb="FF008000"/>
      </top>
      <bottom style="thin">
        <color theme="0" tint="-0.34998626667073579"/>
      </bottom>
      <diagonal/>
    </border>
    <border>
      <left/>
      <right/>
      <top style="medium">
        <color rgb="FF008000"/>
      </top>
      <bottom style="thin">
        <color theme="0" tint="-0.34998626667073579"/>
      </bottom>
      <diagonal/>
    </border>
    <border>
      <left/>
      <right style="medium">
        <color rgb="FF008000"/>
      </right>
      <top style="medium">
        <color rgb="FF008000"/>
      </top>
      <bottom style="thin">
        <color theme="0" tint="-0.34998626667073579"/>
      </bottom>
      <diagonal/>
    </border>
    <border>
      <left style="medium">
        <color rgb="FF00800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rgb="FF008000"/>
      </left>
      <right style="thin">
        <color theme="0"/>
      </right>
      <top style="thin">
        <color theme="0"/>
      </top>
      <bottom style="thin">
        <color theme="0"/>
      </bottom>
      <diagonal/>
    </border>
    <border>
      <left style="thin">
        <color theme="0"/>
      </left>
      <right style="medium">
        <color rgb="FF008000"/>
      </right>
      <top style="thin">
        <color theme="0"/>
      </top>
      <bottom style="thin">
        <color theme="0"/>
      </bottom>
      <diagonal/>
    </border>
    <border>
      <left/>
      <right style="medium">
        <color rgb="FF008000"/>
      </right>
      <top style="thin">
        <color theme="0"/>
      </top>
      <bottom style="thin">
        <color theme="0"/>
      </bottom>
      <diagonal/>
    </border>
    <border>
      <left style="medium">
        <color rgb="FF008000"/>
      </left>
      <right style="thin">
        <color theme="0"/>
      </right>
      <top style="thin">
        <color theme="0"/>
      </top>
      <bottom style="medium">
        <color rgb="FF008000"/>
      </bottom>
      <diagonal/>
    </border>
    <border>
      <left style="thin">
        <color theme="0"/>
      </left>
      <right style="thin">
        <color theme="0"/>
      </right>
      <top style="thin">
        <color theme="0"/>
      </top>
      <bottom style="medium">
        <color rgb="FF008000"/>
      </bottom>
      <diagonal/>
    </border>
    <border>
      <left style="thin">
        <color theme="0"/>
      </left>
      <right style="medium">
        <color rgb="FF008000"/>
      </right>
      <top style="thin">
        <color theme="0"/>
      </top>
      <bottom style="medium">
        <color rgb="FF008000"/>
      </bottom>
      <diagonal/>
    </border>
    <border>
      <left style="thin">
        <color theme="0"/>
      </left>
      <right/>
      <top/>
      <bottom/>
      <diagonal/>
    </border>
    <border>
      <left/>
      <right style="medium">
        <color rgb="FFC00000"/>
      </right>
      <top style="thin">
        <color theme="0"/>
      </top>
      <bottom style="thin">
        <color rgb="FFC00000"/>
      </bottom>
      <diagonal/>
    </border>
    <border>
      <left/>
      <right/>
      <top style="thin">
        <color theme="0"/>
      </top>
      <bottom style="thin">
        <color rgb="FFC00000"/>
      </bottom>
      <diagonal/>
    </border>
    <border>
      <left style="medium">
        <color rgb="FFC00000"/>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top style="thin">
        <color theme="0"/>
      </top>
      <bottom style="thin">
        <color rgb="FFC00000"/>
      </bottom>
      <diagonal/>
    </border>
    <border>
      <left/>
      <right style="thin">
        <color theme="0"/>
      </right>
      <top/>
      <bottom/>
      <diagonal/>
    </border>
    <border>
      <left style="medium">
        <color rgb="FFFF0000"/>
      </left>
      <right/>
      <top/>
      <bottom/>
      <diagonal/>
    </border>
    <border>
      <left style="medium">
        <color rgb="FFFF0000"/>
      </left>
      <right style="thin">
        <color theme="0" tint="-0.499984740745262"/>
      </right>
      <top style="medium">
        <color rgb="FFFF0000"/>
      </top>
      <bottom style="thin">
        <color theme="0" tint="-0.499984740745262"/>
      </bottom>
      <diagonal/>
    </border>
    <border>
      <left style="thin">
        <color rgb="FFFF0000"/>
      </left>
      <right style="medium">
        <color rgb="FFFF0000"/>
      </right>
      <top style="thin">
        <color theme="0" tint="-0.34998626667073579"/>
      </top>
      <bottom/>
      <diagonal/>
    </border>
    <border>
      <left style="medium">
        <color rgb="FFFF0000"/>
      </left>
      <right/>
      <top/>
      <bottom style="medium">
        <color rgb="FFFF0000"/>
      </bottom>
      <diagonal/>
    </border>
    <border>
      <left style="thin">
        <color theme="0" tint="-0.499984740745262"/>
      </left>
      <right/>
      <top/>
      <bottom style="medium">
        <color rgb="FFFF0000"/>
      </bottom>
      <diagonal/>
    </border>
    <border>
      <left style="thin">
        <color rgb="FFFF0000"/>
      </left>
      <right style="medium">
        <color rgb="FFFF0000"/>
      </right>
      <top/>
      <bottom style="medium">
        <color rgb="FFFF0000"/>
      </bottom>
      <diagonal/>
    </border>
    <border>
      <left style="thin">
        <color theme="0" tint="-0.499984740745262"/>
      </left>
      <right/>
      <top style="medium">
        <color rgb="FFFF0000"/>
      </top>
      <bottom/>
      <diagonal/>
    </border>
    <border>
      <left style="thin">
        <color theme="0" tint="-0.34998626667073579"/>
      </left>
      <right/>
      <top style="medium">
        <color rgb="FFFF0000"/>
      </top>
      <bottom/>
      <diagonal/>
    </border>
    <border>
      <left style="thin">
        <color rgb="FFFF0000"/>
      </left>
      <right/>
      <top style="medium">
        <color rgb="FFFF0000"/>
      </top>
      <bottom/>
      <diagonal/>
    </border>
    <border>
      <left style="thin">
        <color rgb="FFFF0000"/>
      </left>
      <right style="medium">
        <color rgb="FFFF0000"/>
      </right>
      <top style="medium">
        <color rgb="FFFF0000"/>
      </top>
      <bottom/>
      <diagonal/>
    </border>
    <border>
      <left style="thin">
        <color rgb="FFFF0000"/>
      </left>
      <right/>
      <top style="thin">
        <color rgb="FFFF0000"/>
      </top>
      <bottom/>
      <diagonal/>
    </border>
    <border>
      <left style="medium">
        <color rgb="FFC00000"/>
      </left>
      <right/>
      <top style="thin">
        <color theme="0"/>
      </top>
      <bottom/>
      <diagonal/>
    </border>
    <border>
      <left/>
      <right/>
      <top style="thin">
        <color theme="0"/>
      </top>
      <bottom/>
      <diagonal/>
    </border>
    <border>
      <left style="thin">
        <color theme="0"/>
      </left>
      <right/>
      <top style="thin">
        <color theme="0"/>
      </top>
      <bottom/>
      <diagonal/>
    </border>
    <border>
      <left style="medium">
        <color rgb="FFFF0000"/>
      </left>
      <right/>
      <top style="thin">
        <color theme="0"/>
      </top>
      <bottom style="medium">
        <color rgb="FFFF0000"/>
      </bottom>
      <diagonal/>
    </border>
    <border>
      <left style="thin">
        <color theme="0"/>
      </left>
      <right/>
      <top style="thin">
        <color theme="0"/>
      </top>
      <bottom style="medium">
        <color rgb="FFFF0000"/>
      </bottom>
      <diagonal/>
    </border>
    <border>
      <left style="thin">
        <color theme="0"/>
      </left>
      <right style="medium">
        <color rgb="FFFF0000"/>
      </right>
      <top style="thin">
        <color theme="0"/>
      </top>
      <bottom style="medium">
        <color rgb="FFFF0000"/>
      </bottom>
      <diagonal/>
    </border>
    <border>
      <left/>
      <right/>
      <top/>
      <bottom style="medium">
        <color rgb="FFFF0000"/>
      </bottom>
      <diagonal/>
    </border>
    <border>
      <left style="thin">
        <color theme="0" tint="-0.34998626667073579"/>
      </left>
      <right/>
      <top/>
      <bottom style="medium">
        <color rgb="FFFF0000"/>
      </bottom>
      <diagonal/>
    </border>
    <border>
      <left style="thin">
        <color rgb="FFFF0000"/>
      </left>
      <right/>
      <top/>
      <bottom style="medium">
        <color rgb="FFFF0000"/>
      </bottom>
      <diagonal/>
    </border>
    <border>
      <left style="medium">
        <color rgb="FFFF0000"/>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34998626667073579"/>
      </left>
      <right/>
      <top style="thin">
        <color theme="0" tint="-0.34998626667073579"/>
      </top>
      <bottom style="medium">
        <color theme="0" tint="-0.499984740745262"/>
      </bottom>
      <diagonal/>
    </border>
    <border>
      <left style="thin">
        <color rgb="FFFF0000"/>
      </left>
      <right/>
      <top style="thin">
        <color rgb="FFFF0000"/>
      </top>
      <bottom style="medium">
        <color theme="0" tint="-0.499984740745262"/>
      </bottom>
      <diagonal/>
    </border>
    <border>
      <left style="thin">
        <color rgb="FFFF0000"/>
      </left>
      <right style="medium">
        <color rgb="FFFF0000"/>
      </right>
      <top style="thin">
        <color theme="0" tint="-0.34998626667073579"/>
      </top>
      <bottom style="medium">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499984740745262"/>
      </left>
      <right style="thin">
        <color theme="0" tint="-0.34998626667073579"/>
      </right>
      <top style="thin">
        <color rgb="FFC00000"/>
      </top>
      <bottom style="thin">
        <color rgb="FFC00000"/>
      </bottom>
      <diagonal/>
    </border>
    <border>
      <left style="thin">
        <color theme="0" tint="-0.34998626667073579"/>
      </left>
      <right style="thin">
        <color theme="0" tint="-0.34998626667073579"/>
      </right>
      <top style="thin">
        <color rgb="FFC00000"/>
      </top>
      <bottom/>
      <diagonal/>
    </border>
    <border>
      <left style="thin">
        <color theme="0" tint="-0.34998626667073579"/>
      </left>
      <right style="thin">
        <color theme="0" tint="-0.34998626667073579"/>
      </right>
      <top style="thin">
        <color rgb="FFC00000"/>
      </top>
      <bottom style="thin">
        <color rgb="FFC00000"/>
      </bottom>
      <diagonal/>
    </border>
  </borders>
  <cellStyleXfs count="3">
    <xf numFmtId="0" fontId="0" fillId="0" borderId="0"/>
    <xf numFmtId="164" fontId="13" fillId="0" borderId="0" applyFont="0" applyFill="0" applyBorder="0" applyAlignment="0" applyProtection="0"/>
    <xf numFmtId="0" fontId="48" fillId="0" borderId="0" applyNumberFormat="0" applyFill="0" applyBorder="0" applyAlignment="0" applyProtection="0"/>
  </cellStyleXfs>
  <cellXfs count="597">
    <xf numFmtId="0" fontId="0" fillId="0" borderId="0" xfId="0"/>
    <xf numFmtId="164" fontId="10" fillId="0" borderId="0" xfId="0" applyNumberFormat="1" applyFont="1"/>
    <xf numFmtId="0" fontId="11" fillId="0" borderId="0" xfId="0" applyFont="1"/>
    <xf numFmtId="0" fontId="0" fillId="0" borderId="0" xfId="0" applyAlignment="1">
      <alignment horizontal="right"/>
    </xf>
    <xf numFmtId="0" fontId="0" fillId="0" borderId="0" xfId="0" applyAlignment="1">
      <alignment horizontal="center"/>
    </xf>
    <xf numFmtId="164" fontId="0" fillId="0" borderId="0" xfId="0" applyNumberFormat="1" applyAlignment="1">
      <alignment horizontal="center"/>
    </xf>
    <xf numFmtId="165" fontId="15" fillId="0" borderId="0" xfId="0" applyNumberFormat="1" applyFont="1" applyAlignment="1">
      <alignment horizontal="right"/>
    </xf>
    <xf numFmtId="0" fontId="9" fillId="0" borderId="0" xfId="0" applyFont="1" applyAlignment="1">
      <alignment horizontal="right"/>
    </xf>
    <xf numFmtId="164" fontId="12" fillId="0" borderId="0" xfId="1" applyFont="1" applyFill="1" applyBorder="1" applyAlignment="1">
      <alignment horizontal="right"/>
    </xf>
    <xf numFmtId="165" fontId="12" fillId="0" borderId="0" xfId="0" applyNumberFormat="1" applyFont="1"/>
    <xf numFmtId="165" fontId="12" fillId="0" borderId="0" xfId="0" applyNumberFormat="1" applyFont="1" applyAlignment="1">
      <alignment vertical="center"/>
    </xf>
    <xf numFmtId="165" fontId="2" fillId="0" borderId="0" xfId="0" applyNumberFormat="1" applyFont="1" applyAlignment="1">
      <alignment vertical="center"/>
    </xf>
    <xf numFmtId="0" fontId="0" fillId="0" borderId="0" xfId="0" applyAlignment="1">
      <alignment vertical="center"/>
    </xf>
    <xf numFmtId="164" fontId="2" fillId="0" borderId="0" xfId="0" applyNumberFormat="1" applyFont="1"/>
    <xf numFmtId="164" fontId="2" fillId="0" borderId="0" xfId="0" applyNumberFormat="1" applyFont="1" applyAlignment="1">
      <alignment horizontal="right"/>
    </xf>
    <xf numFmtId="164" fontId="0" fillId="0" borderId="0" xfId="0" applyNumberFormat="1"/>
    <xf numFmtId="0" fontId="0" fillId="5" borderId="26" xfId="0" applyFill="1" applyBorder="1" applyAlignment="1" applyProtection="1">
      <alignment horizontal="center" vertical="center"/>
      <protection locked="0"/>
    </xf>
    <xf numFmtId="0" fontId="2" fillId="0" borderId="0" xfId="0" applyFont="1"/>
    <xf numFmtId="49" fontId="3" fillId="5" borderId="33" xfId="0" applyNumberFormat="1" applyFont="1" applyFill="1" applyBorder="1" applyAlignment="1">
      <alignment horizontal="right"/>
    </xf>
    <xf numFmtId="0" fontId="0" fillId="5" borderId="68" xfId="0" applyFill="1" applyBorder="1" applyAlignment="1">
      <alignment horizontal="left"/>
    </xf>
    <xf numFmtId="0" fontId="0" fillId="5" borderId="71" xfId="0" applyFill="1" applyBorder="1"/>
    <xf numFmtId="164" fontId="3" fillId="5" borderId="73" xfId="0" applyNumberFormat="1" applyFont="1" applyFill="1" applyBorder="1"/>
    <xf numFmtId="49" fontId="0" fillId="5" borderId="69" xfId="0" applyNumberFormat="1" applyFill="1" applyBorder="1" applyAlignment="1">
      <alignment horizontal="right"/>
    </xf>
    <xf numFmtId="164" fontId="0" fillId="5" borderId="33" xfId="0" applyNumberFormat="1" applyFill="1" applyBorder="1"/>
    <xf numFmtId="0" fontId="0" fillId="5" borderId="71" xfId="0" applyFill="1" applyBorder="1" applyAlignment="1">
      <alignment horizontal="left"/>
    </xf>
    <xf numFmtId="0" fontId="0" fillId="5" borderId="72" xfId="0" applyFill="1" applyBorder="1"/>
    <xf numFmtId="49" fontId="3" fillId="0" borderId="0" xfId="0" applyNumberFormat="1" applyFont="1"/>
    <xf numFmtId="0" fontId="32" fillId="0" borderId="0" xfId="0" applyFont="1" applyAlignment="1">
      <alignment horizontal="right"/>
    </xf>
    <xf numFmtId="0" fontId="21" fillId="0" borderId="0" xfId="0" applyFont="1" applyAlignment="1">
      <alignment horizontal="right"/>
    </xf>
    <xf numFmtId="164" fontId="31" fillId="0" borderId="0" xfId="0" applyNumberFormat="1" applyFont="1"/>
    <xf numFmtId="49" fontId="24" fillId="0" borderId="0" xfId="0" applyNumberFormat="1" applyFont="1"/>
    <xf numFmtId="0" fontId="0" fillId="0" borderId="0" xfId="0" applyAlignment="1">
      <alignment horizontal="left"/>
    </xf>
    <xf numFmtId="0" fontId="33" fillId="0" borderId="0" xfId="0" applyFont="1"/>
    <xf numFmtId="0" fontId="0" fillId="0" borderId="95" xfId="0" applyBorder="1"/>
    <xf numFmtId="164" fontId="7" fillId="4" borderId="101" xfId="0" applyNumberFormat="1" applyFont="1" applyFill="1" applyBorder="1" applyAlignment="1">
      <alignment horizontal="right"/>
    </xf>
    <xf numFmtId="0" fontId="0" fillId="10" borderId="46" xfId="0" applyFill="1" applyBorder="1"/>
    <xf numFmtId="0" fontId="6" fillId="10" borderId="107" xfId="0" applyFont="1" applyFill="1" applyBorder="1" applyAlignment="1">
      <alignment horizontal="center" vertical="center"/>
    </xf>
    <xf numFmtId="2" fontId="4" fillId="11" borderId="67" xfId="0" applyNumberFormat="1" applyFont="1" applyFill="1" applyBorder="1" applyAlignment="1">
      <alignment horizontal="right" vertical="center" indent="1"/>
    </xf>
    <xf numFmtId="0" fontId="0" fillId="5" borderId="23" xfId="0" applyFill="1" applyBorder="1" applyAlignment="1" applyProtection="1">
      <alignment horizontal="center" vertical="center"/>
      <protection locked="0"/>
    </xf>
    <xf numFmtId="2" fontId="3" fillId="0" borderId="16" xfId="0" applyNumberFormat="1" applyFont="1" applyBorder="1" applyAlignment="1" applyProtection="1">
      <alignment horizontal="right" vertical="center" indent="1"/>
      <protection locked="0"/>
    </xf>
    <xf numFmtId="2" fontId="3" fillId="0" borderId="56" xfId="0" applyNumberFormat="1" applyFont="1" applyBorder="1" applyAlignment="1" applyProtection="1">
      <alignment horizontal="right" vertical="center" indent="1"/>
      <protection locked="0"/>
    </xf>
    <xf numFmtId="0" fontId="0" fillId="5" borderId="59"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48" xfId="0" applyFill="1" applyBorder="1" applyAlignment="1" applyProtection="1">
      <alignment horizontal="center"/>
      <protection locked="0"/>
    </xf>
    <xf numFmtId="2" fontId="3" fillId="0" borderId="21" xfId="0" applyNumberFormat="1" applyFont="1" applyBorder="1" applyAlignment="1" applyProtection="1">
      <alignment horizontal="right" vertical="center" indent="1"/>
      <protection locked="0"/>
    </xf>
    <xf numFmtId="0" fontId="0" fillId="0" borderId="0" xfId="0" applyProtection="1">
      <protection locked="0"/>
    </xf>
    <xf numFmtId="0" fontId="20" fillId="5" borderId="0" xfId="0" applyFont="1" applyFill="1" applyAlignment="1">
      <alignment horizontal="left" vertical="center"/>
    </xf>
    <xf numFmtId="0" fontId="38" fillId="7" borderId="0" xfId="0" applyFont="1" applyFill="1" applyAlignment="1">
      <alignment horizontal="center" vertical="center"/>
    </xf>
    <xf numFmtId="0" fontId="0" fillId="0" borderId="95" xfId="0" applyBorder="1" applyProtection="1">
      <protection locked="0"/>
    </xf>
    <xf numFmtId="0" fontId="23" fillId="7" borderId="88" xfId="0" applyFont="1" applyFill="1" applyBorder="1"/>
    <xf numFmtId="0" fontId="23" fillId="2" borderId="52" xfId="0" applyFont="1" applyFill="1" applyBorder="1"/>
    <xf numFmtId="0" fontId="5" fillId="14" borderId="122" xfId="0" applyFont="1" applyFill="1" applyBorder="1" applyAlignment="1">
      <alignment vertical="center"/>
    </xf>
    <xf numFmtId="0" fontId="2" fillId="13" borderId="89" xfId="0" applyFont="1" applyFill="1" applyBorder="1" applyAlignment="1">
      <alignment vertical="center"/>
    </xf>
    <xf numFmtId="49" fontId="0" fillId="0" borderId="0" xfId="0" applyNumberFormat="1"/>
    <xf numFmtId="0" fontId="27" fillId="0" borderId="0" xfId="0" applyFont="1"/>
    <xf numFmtId="0" fontId="1" fillId="0" borderId="0" xfId="0" applyFont="1"/>
    <xf numFmtId="2" fontId="3" fillId="0" borderId="114" xfId="0" applyNumberFormat="1" applyFont="1" applyBorder="1" applyAlignment="1" applyProtection="1">
      <alignment horizontal="right" vertical="center" indent="1"/>
      <protection hidden="1"/>
    </xf>
    <xf numFmtId="2" fontId="3" fillId="0" borderId="16" xfId="0" applyNumberFormat="1" applyFont="1" applyBorder="1" applyAlignment="1" applyProtection="1">
      <alignment horizontal="right" vertical="center" indent="1"/>
      <protection hidden="1"/>
    </xf>
    <xf numFmtId="0" fontId="1" fillId="0" borderId="0" xfId="0" applyFont="1" applyAlignment="1">
      <alignment horizontal="left"/>
    </xf>
    <xf numFmtId="0" fontId="2" fillId="5" borderId="69" xfId="0" applyFont="1" applyFill="1" applyBorder="1"/>
    <xf numFmtId="0" fontId="4" fillId="5" borderId="33" xfId="0" applyFont="1" applyFill="1" applyBorder="1"/>
    <xf numFmtId="0" fontId="2" fillId="5" borderId="33" xfId="0" applyFont="1" applyFill="1" applyBorder="1"/>
    <xf numFmtId="0" fontId="4" fillId="5" borderId="73" xfId="0" applyFont="1" applyFill="1" applyBorder="1"/>
    <xf numFmtId="0" fontId="2" fillId="4" borderId="0" xfId="0" applyFont="1" applyFill="1"/>
    <xf numFmtId="0" fontId="19" fillId="0" borderId="0" xfId="0" applyFont="1" applyAlignment="1">
      <alignment horizontal="right"/>
    </xf>
    <xf numFmtId="0" fontId="10" fillId="0" borderId="0" xfId="0" applyFont="1" applyAlignment="1">
      <alignment horizontal="right"/>
    </xf>
    <xf numFmtId="0" fontId="5" fillId="16" borderId="105" xfId="0" applyFont="1" applyFill="1" applyBorder="1"/>
    <xf numFmtId="0" fontId="2" fillId="16" borderId="90" xfId="0" applyFont="1" applyFill="1" applyBorder="1"/>
    <xf numFmtId="0" fontId="1" fillId="16" borderId="90" xfId="0" applyFont="1" applyFill="1" applyBorder="1"/>
    <xf numFmtId="0" fontId="1" fillId="16" borderId="106" xfId="0" applyFont="1" applyFill="1" applyBorder="1"/>
    <xf numFmtId="0" fontId="1" fillId="0" borderId="0" xfId="0" applyFont="1" applyAlignment="1" applyProtection="1">
      <alignment horizontal="right"/>
      <protection hidden="1"/>
    </xf>
    <xf numFmtId="0" fontId="0" fillId="0" borderId="0" xfId="0" applyProtection="1">
      <protection hidden="1"/>
    </xf>
    <xf numFmtId="0" fontId="23" fillId="0" borderId="0" xfId="0" applyFont="1" applyProtection="1">
      <protection hidden="1"/>
    </xf>
    <xf numFmtId="0" fontId="1" fillId="0" borderId="0" xfId="0" applyFont="1" applyProtection="1">
      <protection hidden="1"/>
    </xf>
    <xf numFmtId="0" fontId="2" fillId="0" borderId="0" xfId="0" applyFont="1" applyProtection="1">
      <protection hidden="1"/>
    </xf>
    <xf numFmtId="2" fontId="31" fillId="6" borderId="51" xfId="0" applyNumberFormat="1" applyFont="1" applyFill="1" applyBorder="1" applyAlignment="1" applyProtection="1">
      <alignment horizontal="right" vertical="center" indent="1"/>
      <protection hidden="1"/>
    </xf>
    <xf numFmtId="2" fontId="31" fillId="6" borderId="57" xfId="0" applyNumberFormat="1" applyFont="1" applyFill="1" applyBorder="1" applyAlignment="1" applyProtection="1">
      <alignment horizontal="right" vertical="center" indent="1"/>
      <protection hidden="1"/>
    </xf>
    <xf numFmtId="2" fontId="30" fillId="3" borderId="62" xfId="0" applyNumberFormat="1" applyFont="1" applyFill="1" applyBorder="1" applyAlignment="1" applyProtection="1">
      <alignment horizontal="right" vertical="center" indent="1"/>
      <protection hidden="1"/>
    </xf>
    <xf numFmtId="2" fontId="30" fillId="3" borderId="52" xfId="0" applyNumberFormat="1" applyFont="1" applyFill="1" applyBorder="1" applyAlignment="1" applyProtection="1">
      <alignment horizontal="right" vertical="center" indent="1"/>
      <protection hidden="1"/>
    </xf>
    <xf numFmtId="2" fontId="30" fillId="3" borderId="58" xfId="0" applyNumberFormat="1" applyFont="1" applyFill="1" applyBorder="1" applyAlignment="1" applyProtection="1">
      <alignment horizontal="right" vertical="center" indent="1"/>
      <protection hidden="1"/>
    </xf>
    <xf numFmtId="2" fontId="31" fillId="11" borderId="66" xfId="0" applyNumberFormat="1" applyFont="1" applyFill="1" applyBorder="1" applyAlignment="1" applyProtection="1">
      <alignment horizontal="right" vertical="center" indent="1"/>
      <protection hidden="1"/>
    </xf>
    <xf numFmtId="2" fontId="3" fillId="0" borderId="21" xfId="0" applyNumberFormat="1" applyFont="1" applyBorder="1" applyAlignment="1" applyProtection="1">
      <alignment horizontal="right" vertical="center" indent="1"/>
      <protection hidden="1"/>
    </xf>
    <xf numFmtId="2" fontId="42" fillId="0" borderId="67" xfId="0" applyNumberFormat="1" applyFont="1" applyBorder="1" applyAlignment="1" applyProtection="1">
      <alignment horizontal="right" vertical="center" indent="1"/>
      <protection hidden="1"/>
    </xf>
    <xf numFmtId="2" fontId="3" fillId="0" borderId="43" xfId="0" applyNumberFormat="1" applyFont="1" applyBorder="1" applyAlignment="1" applyProtection="1">
      <alignment horizontal="right" vertical="center" indent="1"/>
      <protection hidden="1"/>
    </xf>
    <xf numFmtId="2" fontId="42" fillId="0" borderId="83" xfId="0" applyNumberFormat="1" applyFont="1" applyBorder="1" applyAlignment="1" applyProtection="1">
      <alignment horizontal="right" vertical="center" indent="1"/>
      <protection hidden="1"/>
    </xf>
    <xf numFmtId="2" fontId="4" fillId="13" borderId="101" xfId="0" applyNumberFormat="1" applyFont="1" applyFill="1" applyBorder="1" applyAlignment="1" applyProtection="1">
      <alignment horizontal="right" vertical="center" indent="1"/>
      <protection hidden="1"/>
    </xf>
    <xf numFmtId="2" fontId="4" fillId="13" borderId="84" xfId="0" applyNumberFormat="1" applyFont="1" applyFill="1" applyBorder="1" applyAlignment="1" applyProtection="1">
      <alignment horizontal="right" vertical="center" indent="1"/>
      <protection hidden="1"/>
    </xf>
    <xf numFmtId="2" fontId="4" fillId="13" borderId="85" xfId="0" applyNumberFormat="1" applyFont="1" applyFill="1" applyBorder="1" applyAlignment="1" applyProtection="1">
      <alignment horizontal="right" vertical="center" indent="1"/>
      <protection hidden="1"/>
    </xf>
    <xf numFmtId="2" fontId="31" fillId="6" borderId="15" xfId="0" applyNumberFormat="1" applyFont="1" applyFill="1" applyBorder="1" applyAlignment="1" applyProtection="1">
      <alignment horizontal="right" vertical="center" indent="1"/>
      <protection hidden="1"/>
    </xf>
    <xf numFmtId="2" fontId="31" fillId="6" borderId="47" xfId="0" applyNumberFormat="1" applyFont="1" applyFill="1" applyBorder="1" applyAlignment="1" applyProtection="1">
      <alignment horizontal="right" vertical="center" indent="1"/>
      <protection hidden="1"/>
    </xf>
    <xf numFmtId="2" fontId="30" fillId="3" borderId="11" xfId="1" applyNumberFormat="1" applyFont="1" applyFill="1" applyBorder="1" applyAlignment="1" applyProtection="1">
      <alignment horizontal="right" vertical="center" indent="1"/>
      <protection hidden="1"/>
    </xf>
    <xf numFmtId="2" fontId="43" fillId="3" borderId="118" xfId="0" applyNumberFormat="1" applyFont="1" applyFill="1" applyBorder="1" applyAlignment="1" applyProtection="1">
      <alignment horizontal="right" vertical="center" indent="1"/>
      <protection hidden="1"/>
    </xf>
    <xf numFmtId="2" fontId="43" fillId="3" borderId="117" xfId="0" applyNumberFormat="1" applyFont="1" applyFill="1" applyBorder="1" applyAlignment="1" applyProtection="1">
      <alignment horizontal="right" vertical="center" indent="1"/>
      <protection hidden="1"/>
    </xf>
    <xf numFmtId="2" fontId="43" fillId="3" borderId="117" xfId="1" applyNumberFormat="1" applyFont="1" applyFill="1" applyBorder="1" applyAlignment="1" applyProtection="1">
      <alignment horizontal="right" vertical="center" indent="1"/>
      <protection hidden="1"/>
    </xf>
    <xf numFmtId="49" fontId="1" fillId="0" borderId="0" xfId="0" applyNumberFormat="1" applyFont="1" applyProtection="1">
      <protection hidden="1"/>
    </xf>
    <xf numFmtId="0" fontId="0" fillId="0" borderId="95" xfId="0" applyBorder="1" applyProtection="1">
      <protection hidden="1"/>
    </xf>
    <xf numFmtId="0" fontId="1" fillId="0" borderId="95" xfId="0" applyFont="1" applyBorder="1" applyProtection="1">
      <protection hidden="1"/>
    </xf>
    <xf numFmtId="49" fontId="1" fillId="0" borderId="95" xfId="0" applyNumberFormat="1" applyFont="1" applyBorder="1" applyProtection="1">
      <protection hidden="1"/>
    </xf>
    <xf numFmtId="164" fontId="1" fillId="0" borderId="95" xfId="0" applyNumberFormat="1" applyFont="1" applyBorder="1" applyProtection="1">
      <protection hidden="1"/>
    </xf>
    <xf numFmtId="164" fontId="1" fillId="0" borderId="0" xfId="0" applyNumberFormat="1" applyFont="1" applyProtection="1">
      <protection hidden="1"/>
    </xf>
    <xf numFmtId="0" fontId="1" fillId="0" borderId="0" xfId="0" applyFont="1" applyAlignment="1" applyProtection="1">
      <alignment horizontal="left"/>
      <protection hidden="1"/>
    </xf>
    <xf numFmtId="164" fontId="1" fillId="0" borderId="0" xfId="0" applyNumberFormat="1" applyFont="1" applyAlignment="1" applyProtection="1">
      <alignment horizontal="left"/>
      <protection hidden="1"/>
    </xf>
    <xf numFmtId="164" fontId="1" fillId="0" borderId="95" xfId="0" applyNumberFormat="1" applyFont="1" applyBorder="1" applyAlignment="1" applyProtection="1">
      <alignment horizontal="left"/>
      <protection hidden="1"/>
    </xf>
    <xf numFmtId="0" fontId="0" fillId="0" borderId="0" xfId="0" applyAlignment="1" applyProtection="1">
      <alignment horizontal="left"/>
      <protection hidden="1"/>
    </xf>
    <xf numFmtId="0" fontId="3" fillId="0" borderId="0" xfId="0" applyFont="1" applyAlignment="1" applyProtection="1">
      <alignment vertical="center"/>
      <protection locked="0"/>
    </xf>
    <xf numFmtId="164" fontId="45" fillId="0" borderId="0" xfId="0" applyNumberFormat="1" applyFont="1" applyAlignment="1" applyProtection="1">
      <alignment vertical="center"/>
      <protection locked="0"/>
    </xf>
    <xf numFmtId="49" fontId="3" fillId="0" borderId="0" xfId="0" applyNumberFormat="1" applyFont="1" applyProtection="1">
      <protection locked="0"/>
    </xf>
    <xf numFmtId="0" fontId="5" fillId="0" borderId="0" xfId="0" applyFont="1"/>
    <xf numFmtId="49" fontId="0" fillId="0" borderId="0" xfId="0" applyNumberFormat="1" applyAlignment="1" applyProtection="1">
      <alignment vertical="center"/>
      <protection locked="0"/>
    </xf>
    <xf numFmtId="49" fontId="0" fillId="0" borderId="0" xfId="0" applyNumberFormat="1" applyAlignment="1">
      <alignment vertical="center"/>
    </xf>
    <xf numFmtId="0" fontId="0" fillId="0" borderId="0" xfId="0" applyAlignment="1">
      <alignment vertical="top"/>
    </xf>
    <xf numFmtId="49" fontId="25"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5" fillId="0" borderId="0" xfId="0" applyFont="1" applyAlignment="1">
      <alignment vertical="top"/>
    </xf>
    <xf numFmtId="49" fontId="25" fillId="0" borderId="0" xfId="0" applyNumberFormat="1" applyFont="1" applyAlignment="1" applyProtection="1">
      <alignment horizontal="center" vertical="center"/>
      <protection locked="0"/>
    </xf>
    <xf numFmtId="2" fontId="43" fillId="3" borderId="130" xfId="0" applyNumberFormat="1" applyFont="1" applyFill="1" applyBorder="1" applyAlignment="1" applyProtection="1">
      <alignment horizontal="right" vertical="center" indent="1"/>
      <protection hidden="1"/>
    </xf>
    <xf numFmtId="2" fontId="43" fillId="3" borderId="146" xfId="0" applyNumberFormat="1" applyFont="1" applyFill="1" applyBorder="1" applyAlignment="1" applyProtection="1">
      <alignment horizontal="right" vertical="center" indent="1"/>
      <protection hidden="1"/>
    </xf>
    <xf numFmtId="0" fontId="51" fillId="0" borderId="0" xfId="0" applyFont="1" applyAlignment="1">
      <alignment horizontal="right"/>
    </xf>
    <xf numFmtId="0" fontId="7" fillId="13" borderId="125" xfId="0" applyFont="1" applyFill="1" applyBorder="1" applyAlignment="1">
      <alignment horizontal="left" vertical="center"/>
    </xf>
    <xf numFmtId="0" fontId="5" fillId="14" borderId="124" xfId="0" applyFont="1" applyFill="1" applyBorder="1" applyAlignment="1">
      <alignment horizontal="left" vertical="center"/>
    </xf>
    <xf numFmtId="0" fontId="5" fillId="7" borderId="123" xfId="0" applyFont="1" applyFill="1" applyBorder="1" applyAlignment="1">
      <alignment horizontal="left" vertical="center"/>
    </xf>
    <xf numFmtId="0" fontId="5" fillId="2" borderId="126" xfId="0" applyFont="1" applyFill="1" applyBorder="1" applyAlignment="1">
      <alignment horizontal="left" vertical="center"/>
    </xf>
    <xf numFmtId="49" fontId="25" fillId="0" borderId="0" xfId="0" applyNumberFormat="1" applyFont="1" applyAlignment="1">
      <alignment vertical="center"/>
    </xf>
    <xf numFmtId="0" fontId="0" fillId="0" borderId="0" xfId="0" applyAlignment="1" applyProtection="1">
      <alignment horizontal="right"/>
      <protection hidden="1"/>
    </xf>
    <xf numFmtId="0" fontId="33" fillId="0" borderId="0" xfId="0" applyFont="1" applyProtection="1">
      <protection hidden="1"/>
    </xf>
    <xf numFmtId="0" fontId="33" fillId="0" borderId="0" xfId="0" applyFont="1" applyAlignment="1" applyProtection="1">
      <alignment horizontal="left"/>
      <protection hidden="1"/>
    </xf>
    <xf numFmtId="164" fontId="33" fillId="0" borderId="0" xfId="0" applyNumberFormat="1" applyFont="1" applyAlignment="1" applyProtection="1">
      <alignment horizontal="left"/>
      <protection hidden="1"/>
    </xf>
    <xf numFmtId="164" fontId="33" fillId="0" borderId="0" xfId="0" applyNumberFormat="1" applyFont="1" applyProtection="1">
      <protection hidden="1"/>
    </xf>
    <xf numFmtId="0" fontId="33" fillId="0" borderId="0" xfId="0" applyFont="1" applyAlignment="1">
      <alignment horizontal="left"/>
    </xf>
    <xf numFmtId="0" fontId="33" fillId="0" borderId="95" xfId="0" applyFont="1" applyBorder="1" applyProtection="1">
      <protection hidden="1"/>
    </xf>
    <xf numFmtId="164" fontId="33" fillId="0" borderId="0" xfId="0" applyNumberFormat="1" applyFont="1"/>
    <xf numFmtId="0" fontId="33" fillId="0" borderId="95" xfId="0" applyFont="1" applyBorder="1"/>
    <xf numFmtId="0" fontId="22" fillId="0" borderId="0" xfId="0" applyFont="1" applyAlignment="1">
      <alignment horizontal="center" vertical="center" textRotation="90"/>
    </xf>
    <xf numFmtId="2" fontId="0" fillId="15" borderId="147" xfId="0" applyNumberFormat="1" applyFill="1" applyBorder="1" applyAlignment="1" applyProtection="1">
      <alignment horizontal="right" vertical="center" indent="1"/>
      <protection locked="0"/>
    </xf>
    <xf numFmtId="2" fontId="0" fillId="15" borderId="148" xfId="0" applyNumberFormat="1" applyFill="1" applyBorder="1" applyAlignment="1" applyProtection="1">
      <alignment horizontal="right" vertical="center" indent="1"/>
      <protection locked="0"/>
    </xf>
    <xf numFmtId="2" fontId="0" fillId="15" borderId="149" xfId="0" applyNumberFormat="1" applyFill="1" applyBorder="1" applyAlignment="1" applyProtection="1">
      <alignment horizontal="right" vertical="center" indent="1"/>
      <protection locked="0"/>
    </xf>
    <xf numFmtId="2" fontId="0" fillId="8" borderId="150" xfId="0" applyNumberFormat="1" applyFill="1" applyBorder="1" applyAlignment="1" applyProtection="1">
      <alignment horizontal="right" vertical="center" indent="1"/>
      <protection locked="0"/>
    </xf>
    <xf numFmtId="2" fontId="0" fillId="8" borderId="151" xfId="0" applyNumberFormat="1" applyFill="1" applyBorder="1" applyAlignment="1" applyProtection="1">
      <alignment horizontal="right" vertical="center" indent="1"/>
      <protection locked="0"/>
    </xf>
    <xf numFmtId="2" fontId="0" fillId="17" borderId="151" xfId="0" applyNumberFormat="1" applyFill="1" applyBorder="1" applyAlignment="1" applyProtection="1">
      <alignment horizontal="right" vertical="center" indent="1"/>
      <protection locked="0"/>
    </xf>
    <xf numFmtId="2" fontId="0" fillId="8" borderId="152" xfId="0" applyNumberFormat="1" applyFill="1" applyBorder="1" applyAlignment="1" applyProtection="1">
      <alignment horizontal="right" vertical="center" indent="1"/>
      <protection locked="0"/>
    </xf>
    <xf numFmtId="2" fontId="0" fillId="15" borderId="150" xfId="0" applyNumberFormat="1" applyFill="1" applyBorder="1" applyAlignment="1" applyProtection="1">
      <alignment horizontal="right" vertical="center" indent="1"/>
      <protection locked="0"/>
    </xf>
    <xf numFmtId="2" fontId="0" fillId="15" borderId="151" xfId="0" applyNumberFormat="1" applyFill="1" applyBorder="1" applyAlignment="1" applyProtection="1">
      <alignment horizontal="right" vertical="center" indent="1"/>
      <protection locked="0"/>
    </xf>
    <xf numFmtId="2" fontId="0" fillId="15" borderId="152" xfId="0" applyNumberFormat="1" applyFill="1" applyBorder="1" applyAlignment="1" applyProtection="1">
      <alignment horizontal="right" vertical="center" indent="1"/>
      <protection locked="0"/>
    </xf>
    <xf numFmtId="2" fontId="0" fillId="8" borderId="151" xfId="0" applyNumberFormat="1" applyFill="1" applyBorder="1" applyAlignment="1" applyProtection="1">
      <alignment vertical="center"/>
      <protection locked="0"/>
    </xf>
    <xf numFmtId="0" fontId="54" fillId="0" borderId="0" xfId="0" applyFont="1" applyAlignment="1" applyProtection="1">
      <alignment vertical="center"/>
      <protection hidden="1"/>
    </xf>
    <xf numFmtId="0" fontId="0" fillId="0" borderId="0" xfId="0" applyAlignment="1" applyProtection="1">
      <alignment horizontal="left" indent="1"/>
      <protection hidden="1"/>
    </xf>
    <xf numFmtId="49" fontId="0" fillId="0" borderId="0" xfId="0" applyNumberFormat="1" applyAlignment="1" applyProtection="1">
      <alignment horizontal="left" indent="1"/>
      <protection hidden="1"/>
    </xf>
    <xf numFmtId="0" fontId="56" fillId="8" borderId="0" xfId="0" applyFont="1" applyFill="1" applyAlignment="1" applyProtection="1">
      <alignment vertical="center"/>
      <protection hidden="1"/>
    </xf>
    <xf numFmtId="167" fontId="6" fillId="14" borderId="121" xfId="0" applyNumberFormat="1" applyFont="1" applyFill="1" applyBorder="1" applyAlignment="1" applyProtection="1">
      <alignment horizontal="center" vertical="center"/>
      <protection hidden="1"/>
    </xf>
    <xf numFmtId="16" fontId="46" fillId="3" borderId="116" xfId="0" applyNumberFormat="1" applyFont="1" applyFill="1" applyBorder="1" applyAlignment="1" applyProtection="1">
      <alignment horizontal="center" vertical="center"/>
      <protection hidden="1"/>
    </xf>
    <xf numFmtId="16" fontId="1" fillId="0" borderId="5" xfId="0" applyNumberFormat="1" applyFont="1" applyBorder="1" applyAlignment="1" applyProtection="1">
      <alignment horizontal="right"/>
      <protection hidden="1"/>
    </xf>
    <xf numFmtId="0" fontId="8" fillId="0" borderId="0" xfId="0" applyFont="1" applyAlignment="1" applyProtection="1">
      <alignment vertical="center"/>
      <protection hidden="1"/>
    </xf>
    <xf numFmtId="167" fontId="6" fillId="14" borderId="120" xfId="0" applyNumberFormat="1" applyFont="1" applyFill="1" applyBorder="1" applyAlignment="1" applyProtection="1">
      <alignment horizontal="center" vertical="center"/>
      <protection hidden="1"/>
    </xf>
    <xf numFmtId="0" fontId="6" fillId="2" borderId="159" xfId="0" applyFont="1" applyFill="1" applyBorder="1" applyAlignment="1" applyProtection="1">
      <alignment horizontal="center" vertical="center"/>
      <protection hidden="1"/>
    </xf>
    <xf numFmtId="0" fontId="6" fillId="2" borderId="160" xfId="0" applyFont="1" applyFill="1" applyBorder="1" applyAlignment="1" applyProtection="1">
      <alignment horizontal="center" vertical="center"/>
      <protection hidden="1"/>
    </xf>
    <xf numFmtId="0" fontId="6" fillId="2" borderId="161" xfId="0" applyFont="1" applyFill="1" applyBorder="1" applyAlignment="1" applyProtection="1">
      <alignment horizontal="center" vertical="center"/>
      <protection hidden="1"/>
    </xf>
    <xf numFmtId="2" fontId="0" fillId="8" borderId="162" xfId="0" applyNumberFormat="1" applyFill="1" applyBorder="1" applyAlignment="1" applyProtection="1">
      <alignment horizontal="right" vertical="center" indent="1"/>
      <protection locked="0"/>
    </xf>
    <xf numFmtId="2" fontId="0" fillId="8" borderId="163" xfId="0" applyNumberFormat="1" applyFill="1" applyBorder="1" applyAlignment="1" applyProtection="1">
      <alignment horizontal="right" vertical="center" indent="1"/>
      <protection locked="0"/>
    </xf>
    <xf numFmtId="2" fontId="0" fillId="17" borderId="163" xfId="0" applyNumberFormat="1" applyFill="1" applyBorder="1" applyAlignment="1" applyProtection="1">
      <alignment horizontal="right" vertical="center" indent="1"/>
      <protection locked="0"/>
    </xf>
    <xf numFmtId="2" fontId="0" fillId="8" borderId="163" xfId="0" applyNumberFormat="1" applyFill="1" applyBorder="1" applyAlignment="1" applyProtection="1">
      <alignment vertical="center"/>
      <protection locked="0"/>
    </xf>
    <xf numFmtId="2" fontId="0" fillId="8" borderId="164" xfId="0" applyNumberFormat="1" applyFill="1" applyBorder="1" applyAlignment="1" applyProtection="1">
      <alignment horizontal="right" vertical="center" indent="1"/>
      <protection locked="0"/>
    </xf>
    <xf numFmtId="2" fontId="43" fillId="3" borderId="165" xfId="0" applyNumberFormat="1" applyFont="1" applyFill="1" applyBorder="1" applyAlignment="1" applyProtection="1">
      <alignment horizontal="right" vertical="center" indent="1"/>
      <protection hidden="1"/>
    </xf>
    <xf numFmtId="167" fontId="6" fillId="14" borderId="169" xfId="0" applyNumberFormat="1" applyFont="1" applyFill="1" applyBorder="1" applyAlignment="1" applyProtection="1">
      <alignment horizontal="center" vertical="center"/>
      <protection hidden="1"/>
    </xf>
    <xf numFmtId="2" fontId="0" fillId="15" borderId="162" xfId="0" applyNumberFormat="1" applyFill="1" applyBorder="1" applyAlignment="1" applyProtection="1">
      <alignment horizontal="right" vertical="center" indent="1"/>
      <protection locked="0"/>
    </xf>
    <xf numFmtId="2" fontId="0" fillId="15" borderId="163" xfId="0" applyNumberFormat="1" applyFill="1" applyBorder="1" applyAlignment="1" applyProtection="1">
      <alignment horizontal="right" vertical="center" indent="1"/>
      <protection locked="0"/>
    </xf>
    <xf numFmtId="2" fontId="0" fillId="15" borderId="164" xfId="0" applyNumberFormat="1" applyFill="1" applyBorder="1" applyAlignment="1" applyProtection="1">
      <alignment horizontal="right" vertical="center" indent="1"/>
      <protection locked="0"/>
    </xf>
    <xf numFmtId="0" fontId="8" fillId="0" borderId="0" xfId="0" applyFont="1" applyAlignment="1" applyProtection="1">
      <alignment horizontal="center"/>
      <protection hidden="1"/>
    </xf>
    <xf numFmtId="0" fontId="1" fillId="2" borderId="0" xfId="0" applyFont="1" applyFill="1" applyAlignment="1" applyProtection="1">
      <alignment horizontal="center"/>
      <protection hidden="1"/>
    </xf>
    <xf numFmtId="0" fontId="23" fillId="14" borderId="170" xfId="0" applyFont="1" applyFill="1" applyBorder="1" applyAlignment="1" applyProtection="1">
      <alignment horizontal="center"/>
      <protection hidden="1"/>
    </xf>
    <xf numFmtId="49" fontId="23" fillId="14" borderId="171" xfId="0" applyNumberFormat="1" applyFont="1" applyFill="1" applyBorder="1" applyAlignment="1" applyProtection="1">
      <alignment horizontal="center" vertical="center"/>
      <protection hidden="1"/>
    </xf>
    <xf numFmtId="2" fontId="0" fillId="0" borderId="151" xfId="0" applyNumberFormat="1" applyBorder="1" applyAlignment="1" applyProtection="1">
      <alignment horizontal="right" vertical="center" indent="1"/>
      <protection locked="0"/>
    </xf>
    <xf numFmtId="49" fontId="8" fillId="5" borderId="49" xfId="0" applyNumberFormat="1" applyFont="1" applyFill="1" applyBorder="1" applyAlignment="1">
      <alignment horizontal="right"/>
    </xf>
    <xf numFmtId="49" fontId="0" fillId="5" borderId="70" xfId="0" applyNumberFormat="1" applyFill="1" applyBorder="1" applyAlignment="1">
      <alignment horizontal="right"/>
    </xf>
    <xf numFmtId="49" fontId="0" fillId="5" borderId="34" xfId="0" applyNumberFormat="1" applyFill="1" applyBorder="1" applyAlignment="1">
      <alignment horizontal="right"/>
    </xf>
    <xf numFmtId="49" fontId="0" fillId="5" borderId="74" xfId="0" applyNumberFormat="1" applyFill="1" applyBorder="1" applyAlignment="1">
      <alignment horizontal="right"/>
    </xf>
    <xf numFmtId="0" fontId="62" fillId="7" borderId="17" xfId="0" applyFont="1" applyFill="1" applyBorder="1" applyAlignment="1">
      <alignment horizontal="center"/>
    </xf>
    <xf numFmtId="49" fontId="62" fillId="7" borderId="96" xfId="0" applyNumberFormat="1" applyFont="1" applyFill="1" applyBorder="1" applyAlignment="1">
      <alignment horizontal="right" vertical="center"/>
    </xf>
    <xf numFmtId="0" fontId="62" fillId="2" borderId="63" xfId="0" applyFont="1" applyFill="1" applyBorder="1" applyAlignment="1">
      <alignment horizontal="center" vertical="center"/>
    </xf>
    <xf numFmtId="49" fontId="62" fillId="2" borderId="80" xfId="0" applyNumberFormat="1" applyFont="1" applyFill="1" applyBorder="1" applyAlignment="1">
      <alignment horizontal="right" vertical="center"/>
    </xf>
    <xf numFmtId="164" fontId="62" fillId="2" borderId="64" xfId="0" applyNumberFormat="1" applyFont="1" applyFill="1" applyBorder="1" applyAlignment="1">
      <alignment horizontal="center" vertical="center"/>
    </xf>
    <xf numFmtId="0" fontId="53" fillId="8" borderId="0" xfId="0" applyFont="1" applyFill="1" applyAlignment="1" applyProtection="1">
      <alignment vertical="center"/>
      <protection hidden="1"/>
    </xf>
    <xf numFmtId="2" fontId="19" fillId="6" borderId="88" xfId="0" applyNumberFormat="1" applyFont="1" applyFill="1" applyBorder="1" applyAlignment="1" applyProtection="1">
      <alignment horizontal="right" vertical="center" indent="1"/>
      <protection hidden="1"/>
    </xf>
    <xf numFmtId="2" fontId="19" fillId="6" borderId="51" xfId="0" applyNumberFormat="1" applyFont="1" applyFill="1" applyBorder="1" applyAlignment="1" applyProtection="1">
      <alignment horizontal="right" vertical="center" indent="1"/>
      <protection hidden="1"/>
    </xf>
    <xf numFmtId="2" fontId="12" fillId="3" borderId="52" xfId="0" applyNumberFormat="1" applyFont="1" applyFill="1" applyBorder="1" applyAlignment="1" applyProtection="1">
      <alignment horizontal="right" vertical="center" indent="1"/>
      <protection hidden="1"/>
    </xf>
    <xf numFmtId="2" fontId="2" fillId="9" borderId="89" xfId="0" applyNumberFormat="1" applyFont="1" applyFill="1" applyBorder="1" applyAlignment="1" applyProtection="1">
      <alignment horizontal="right" vertical="center" indent="1"/>
      <protection hidden="1"/>
    </xf>
    <xf numFmtId="2" fontId="39" fillId="3" borderId="103" xfId="0" applyNumberFormat="1" applyFont="1" applyFill="1" applyBorder="1" applyAlignment="1" applyProtection="1">
      <alignment horizontal="right" vertical="center" indent="1"/>
      <protection hidden="1"/>
    </xf>
    <xf numFmtId="2" fontId="39" fillId="3" borderId="104" xfId="0" applyNumberFormat="1" applyFont="1" applyFill="1" applyBorder="1" applyAlignment="1" applyProtection="1">
      <alignment horizontal="right" vertical="center" indent="1"/>
      <protection hidden="1"/>
    </xf>
    <xf numFmtId="2" fontId="2" fillId="8" borderId="89" xfId="0" applyNumberFormat="1" applyFont="1" applyFill="1" applyBorder="1" applyAlignment="1" applyProtection="1">
      <alignment horizontal="right" vertical="center" indent="1"/>
      <protection hidden="1"/>
    </xf>
    <xf numFmtId="0" fontId="0" fillId="0" borderId="0" xfId="0" applyAlignment="1" applyProtection="1">
      <alignment horizontal="right" vertical="center" indent="1"/>
      <protection locked="0"/>
    </xf>
    <xf numFmtId="49" fontId="0" fillId="0" borderId="0" xfId="0" applyNumberFormat="1" applyAlignment="1" applyProtection="1">
      <alignment horizontal="left" vertical="center" indent="1"/>
      <protection locked="0"/>
    </xf>
    <xf numFmtId="2" fontId="3" fillId="0" borderId="0" xfId="0" applyNumberFormat="1" applyFont="1" applyAlignment="1" applyProtection="1">
      <alignment horizontal="right" vertical="center" indent="1"/>
      <protection locked="0"/>
    </xf>
    <xf numFmtId="2" fontId="31" fillId="0" borderId="0" xfId="0" applyNumberFormat="1" applyFont="1" applyAlignment="1" applyProtection="1">
      <alignment horizontal="right" vertical="center" indent="1"/>
      <protection hidden="1"/>
    </xf>
    <xf numFmtId="49" fontId="3" fillId="0" borderId="0" xfId="0" applyNumberFormat="1" applyFont="1" applyAlignment="1" applyProtection="1">
      <alignment horizontal="left" vertical="center" indent="1"/>
      <protection locked="0"/>
    </xf>
    <xf numFmtId="2" fontId="3" fillId="0" borderId="180" xfId="0" applyNumberFormat="1" applyFont="1" applyBorder="1" applyAlignment="1" applyProtection="1">
      <alignment horizontal="right" vertical="center" indent="1"/>
      <protection locked="0"/>
    </xf>
    <xf numFmtId="2" fontId="31" fillId="6" borderId="181" xfId="0" applyNumberFormat="1" applyFont="1" applyFill="1" applyBorder="1" applyAlignment="1" applyProtection="1">
      <alignment horizontal="right" vertical="center" indent="1"/>
      <protection hidden="1"/>
    </xf>
    <xf numFmtId="0" fontId="0" fillId="4" borderId="179" xfId="0" applyFill="1" applyBorder="1" applyAlignment="1" applyProtection="1">
      <alignment horizontal="right" vertical="center" indent="1"/>
      <protection locked="0"/>
    </xf>
    <xf numFmtId="0" fontId="0" fillId="4" borderId="26" xfId="0" applyFill="1" applyBorder="1" applyAlignment="1" applyProtection="1">
      <alignment horizontal="right" vertical="center" indent="1"/>
      <protection locked="0"/>
    </xf>
    <xf numFmtId="0" fontId="0" fillId="4" borderId="97" xfId="0" applyFill="1" applyBorder="1" applyAlignment="1" applyProtection="1">
      <alignment horizontal="right" vertical="center" indent="1"/>
      <protection locked="0"/>
    </xf>
    <xf numFmtId="0" fontId="22" fillId="0" borderId="0" xfId="0" applyFont="1" applyAlignment="1">
      <alignment vertical="center" textRotation="90"/>
    </xf>
    <xf numFmtId="0" fontId="22" fillId="0" borderId="54" xfId="0" applyFont="1" applyBorder="1" applyAlignment="1">
      <alignment vertical="center" textRotation="90"/>
    </xf>
    <xf numFmtId="0" fontId="65" fillId="0" borderId="54" xfId="0" applyFont="1" applyBorder="1" applyAlignment="1">
      <alignment vertical="center"/>
    </xf>
    <xf numFmtId="0" fontId="65" fillId="0" borderId="0" xfId="0" applyFont="1"/>
    <xf numFmtId="0" fontId="66" fillId="0" borderId="0" xfId="0" applyFont="1" applyAlignment="1">
      <alignment vertical="center"/>
    </xf>
    <xf numFmtId="0" fontId="67" fillId="0" borderId="0" xfId="0" applyFont="1" applyAlignment="1">
      <alignment vertical="center"/>
    </xf>
    <xf numFmtId="0" fontId="55" fillId="0" borderId="0" xfId="0" applyFont="1"/>
    <xf numFmtId="0" fontId="68" fillId="0" borderId="0" xfId="0" applyFont="1" applyProtection="1">
      <protection locked="0"/>
    </xf>
    <xf numFmtId="0" fontId="48" fillId="0" borderId="0" xfId="2"/>
    <xf numFmtId="0" fontId="38" fillId="7" borderId="185" xfId="0" applyFont="1" applyFill="1" applyBorder="1" applyAlignment="1">
      <alignment horizontal="center" vertical="center"/>
    </xf>
    <xf numFmtId="2" fontId="31" fillId="19" borderId="193" xfId="0" applyNumberFormat="1" applyFont="1" applyFill="1" applyBorder="1" applyAlignment="1" applyProtection="1">
      <alignment horizontal="right" vertical="center" indent="1"/>
      <protection hidden="1"/>
    </xf>
    <xf numFmtId="0" fontId="49" fillId="20" borderId="0" xfId="0" applyFont="1" applyFill="1" applyAlignment="1">
      <alignment vertical="center"/>
    </xf>
    <xf numFmtId="0" fontId="1" fillId="20" borderId="0" xfId="0" applyFont="1" applyFill="1" applyAlignment="1">
      <alignment vertical="center"/>
    </xf>
    <xf numFmtId="0" fontId="1" fillId="20" borderId="0" xfId="0" applyFont="1" applyFill="1" applyAlignment="1">
      <alignment horizontal="left" vertical="center" indent="4"/>
    </xf>
    <xf numFmtId="49" fontId="35" fillId="20" borderId="0" xfId="0" applyNumberFormat="1" applyFont="1" applyFill="1" applyAlignment="1">
      <alignment horizontal="center" vertical="center"/>
    </xf>
    <xf numFmtId="0" fontId="1" fillId="20" borderId="0" xfId="0" applyFont="1" applyFill="1"/>
    <xf numFmtId="164" fontId="72" fillId="20" borderId="95" xfId="0" applyNumberFormat="1" applyFont="1" applyFill="1" applyBorder="1" applyAlignment="1">
      <alignment vertical="center"/>
    </xf>
    <xf numFmtId="164" fontId="72" fillId="20" borderId="95" xfId="0" applyNumberFormat="1" applyFont="1" applyFill="1" applyBorder="1"/>
    <xf numFmtId="0" fontId="1" fillId="20" borderId="95" xfId="0" applyFont="1" applyFill="1" applyBorder="1"/>
    <xf numFmtId="0" fontId="70" fillId="20" borderId="95" xfId="0" applyFont="1" applyFill="1" applyBorder="1" applyAlignment="1" applyProtection="1">
      <alignment vertical="top" wrapText="1"/>
      <protection hidden="1"/>
    </xf>
    <xf numFmtId="0" fontId="23" fillId="20" borderId="0" xfId="0" applyFont="1" applyFill="1"/>
    <xf numFmtId="0" fontId="35" fillId="20" borderId="0" xfId="0" applyFont="1" applyFill="1" applyAlignment="1">
      <alignment horizontal="left" vertical="center"/>
    </xf>
    <xf numFmtId="0" fontId="36" fillId="20" borderId="0" xfId="0" applyFont="1" applyFill="1" applyAlignment="1">
      <alignment horizontal="left" vertical="center"/>
    </xf>
    <xf numFmtId="0" fontId="1" fillId="20" borderId="0" xfId="0" applyFont="1" applyFill="1" applyAlignment="1">
      <alignment horizontal="right"/>
    </xf>
    <xf numFmtId="0" fontId="49" fillId="20" borderId="95" xfId="0" applyFont="1" applyFill="1" applyBorder="1" applyAlignment="1">
      <alignment horizontal="left" vertical="center" indent="1"/>
    </xf>
    <xf numFmtId="0" fontId="49" fillId="20" borderId="0" xfId="0" applyFont="1" applyFill="1"/>
    <xf numFmtId="168" fontId="0" fillId="0" borderId="0" xfId="0" applyNumberFormat="1" applyAlignment="1">
      <alignment vertical="top"/>
    </xf>
    <xf numFmtId="0" fontId="0" fillId="8" borderId="0" xfId="0" applyFill="1" applyProtection="1">
      <protection hidden="1"/>
    </xf>
    <xf numFmtId="0" fontId="59" fillId="0" borderId="0" xfId="2" applyFont="1" applyBorder="1" applyAlignment="1" applyProtection="1">
      <alignment vertical="center"/>
      <protection hidden="1"/>
    </xf>
    <xf numFmtId="0" fontId="60" fillId="0" borderId="0" xfId="2" applyFont="1" applyBorder="1" applyAlignment="1" applyProtection="1">
      <alignment horizontal="center" vertical="center"/>
      <protection hidden="1"/>
    </xf>
    <xf numFmtId="0" fontId="1" fillId="20" borderId="95" xfId="0" applyFont="1" applyFill="1" applyBorder="1" applyProtection="1">
      <protection hidden="1"/>
    </xf>
    <xf numFmtId="0" fontId="6" fillId="20" borderId="95" xfId="0" applyFont="1" applyFill="1" applyBorder="1" applyProtection="1">
      <protection hidden="1"/>
    </xf>
    <xf numFmtId="0" fontId="0" fillId="20" borderId="95" xfId="0" applyFill="1" applyBorder="1" applyProtection="1">
      <protection hidden="1"/>
    </xf>
    <xf numFmtId="0" fontId="73" fillId="20" borderId="95" xfId="2" applyFont="1" applyFill="1" applyBorder="1" applyAlignment="1" applyProtection="1">
      <protection hidden="1"/>
    </xf>
    <xf numFmtId="0" fontId="1" fillId="2" borderId="197" xfId="0" applyFont="1" applyFill="1" applyBorder="1" applyAlignment="1" applyProtection="1">
      <alignment horizontal="center"/>
      <protection hidden="1"/>
    </xf>
    <xf numFmtId="0" fontId="23" fillId="14" borderId="198" xfId="0" applyFont="1" applyFill="1" applyBorder="1" applyAlignment="1" applyProtection="1">
      <alignment horizontal="center"/>
      <protection hidden="1"/>
    </xf>
    <xf numFmtId="49" fontId="23" fillId="14" borderId="199" xfId="0" applyNumberFormat="1" applyFont="1" applyFill="1" applyBorder="1" applyAlignment="1" applyProtection="1">
      <alignment horizontal="center" vertical="center"/>
      <protection hidden="1"/>
    </xf>
    <xf numFmtId="0" fontId="48" fillId="0" borderId="0" xfId="2" applyBorder="1"/>
    <xf numFmtId="0" fontId="8" fillId="0" borderId="0" xfId="0" applyFont="1" applyAlignment="1" applyProtection="1">
      <alignment horizontal="right" vertical="center"/>
      <protection hidden="1"/>
    </xf>
    <xf numFmtId="0" fontId="61" fillId="0" borderId="0" xfId="0" applyFont="1" applyAlignment="1" applyProtection="1">
      <alignment vertical="top"/>
      <protection hidden="1"/>
    </xf>
    <xf numFmtId="0" fontId="1" fillId="20" borderId="95" xfId="0" applyFont="1" applyFill="1" applyBorder="1" applyAlignment="1" applyProtection="1">
      <alignment vertical="center"/>
      <protection hidden="1"/>
    </xf>
    <xf numFmtId="0" fontId="73" fillId="20" borderId="95" xfId="2" applyFont="1" applyFill="1" applyBorder="1" applyAlignment="1" applyProtection="1">
      <alignment vertical="center"/>
      <protection hidden="1"/>
    </xf>
    <xf numFmtId="0" fontId="0" fillId="0" borderId="201" xfId="0" applyBorder="1" applyAlignment="1" applyProtection="1">
      <alignment horizontal="left" indent="1"/>
      <protection hidden="1"/>
    </xf>
    <xf numFmtId="0" fontId="0" fillId="0" borderId="195" xfId="0" applyBorder="1" applyAlignment="1" applyProtection="1">
      <alignment horizontal="left" indent="1"/>
      <protection hidden="1"/>
    </xf>
    <xf numFmtId="0" fontId="13" fillId="0" borderId="0" xfId="2" applyFont="1" applyBorder="1" applyAlignment="1" applyProtection="1">
      <alignment horizontal="right" vertical="center"/>
      <protection hidden="1"/>
    </xf>
    <xf numFmtId="0" fontId="74" fillId="0" borderId="0" xfId="2" applyFont="1" applyBorder="1" applyAlignment="1" applyProtection="1">
      <alignment horizontal="right" vertical="center"/>
      <protection hidden="1"/>
    </xf>
    <xf numFmtId="0" fontId="6" fillId="20" borderId="95" xfId="0" applyFont="1" applyFill="1" applyBorder="1" applyAlignment="1" applyProtection="1">
      <alignment vertical="center"/>
      <protection hidden="1"/>
    </xf>
    <xf numFmtId="0" fontId="0" fillId="20" borderId="0" xfId="0" applyFill="1" applyProtection="1">
      <protection hidden="1"/>
    </xf>
    <xf numFmtId="0" fontId="75" fillId="0" borderId="0" xfId="2" applyFont="1" applyFill="1" applyBorder="1" applyAlignment="1" applyProtection="1">
      <alignment vertical="center"/>
      <protection hidden="1"/>
    </xf>
    <xf numFmtId="0" fontId="74" fillId="0" borderId="0" xfId="2" applyFont="1" applyBorder="1" applyAlignment="1" applyProtection="1">
      <alignment vertical="center"/>
      <protection hidden="1"/>
    </xf>
    <xf numFmtId="0" fontId="7" fillId="0" borderId="0" xfId="0" applyFont="1" applyAlignment="1" applyProtection="1">
      <alignment vertical="center"/>
      <protection hidden="1"/>
    </xf>
    <xf numFmtId="0" fontId="62" fillId="7" borderId="189" xfId="0" applyFont="1" applyFill="1" applyBorder="1" applyAlignment="1">
      <alignment horizontal="center" vertical="center"/>
    </xf>
    <xf numFmtId="0" fontId="62" fillId="7" borderId="188" xfId="0" applyFont="1" applyFill="1" applyBorder="1" applyAlignment="1">
      <alignment horizontal="center" vertical="center"/>
    </xf>
    <xf numFmtId="0" fontId="62" fillId="7" borderId="190" xfId="0" applyFont="1" applyFill="1" applyBorder="1" applyAlignment="1">
      <alignment horizontal="center" vertical="center"/>
    </xf>
    <xf numFmtId="0" fontId="62" fillId="7" borderId="18" xfId="0" applyFont="1" applyFill="1" applyBorder="1" applyAlignment="1">
      <alignment horizontal="center" vertical="center"/>
    </xf>
    <xf numFmtId="2" fontId="30" fillId="3" borderId="6" xfId="1" applyNumberFormat="1" applyFont="1" applyFill="1" applyBorder="1" applyAlignment="1" applyProtection="1">
      <alignment horizontal="right" vertical="center" indent="1"/>
      <protection hidden="1"/>
    </xf>
    <xf numFmtId="0" fontId="0" fillId="4" borderId="109" xfId="0" applyFill="1" applyBorder="1"/>
    <xf numFmtId="0" fontId="0" fillId="4" borderId="86" xfId="0" applyFill="1" applyBorder="1"/>
    <xf numFmtId="0" fontId="0" fillId="4" borderId="86" xfId="0" applyFill="1" applyBorder="1" applyAlignment="1">
      <alignment horizontal="right"/>
    </xf>
    <xf numFmtId="49" fontId="28" fillId="4" borderId="110" xfId="0" applyNumberFormat="1" applyFont="1" applyFill="1" applyBorder="1" applyAlignment="1">
      <alignment horizontal="left" vertical="center"/>
    </xf>
    <xf numFmtId="49" fontId="26" fillId="4" borderId="108" xfId="0" applyNumberFormat="1" applyFont="1" applyFill="1" applyBorder="1" applyAlignment="1">
      <alignment horizontal="left"/>
    </xf>
    <xf numFmtId="49" fontId="29" fillId="4" borderId="110" xfId="0" applyNumberFormat="1" applyFont="1" applyFill="1" applyBorder="1" applyAlignment="1">
      <alignment horizontal="left" vertical="center"/>
    </xf>
    <xf numFmtId="0" fontId="0" fillId="4" borderId="111" xfId="0" applyFill="1" applyBorder="1"/>
    <xf numFmtId="0" fontId="0" fillId="4" borderId="0" xfId="0" applyFill="1" applyAlignment="1">
      <alignment horizontal="right" indent="1"/>
    </xf>
    <xf numFmtId="164" fontId="0" fillId="4" borderId="0" xfId="0" applyNumberFormat="1" applyFill="1" applyAlignment="1">
      <alignment horizontal="right" indent="1"/>
    </xf>
    <xf numFmtId="0" fontId="16" fillId="4" borderId="87" xfId="0" applyFont="1" applyFill="1" applyBorder="1" applyAlignment="1">
      <alignment horizontal="right" vertical="center" indent="1"/>
    </xf>
    <xf numFmtId="0" fontId="0" fillId="4" borderId="87" xfId="0" applyFill="1" applyBorder="1" applyAlignment="1">
      <alignment horizontal="right" indent="1"/>
    </xf>
    <xf numFmtId="164" fontId="0" fillId="4" borderId="87" xfId="0" applyNumberFormat="1" applyFill="1" applyBorder="1" applyAlignment="1">
      <alignment horizontal="right" indent="1"/>
    </xf>
    <xf numFmtId="0" fontId="0" fillId="4" borderId="78" xfId="0" applyFill="1" applyBorder="1"/>
    <xf numFmtId="0" fontId="2" fillId="4" borderId="79" xfId="0" applyFont="1" applyFill="1" applyBorder="1"/>
    <xf numFmtId="2" fontId="0" fillId="4" borderId="79" xfId="0" applyNumberFormat="1" applyFill="1" applyBorder="1"/>
    <xf numFmtId="0" fontId="0" fillId="4" borderId="79" xfId="0" applyFill="1" applyBorder="1"/>
    <xf numFmtId="0" fontId="2" fillId="10" borderId="45" xfId="0" applyFont="1" applyFill="1" applyBorder="1" applyAlignment="1">
      <alignment horizontal="center" vertical="center"/>
    </xf>
    <xf numFmtId="0" fontId="38" fillId="2" borderId="202" xfId="0" applyFont="1" applyFill="1" applyBorder="1" applyAlignment="1">
      <alignment horizontal="center" vertical="center"/>
    </xf>
    <xf numFmtId="0" fontId="49" fillId="20" borderId="201" xfId="0" applyFont="1" applyFill="1" applyBorder="1" applyAlignment="1">
      <alignment horizontal="left" vertical="center" indent="1"/>
    </xf>
    <xf numFmtId="0" fontId="71" fillId="20" borderId="195" xfId="0" applyFont="1" applyFill="1" applyBorder="1"/>
    <xf numFmtId="0" fontId="71" fillId="20" borderId="0" xfId="0" applyFont="1" applyFill="1"/>
    <xf numFmtId="0" fontId="38" fillId="14" borderId="170" xfId="0" applyFont="1" applyFill="1" applyBorder="1" applyAlignment="1">
      <alignment horizontal="center" vertical="center"/>
    </xf>
    <xf numFmtId="0" fontId="49" fillId="20" borderId="0" xfId="0" applyFont="1" applyFill="1" applyAlignment="1">
      <alignment horizontal="left" vertical="center" indent="1"/>
    </xf>
    <xf numFmtId="0" fontId="37" fillId="20" borderId="0" xfId="0" applyFont="1" applyFill="1" applyAlignment="1">
      <alignment horizontal="left"/>
    </xf>
    <xf numFmtId="164" fontId="23" fillId="20" borderId="0" xfId="1" applyFont="1" applyFill="1" applyBorder="1" applyAlignment="1">
      <alignment horizontal="left"/>
    </xf>
    <xf numFmtId="49" fontId="35" fillId="20" borderId="0" xfId="0" applyNumberFormat="1" applyFont="1" applyFill="1" applyAlignment="1">
      <alignment horizontal="left" vertical="center"/>
    </xf>
    <xf numFmtId="166" fontId="23" fillId="20" borderId="0" xfId="0" applyNumberFormat="1" applyFont="1" applyFill="1" applyAlignment="1">
      <alignment horizontal="left"/>
    </xf>
    <xf numFmtId="49" fontId="23" fillId="20" borderId="0" xfId="0" applyNumberFormat="1" applyFont="1" applyFill="1"/>
    <xf numFmtId="165" fontId="23" fillId="20" borderId="0" xfId="0" applyNumberFormat="1" applyFont="1" applyFill="1"/>
    <xf numFmtId="165" fontId="23" fillId="20" borderId="0" xfId="0" applyNumberFormat="1" applyFont="1" applyFill="1" applyAlignment="1">
      <alignment vertical="center"/>
    </xf>
    <xf numFmtId="0" fontId="49" fillId="20" borderId="95" xfId="0" applyFont="1" applyFill="1" applyBorder="1" applyAlignment="1" applyProtection="1">
      <alignment horizontal="left" vertical="center" indent="1"/>
      <protection hidden="1"/>
    </xf>
    <xf numFmtId="0" fontId="52" fillId="0" borderId="0" xfId="0" applyFont="1" applyAlignment="1" applyProtection="1">
      <alignment horizontal="left" vertical="center" indent="1"/>
      <protection hidden="1"/>
    </xf>
    <xf numFmtId="0" fontId="76" fillId="0" borderId="0" xfId="2" applyFont="1" applyBorder="1" applyAlignment="1" applyProtection="1">
      <alignment vertical="center"/>
      <protection hidden="1"/>
    </xf>
    <xf numFmtId="0" fontId="17" fillId="15" borderId="55" xfId="0" applyFont="1" applyFill="1" applyBorder="1" applyAlignment="1">
      <alignment horizontal="right"/>
    </xf>
    <xf numFmtId="0" fontId="50" fillId="15" borderId="0" xfId="0" applyFont="1" applyFill="1" applyAlignment="1">
      <alignment horizontal="right"/>
    </xf>
    <xf numFmtId="0" fontId="18" fillId="15" borderId="0" xfId="0" applyFont="1" applyFill="1" applyAlignment="1">
      <alignment horizontal="right"/>
    </xf>
    <xf numFmtId="164" fontId="19" fillId="15" borderId="0" xfId="0" applyNumberFormat="1" applyFont="1" applyFill="1"/>
    <xf numFmtId="165" fontId="15" fillId="15" borderId="29" xfId="0" applyNumberFormat="1" applyFont="1" applyFill="1" applyBorder="1" applyAlignment="1">
      <alignment horizontal="right"/>
    </xf>
    <xf numFmtId="0" fontId="2" fillId="15" borderId="0" xfId="0" applyFont="1" applyFill="1" applyAlignment="1">
      <alignment horizontal="right"/>
    </xf>
    <xf numFmtId="0" fontId="0" fillId="15" borderId="0" xfId="0" applyFill="1" applyAlignment="1">
      <alignment horizontal="right"/>
    </xf>
    <xf numFmtId="164" fontId="12" fillId="15" borderId="0" xfId="1" applyFont="1" applyFill="1" applyBorder="1" applyAlignment="1">
      <alignment horizontal="right"/>
    </xf>
    <xf numFmtId="165" fontId="12" fillId="15" borderId="0" xfId="0" applyNumberFormat="1" applyFont="1" applyFill="1" applyAlignment="1">
      <alignment horizontal="left" indent="1"/>
    </xf>
    <xf numFmtId="0" fontId="0" fillId="15" borderId="0" xfId="0" applyFill="1"/>
    <xf numFmtId="0" fontId="2" fillId="15" borderId="0" xfId="0" applyFont="1" applyFill="1"/>
    <xf numFmtId="164" fontId="10" fillId="15" borderId="0" xfId="0" applyNumberFormat="1" applyFont="1" applyFill="1"/>
    <xf numFmtId="164" fontId="2" fillId="15" borderId="0" xfId="0" applyNumberFormat="1" applyFont="1" applyFill="1" applyAlignment="1">
      <alignment horizontal="right"/>
    </xf>
    <xf numFmtId="164" fontId="2" fillId="15" borderId="0" xfId="0" applyNumberFormat="1" applyFont="1" applyFill="1"/>
    <xf numFmtId="164" fontId="0" fillId="15" borderId="0" xfId="0" applyNumberFormat="1" applyFill="1"/>
    <xf numFmtId="0" fontId="0" fillId="15" borderId="10" xfId="0" applyFill="1" applyBorder="1"/>
    <xf numFmtId="49" fontId="0" fillId="15" borderId="0" xfId="0" applyNumberFormat="1" applyFill="1"/>
    <xf numFmtId="0" fontId="62" fillId="14" borderId="199" xfId="0" applyFont="1" applyFill="1" applyBorder="1" applyAlignment="1">
      <alignment horizontal="center" vertical="center"/>
    </xf>
    <xf numFmtId="0" fontId="64" fillId="2" borderId="216" xfId="0" applyFont="1" applyFill="1" applyBorder="1" applyAlignment="1">
      <alignment horizontal="center" vertical="top"/>
    </xf>
    <xf numFmtId="0" fontId="64" fillId="2" borderId="217" xfId="0" applyFont="1" applyFill="1" applyBorder="1" applyAlignment="1">
      <alignment horizontal="center" vertical="top"/>
    </xf>
    <xf numFmtId="0" fontId="64" fillId="2" borderId="217" xfId="0" applyFont="1" applyFill="1" applyBorder="1" applyAlignment="1">
      <alignment horizontal="left" vertical="top"/>
    </xf>
    <xf numFmtId="0" fontId="64" fillId="2" borderId="218" xfId="0" applyFont="1" applyFill="1" applyBorder="1" applyAlignment="1">
      <alignment horizontal="left" vertical="top" indent="1"/>
    </xf>
    <xf numFmtId="0" fontId="2" fillId="3" borderId="205" xfId="0" applyFont="1" applyFill="1" applyBorder="1" applyAlignment="1">
      <alignment horizontal="left" vertical="center" indent="1"/>
    </xf>
    <xf numFmtId="0" fontId="2" fillId="3" borderId="219" xfId="0" applyFont="1" applyFill="1" applyBorder="1" applyAlignment="1">
      <alignment horizontal="right" vertical="center" indent="1"/>
    </xf>
    <xf numFmtId="0" fontId="10" fillId="3" borderId="206" xfId="0" applyFont="1" applyFill="1" applyBorder="1" applyAlignment="1">
      <alignment vertical="center"/>
    </xf>
    <xf numFmtId="0" fontId="4" fillId="3" borderId="207" xfId="0" applyFont="1" applyFill="1" applyBorder="1" applyAlignment="1">
      <alignment horizontal="left" vertical="center" indent="1"/>
    </xf>
    <xf numFmtId="0" fontId="12" fillId="3" borderId="206" xfId="0" applyFont="1" applyFill="1" applyBorder="1" applyAlignment="1">
      <alignment horizontal="right" vertical="center" indent="1"/>
    </xf>
    <xf numFmtId="168" fontId="58" fillId="0" borderId="0" xfId="2" applyNumberFormat="1" applyFont="1" applyAlignment="1"/>
    <xf numFmtId="168" fontId="58" fillId="0" borderId="0" xfId="2" applyNumberFormat="1" applyFont="1" applyAlignment="1">
      <alignment vertical="center"/>
    </xf>
    <xf numFmtId="0" fontId="1" fillId="20" borderId="95" xfId="0" applyFont="1" applyFill="1" applyBorder="1" applyAlignment="1" applyProtection="1">
      <alignment horizontal="right"/>
      <protection hidden="1"/>
    </xf>
    <xf numFmtId="0" fontId="5" fillId="22" borderId="125" xfId="0" applyFont="1" applyFill="1" applyBorder="1" applyAlignment="1">
      <alignment horizontal="left" vertical="center"/>
    </xf>
    <xf numFmtId="0" fontId="23" fillId="22" borderId="89" xfId="0" applyFont="1" applyFill="1" applyBorder="1"/>
    <xf numFmtId="168" fontId="58" fillId="0" borderId="0" xfId="2" applyNumberFormat="1" applyFont="1" applyFill="1" applyAlignment="1">
      <alignment horizontal="right" vertical="center"/>
    </xf>
    <xf numFmtId="0" fontId="78" fillId="0" borderId="0" xfId="0" applyFont="1"/>
    <xf numFmtId="0" fontId="78" fillId="0" borderId="0" xfId="0" applyFont="1" applyAlignment="1">
      <alignment vertical="center"/>
    </xf>
    <xf numFmtId="2" fontId="3" fillId="0" borderId="236" xfId="0" applyNumberFormat="1" applyFont="1" applyBorder="1" applyAlignment="1" applyProtection="1">
      <alignment horizontal="right" vertical="center" indent="1"/>
      <protection hidden="1"/>
    </xf>
    <xf numFmtId="2" fontId="3" fillId="0" borderId="235" xfId="0" applyNumberFormat="1" applyFont="1" applyBorder="1" applyAlignment="1" applyProtection="1">
      <alignment horizontal="right" vertical="center" indent="1"/>
      <protection hidden="1"/>
    </xf>
    <xf numFmtId="2" fontId="3" fillId="0" borderId="237" xfId="0" applyNumberFormat="1" applyFont="1" applyBorder="1" applyAlignment="1" applyProtection="1">
      <alignment horizontal="right" vertical="center" indent="1"/>
      <protection hidden="1"/>
    </xf>
    <xf numFmtId="2" fontId="12" fillId="0" borderId="0" xfId="0" applyNumberFormat="1" applyFont="1" applyAlignment="1">
      <alignment horizontal="right" indent="1"/>
    </xf>
    <xf numFmtId="49" fontId="82" fillId="14" borderId="199" xfId="0" applyNumberFormat="1" applyFont="1" applyFill="1" applyBorder="1" applyAlignment="1" applyProtection="1">
      <alignment horizontal="center" vertical="center" wrapText="1"/>
      <protection hidden="1"/>
    </xf>
    <xf numFmtId="0" fontId="82" fillId="14" borderId="199" xfId="0" applyFont="1" applyFill="1" applyBorder="1" applyAlignment="1" applyProtection="1">
      <alignment horizontal="center" vertical="center" wrapText="1"/>
      <protection hidden="1"/>
    </xf>
    <xf numFmtId="2" fontId="2" fillId="0" borderId="0" xfId="0" applyNumberFormat="1" applyFont="1"/>
    <xf numFmtId="0" fontId="0" fillId="0" borderId="4" xfId="0" applyBorder="1" applyAlignment="1">
      <alignment horizontal="right"/>
    </xf>
    <xf numFmtId="0" fontId="8" fillId="5" borderId="127" xfId="0" applyFont="1" applyFill="1" applyBorder="1" applyAlignment="1">
      <alignment horizontal="center" vertical="center"/>
    </xf>
    <xf numFmtId="2" fontId="0" fillId="0" borderId="150" xfId="0" applyNumberFormat="1" applyBorder="1" applyAlignment="1" applyProtection="1">
      <alignment horizontal="right" vertical="center" indent="1"/>
      <protection locked="0"/>
    </xf>
    <xf numFmtId="2" fontId="0" fillId="15" borderId="151" xfId="0" applyNumberFormat="1" applyFill="1" applyBorder="1" applyAlignment="1" applyProtection="1">
      <alignment vertical="center"/>
      <protection locked="0"/>
    </xf>
    <xf numFmtId="2" fontId="0" fillId="0" borderId="152" xfId="0" applyNumberFormat="1" applyBorder="1" applyAlignment="1" applyProtection="1">
      <alignment horizontal="right" vertical="center" indent="1"/>
      <protection locked="0"/>
    </xf>
    <xf numFmtId="2" fontId="33" fillId="0" borderId="127" xfId="0" applyNumberFormat="1" applyFont="1" applyBorder="1" applyAlignment="1" applyProtection="1">
      <alignment horizontal="right" indent="1"/>
      <protection locked="0"/>
    </xf>
    <xf numFmtId="0" fontId="51" fillId="19" borderId="192" xfId="0" applyFont="1" applyFill="1" applyBorder="1" applyAlignment="1" applyProtection="1">
      <alignment horizontal="right" vertical="center" indent="1"/>
      <protection hidden="1"/>
    </xf>
    <xf numFmtId="2" fontId="69" fillId="19" borderId="193" xfId="0" applyNumberFormat="1" applyFont="1" applyFill="1" applyBorder="1" applyAlignment="1" applyProtection="1">
      <alignment horizontal="right" vertical="center" indent="1"/>
      <protection hidden="1"/>
    </xf>
    <xf numFmtId="2" fontId="3" fillId="23" borderId="65" xfId="0" applyNumberFormat="1" applyFont="1" applyFill="1" applyBorder="1" applyAlignment="1" applyProtection="1">
      <alignment horizontal="right" vertical="center" indent="1"/>
      <protection hidden="1"/>
    </xf>
    <xf numFmtId="0" fontId="0" fillId="5" borderId="208" xfId="0" applyFill="1" applyBorder="1" applyAlignment="1" applyProtection="1">
      <alignment horizontal="right" vertical="center" indent="1"/>
      <protection locked="0"/>
    </xf>
    <xf numFmtId="49" fontId="10" fillId="5" borderId="208" xfId="0" applyNumberFormat="1" applyFont="1" applyFill="1" applyBorder="1" applyAlignment="1" applyProtection="1">
      <alignment horizontal="left" vertical="center" indent="1"/>
      <protection locked="0"/>
    </xf>
    <xf numFmtId="49" fontId="0" fillId="5" borderId="208" xfId="0" applyNumberFormat="1" applyFill="1" applyBorder="1" applyAlignment="1" applyProtection="1">
      <alignment horizontal="left" vertical="center" indent="1"/>
      <protection locked="0"/>
    </xf>
    <xf numFmtId="2" fontId="3" fillId="21" borderId="209" xfId="0" applyNumberFormat="1" applyFont="1" applyFill="1" applyBorder="1" applyAlignment="1" applyProtection="1">
      <alignment horizontal="right" vertical="center" indent="1"/>
      <protection locked="0"/>
    </xf>
    <xf numFmtId="0" fontId="0" fillId="5" borderId="46" xfId="0" applyFill="1" applyBorder="1" applyAlignment="1" applyProtection="1">
      <alignment horizontal="right" vertical="center" indent="1"/>
      <protection locked="0"/>
    </xf>
    <xf numFmtId="49" fontId="10" fillId="5" borderId="46" xfId="0" applyNumberFormat="1" applyFont="1" applyFill="1" applyBorder="1" applyAlignment="1" applyProtection="1">
      <alignment horizontal="left" vertical="center" indent="1"/>
      <protection locked="0"/>
    </xf>
    <xf numFmtId="49" fontId="0" fillId="5" borderId="46" xfId="0" applyNumberFormat="1" applyFill="1" applyBorder="1" applyAlignment="1" applyProtection="1">
      <alignment horizontal="left" vertical="center" indent="1"/>
      <protection locked="0"/>
    </xf>
    <xf numFmtId="2" fontId="3" fillId="0" borderId="178" xfId="0" applyNumberFormat="1" applyFont="1" applyBorder="1" applyAlignment="1" applyProtection="1">
      <alignment horizontal="right" vertical="center" indent="1"/>
      <protection locked="0"/>
    </xf>
    <xf numFmtId="2" fontId="3" fillId="21" borderId="178" xfId="0" applyNumberFormat="1" applyFont="1" applyFill="1" applyBorder="1" applyAlignment="1" applyProtection="1">
      <alignment horizontal="right" vertical="center" indent="1"/>
      <protection locked="0"/>
    </xf>
    <xf numFmtId="2" fontId="25" fillId="0" borderId="178" xfId="0" applyNumberFormat="1" applyFont="1" applyBorder="1" applyAlignment="1" applyProtection="1">
      <alignment horizontal="right" vertical="center" indent="1"/>
      <protection locked="0"/>
    </xf>
    <xf numFmtId="0" fontId="0" fillId="5" borderId="223" xfId="0" applyFill="1" applyBorder="1" applyAlignment="1" applyProtection="1">
      <alignment horizontal="right" vertical="center" indent="1"/>
      <protection locked="0"/>
    </xf>
    <xf numFmtId="49" fontId="10" fillId="5" borderId="223" xfId="0" applyNumberFormat="1" applyFont="1" applyFill="1" applyBorder="1" applyAlignment="1" applyProtection="1">
      <alignment horizontal="left" vertical="center" indent="1"/>
      <protection locked="0"/>
    </xf>
    <xf numFmtId="49" fontId="0" fillId="5" borderId="223" xfId="0" applyNumberFormat="1" applyFill="1" applyBorder="1" applyAlignment="1" applyProtection="1">
      <alignment horizontal="left" vertical="center" indent="1"/>
      <protection locked="0"/>
    </xf>
    <xf numFmtId="2" fontId="3" fillId="0" borderId="224" xfId="0" applyNumberFormat="1" applyFont="1" applyBorder="1" applyAlignment="1" applyProtection="1">
      <alignment horizontal="right" vertical="center" indent="1"/>
      <protection locked="0"/>
    </xf>
    <xf numFmtId="2" fontId="30" fillId="3" borderId="220" xfId="0" applyNumberFormat="1" applyFont="1" applyFill="1" applyBorder="1" applyAlignment="1" applyProtection="1">
      <alignment horizontal="right" vertical="center" indent="1"/>
      <protection hidden="1"/>
    </xf>
    <xf numFmtId="2" fontId="30" fillId="3" borderId="221" xfId="0" applyNumberFormat="1" applyFont="1" applyFill="1" applyBorder="1" applyAlignment="1" applyProtection="1">
      <alignment horizontal="right" vertical="center" indent="1"/>
      <protection hidden="1"/>
    </xf>
    <xf numFmtId="49" fontId="3" fillId="21" borderId="204" xfId="0" applyNumberFormat="1" applyFont="1" applyFill="1" applyBorder="1" applyAlignment="1" applyProtection="1">
      <alignment horizontal="left" vertical="center" indent="1"/>
      <protection locked="0"/>
    </xf>
    <xf numFmtId="49" fontId="3" fillId="0" borderId="204" xfId="0" applyNumberFormat="1" applyFont="1" applyBorder="1" applyAlignment="1" applyProtection="1">
      <alignment horizontal="left" vertical="center" indent="1"/>
      <protection locked="0"/>
    </xf>
    <xf numFmtId="49" fontId="3" fillId="0" borderId="226" xfId="0" applyNumberFormat="1" applyFont="1" applyBorder="1" applyAlignment="1" applyProtection="1">
      <alignment horizontal="left" vertical="center" indent="1"/>
      <protection locked="0"/>
    </xf>
    <xf numFmtId="49" fontId="3" fillId="21" borderId="211" xfId="0" applyNumberFormat="1" applyFont="1" applyFill="1" applyBorder="1" applyAlignment="1" applyProtection="1">
      <alignment horizontal="left" vertical="center" indent="1"/>
      <protection locked="0"/>
    </xf>
    <xf numFmtId="168" fontId="0" fillId="0" borderId="0" xfId="0" applyNumberFormat="1" applyAlignment="1" applyProtection="1">
      <alignment vertical="top"/>
      <protection hidden="1"/>
    </xf>
    <xf numFmtId="0" fontId="48" fillId="0" borderId="0" xfId="2" applyBorder="1" applyProtection="1">
      <protection hidden="1"/>
    </xf>
    <xf numFmtId="0" fontId="48" fillId="0" borderId="0" xfId="2" applyProtection="1">
      <protection hidden="1"/>
    </xf>
    <xf numFmtId="0" fontId="27" fillId="18" borderId="0" xfId="0" applyFont="1" applyFill="1" applyAlignment="1" applyProtection="1">
      <alignment horizontal="center" vertical="center"/>
      <protection locked="0"/>
    </xf>
    <xf numFmtId="0" fontId="0" fillId="19" borderId="227" xfId="0" applyFill="1" applyBorder="1"/>
    <xf numFmtId="0" fontId="0" fillId="19" borderId="228" xfId="0" applyFill="1" applyBorder="1"/>
    <xf numFmtId="0" fontId="0" fillId="19" borderId="229" xfId="0" applyFill="1" applyBorder="1"/>
    <xf numFmtId="0" fontId="0" fillId="19" borderId="230" xfId="0" applyFill="1" applyBorder="1"/>
    <xf numFmtId="0" fontId="0" fillId="19" borderId="0" xfId="0" applyFill="1"/>
    <xf numFmtId="0" fontId="0" fillId="19" borderId="231" xfId="0" applyFill="1" applyBorder="1"/>
    <xf numFmtId="0" fontId="0" fillId="19" borderId="232" xfId="0" applyFill="1" applyBorder="1"/>
    <xf numFmtId="0" fontId="0" fillId="19" borderId="233" xfId="0" applyFill="1" applyBorder="1"/>
    <xf numFmtId="0" fontId="0" fillId="19" borderId="234" xfId="0" applyFill="1" applyBorder="1"/>
    <xf numFmtId="0" fontId="3" fillId="0" borderId="0" xfId="0" applyFont="1" applyAlignment="1">
      <alignment vertical="center"/>
    </xf>
    <xf numFmtId="0" fontId="0" fillId="0" borderId="2" xfId="0" applyBorder="1"/>
    <xf numFmtId="0" fontId="84" fillId="0" borderId="0" xfId="0" applyFont="1"/>
    <xf numFmtId="0" fontId="85" fillId="0" borderId="0" xfId="0" applyFont="1"/>
    <xf numFmtId="49" fontId="63" fillId="4" borderId="203" xfId="0" applyNumberFormat="1" applyFont="1" applyFill="1" applyBorder="1" applyAlignment="1" applyProtection="1">
      <alignment horizontal="right" vertical="center" indent="1"/>
      <protection locked="0"/>
    </xf>
    <xf numFmtId="49" fontId="63" fillId="4" borderId="20" xfId="0" applyNumberFormat="1" applyFont="1" applyFill="1" applyBorder="1" applyAlignment="1" applyProtection="1">
      <alignment horizontal="right" vertical="center" indent="1"/>
      <protection locked="0"/>
    </xf>
    <xf numFmtId="49" fontId="63" fillId="4" borderId="222" xfId="0" applyNumberFormat="1" applyFont="1" applyFill="1" applyBorder="1" applyAlignment="1" applyProtection="1">
      <alignment horizontal="right" vertical="center" indent="1"/>
      <protection locked="0"/>
    </xf>
    <xf numFmtId="2" fontId="30" fillId="3" borderId="210" xfId="0" applyNumberFormat="1" applyFont="1" applyFill="1" applyBorder="1" applyAlignment="1" applyProtection="1">
      <alignment horizontal="right" vertical="center" indent="1"/>
      <protection locked="0"/>
    </xf>
    <xf numFmtId="2" fontId="30" fillId="3" borderId="212" xfId="0" applyNumberFormat="1" applyFont="1" applyFill="1" applyBorder="1" applyAlignment="1" applyProtection="1">
      <alignment horizontal="right" vertical="center" indent="1"/>
      <protection locked="0"/>
    </xf>
    <xf numFmtId="2" fontId="30" fillId="3" borderId="225" xfId="0" applyNumberFormat="1" applyFont="1" applyFill="1" applyBorder="1" applyAlignment="1" applyProtection="1">
      <alignment horizontal="right" vertical="center" indent="1"/>
      <protection locked="0"/>
    </xf>
    <xf numFmtId="49" fontId="1" fillId="0" borderId="0" xfId="0" applyNumberFormat="1" applyFont="1" applyAlignment="1" applyProtection="1">
      <alignment horizontal="center"/>
      <protection hidden="1"/>
    </xf>
    <xf numFmtId="0" fontId="2" fillId="0" borderId="0" xfId="0" applyFont="1"/>
    <xf numFmtId="0" fontId="0" fillId="0" borderId="0" xfId="0"/>
    <xf numFmtId="168" fontId="0" fillId="0" borderId="0" xfId="0" applyNumberFormat="1" applyAlignment="1">
      <alignment horizontal="left"/>
    </xf>
    <xf numFmtId="168" fontId="58" fillId="0" borderId="0" xfId="2" applyNumberFormat="1" applyFont="1" applyFill="1" applyAlignment="1">
      <alignment horizontal="right" vertical="center"/>
    </xf>
    <xf numFmtId="0" fontId="40" fillId="4" borderId="109" xfId="0" applyFont="1" applyFill="1" applyBorder="1" applyAlignment="1">
      <alignment horizontal="left" vertical="center"/>
    </xf>
    <xf numFmtId="0" fontId="40" fillId="4" borderId="0" xfId="0" applyFont="1" applyFill="1" applyAlignment="1">
      <alignment horizontal="left"/>
    </xf>
    <xf numFmtId="0" fontId="40" fillId="4" borderId="0" xfId="0" applyFont="1" applyFill="1" applyAlignment="1">
      <alignment horizontal="left" vertical="center"/>
    </xf>
    <xf numFmtId="0" fontId="24" fillId="0" borderId="19" xfId="0" applyFont="1" applyBorder="1" applyAlignment="1">
      <alignment horizontal="left" vertical="top" wrapText="1"/>
    </xf>
    <xf numFmtId="49" fontId="0" fillId="4" borderId="32" xfId="0" applyNumberFormat="1" applyFill="1" applyBorder="1" applyAlignment="1" applyProtection="1">
      <alignment horizontal="left" vertical="center" indent="1"/>
      <protection locked="0"/>
    </xf>
    <xf numFmtId="49" fontId="0" fillId="4" borderId="33" xfId="0" applyNumberFormat="1" applyFill="1" applyBorder="1" applyAlignment="1" applyProtection="1">
      <alignment horizontal="left" vertical="center" indent="1"/>
      <protection locked="0"/>
    </xf>
    <xf numFmtId="49" fontId="0" fillId="4" borderId="82" xfId="0" applyNumberFormat="1" applyFill="1" applyBorder="1" applyAlignment="1" applyProtection="1">
      <alignment horizontal="left" vertical="center" indent="1"/>
      <protection locked="0"/>
    </xf>
    <xf numFmtId="49" fontId="3" fillId="0" borderId="113" xfId="0" applyNumberFormat="1" applyFont="1" applyBorder="1" applyAlignment="1" applyProtection="1">
      <alignment horizontal="left" vertical="center" indent="1"/>
      <protection locked="0"/>
    </xf>
    <xf numFmtId="49" fontId="3" fillId="0" borderId="30" xfId="0" applyNumberFormat="1" applyFont="1" applyBorder="1" applyAlignment="1" applyProtection="1">
      <alignment horizontal="left" vertical="center" indent="1"/>
      <protection locked="0"/>
    </xf>
    <xf numFmtId="49" fontId="3" fillId="0" borderId="40" xfId="0" applyNumberFormat="1" applyFont="1" applyBorder="1" applyAlignment="1" applyProtection="1">
      <alignment horizontal="left" vertical="center" indent="1"/>
      <protection locked="0"/>
    </xf>
    <xf numFmtId="49" fontId="0" fillId="4" borderId="175" xfId="0" applyNumberFormat="1" applyFill="1" applyBorder="1" applyAlignment="1" applyProtection="1">
      <alignment horizontal="left" vertical="center" indent="1"/>
      <protection locked="0"/>
    </xf>
    <xf numFmtId="49" fontId="0" fillId="4" borderId="176" xfId="0" applyNumberFormat="1" applyFill="1" applyBorder="1" applyAlignment="1" applyProtection="1">
      <alignment horizontal="left" vertical="center" indent="1"/>
      <protection locked="0"/>
    </xf>
    <xf numFmtId="49" fontId="0" fillId="4" borderId="177" xfId="0" applyNumberFormat="1" applyFill="1" applyBorder="1" applyAlignment="1" applyProtection="1">
      <alignment horizontal="left" vertical="center" indent="1"/>
      <protection locked="0"/>
    </xf>
    <xf numFmtId="49" fontId="3" fillId="0" borderId="182" xfId="0" applyNumberFormat="1" applyFont="1" applyBorder="1" applyAlignment="1" applyProtection="1">
      <alignment horizontal="left" vertical="center" indent="1"/>
      <protection locked="0"/>
    </xf>
    <xf numFmtId="49" fontId="3" fillId="0" borderId="183" xfId="0" applyNumberFormat="1" applyFont="1" applyBorder="1" applyAlignment="1" applyProtection="1">
      <alignment horizontal="left" vertical="center" indent="1"/>
      <protection locked="0"/>
    </xf>
    <xf numFmtId="49" fontId="3" fillId="0" borderId="184" xfId="0" applyNumberFormat="1" applyFont="1" applyBorder="1" applyAlignment="1" applyProtection="1">
      <alignment horizontal="left" vertical="center" indent="1"/>
      <protection locked="0"/>
    </xf>
    <xf numFmtId="0" fontId="60" fillId="0" borderId="0" xfId="2" applyFont="1" applyBorder="1" applyAlignment="1" applyProtection="1">
      <alignment horizontal="right" vertical="center"/>
      <protection hidden="1"/>
    </xf>
    <xf numFmtId="0" fontId="60" fillId="8" borderId="0" xfId="0" applyFont="1" applyFill="1" applyAlignment="1" applyProtection="1">
      <alignment horizontal="right" vertical="center"/>
      <protection hidden="1"/>
    </xf>
    <xf numFmtId="0" fontId="61" fillId="0" borderId="0" xfId="0" applyFont="1" applyAlignment="1" applyProtection="1">
      <alignment horizontal="right" vertical="top"/>
      <protection hidden="1"/>
    </xf>
    <xf numFmtId="0" fontId="32" fillId="6" borderId="12" xfId="0" applyFont="1" applyFill="1" applyBorder="1" applyAlignment="1">
      <alignment horizontal="right" vertical="center"/>
    </xf>
    <xf numFmtId="0" fontId="21" fillId="6" borderId="13" xfId="0" applyFont="1" applyFill="1" applyBorder="1" applyAlignment="1">
      <alignment horizontal="right" vertical="center"/>
    </xf>
    <xf numFmtId="0" fontId="21" fillId="6" borderId="14" xfId="0" applyFont="1" applyFill="1" applyBorder="1" applyAlignment="1">
      <alignment horizontal="right" vertical="center"/>
    </xf>
    <xf numFmtId="49" fontId="24" fillId="6" borderId="139" xfId="0" applyNumberFormat="1" applyFont="1" applyFill="1" applyBorder="1" applyAlignment="1" applyProtection="1">
      <alignment horizontal="left" indent="1"/>
      <protection locked="0"/>
    </xf>
    <xf numFmtId="49" fontId="24" fillId="6" borderId="13" xfId="0" applyNumberFormat="1" applyFont="1" applyFill="1" applyBorder="1" applyAlignment="1" applyProtection="1">
      <alignment horizontal="left" indent="1"/>
      <protection locked="0"/>
    </xf>
    <xf numFmtId="49" fontId="24" fillId="6" borderId="42" xfId="0" applyNumberFormat="1" applyFont="1" applyFill="1" applyBorder="1" applyAlignment="1" applyProtection="1">
      <alignment horizontal="left" indent="1"/>
      <protection locked="0"/>
    </xf>
    <xf numFmtId="49" fontId="0" fillId="4" borderId="27" xfId="0" applyNumberFormat="1" applyFill="1" applyBorder="1" applyAlignment="1" applyProtection="1">
      <alignment horizontal="left" vertical="center" indent="1"/>
      <protection locked="0"/>
    </xf>
    <xf numFmtId="49" fontId="0" fillId="4" borderId="28" xfId="0" applyNumberFormat="1" applyFill="1" applyBorder="1" applyAlignment="1" applyProtection="1">
      <alignment horizontal="left" vertical="center" indent="1"/>
      <protection locked="0"/>
    </xf>
    <xf numFmtId="168" fontId="58" fillId="0" borderId="0" xfId="2" applyNumberFormat="1" applyFont="1" applyAlignment="1">
      <alignment horizontal="right" vertical="center"/>
    </xf>
    <xf numFmtId="49" fontId="51" fillId="19" borderId="193" xfId="0" applyNumberFormat="1" applyFont="1" applyFill="1" applyBorder="1" applyAlignment="1" applyProtection="1">
      <alignment horizontal="left" vertical="center" indent="1"/>
      <protection hidden="1"/>
    </xf>
    <xf numFmtId="49" fontId="3" fillId="19" borderId="193" xfId="0" applyNumberFormat="1" applyFont="1" applyFill="1" applyBorder="1" applyAlignment="1" applyProtection="1">
      <alignment horizontal="left" vertical="center" indent="1"/>
      <protection hidden="1"/>
    </xf>
    <xf numFmtId="49" fontId="3" fillId="19" borderId="194" xfId="0" applyNumberFormat="1" applyFont="1" applyFill="1" applyBorder="1" applyAlignment="1" applyProtection="1">
      <alignment horizontal="left" vertical="center" indent="1"/>
      <protection hidden="1"/>
    </xf>
    <xf numFmtId="0" fontId="62" fillId="7" borderId="1" xfId="0" applyFont="1" applyFill="1" applyBorder="1" applyAlignment="1">
      <alignment horizontal="left" vertical="center"/>
    </xf>
    <xf numFmtId="0" fontId="62" fillId="7" borderId="186" xfId="0" applyFont="1" applyFill="1" applyBorder="1" applyAlignment="1">
      <alignment horizontal="left" vertical="center"/>
    </xf>
    <xf numFmtId="0" fontId="62" fillId="7" borderId="187" xfId="0" applyFont="1" applyFill="1" applyBorder="1" applyAlignment="1">
      <alignment horizontal="left" vertical="center"/>
    </xf>
    <xf numFmtId="0" fontId="62" fillId="7" borderId="191" xfId="0" applyFont="1" applyFill="1" applyBorder="1" applyAlignment="1">
      <alignment horizontal="left" vertical="center"/>
    </xf>
    <xf numFmtId="168" fontId="0" fillId="0" borderId="0" xfId="0" applyNumberFormat="1" applyAlignment="1">
      <alignment horizontal="left" vertical="center"/>
    </xf>
    <xf numFmtId="0" fontId="62" fillId="2" borderId="75" xfId="0" applyFont="1" applyFill="1" applyBorder="1" applyAlignment="1">
      <alignment horizontal="left" vertical="center" indent="1"/>
    </xf>
    <xf numFmtId="0" fontId="62" fillId="2" borderId="76" xfId="0" applyFont="1" applyFill="1" applyBorder="1" applyAlignment="1">
      <alignment horizontal="left" vertical="center" indent="1"/>
    </xf>
    <xf numFmtId="0" fontId="62" fillId="2" borderId="77" xfId="0" applyFont="1" applyFill="1" applyBorder="1" applyAlignment="1">
      <alignment horizontal="left" vertical="center" indent="1"/>
    </xf>
    <xf numFmtId="164" fontId="19" fillId="15" borderId="55" xfId="0" applyNumberFormat="1" applyFont="1" applyFill="1" applyBorder="1" applyAlignment="1">
      <alignment horizontal="left" indent="1"/>
    </xf>
    <xf numFmtId="0" fontId="62" fillId="2" borderId="75" xfId="0" applyFont="1" applyFill="1" applyBorder="1" applyAlignment="1">
      <alignment horizontal="center" vertical="center"/>
    </xf>
    <xf numFmtId="0" fontId="28" fillId="0" borderId="76" xfId="0" applyFont="1" applyBorder="1" applyAlignment="1">
      <alignment horizontal="center" vertical="center"/>
    </xf>
    <xf numFmtId="49" fontId="0" fillId="15" borderId="112" xfId="0" applyNumberFormat="1" applyFill="1" applyBorder="1" applyAlignment="1" applyProtection="1">
      <alignment horizontal="left" vertical="center" indent="1"/>
      <protection locked="0"/>
    </xf>
    <xf numFmtId="49" fontId="0" fillId="15" borderId="0" xfId="0" applyNumberFormat="1" applyFill="1" applyAlignment="1" applyProtection="1">
      <alignment horizontal="left" vertical="center" indent="1"/>
      <protection locked="0"/>
    </xf>
    <xf numFmtId="49" fontId="0" fillId="5" borderId="21" xfId="0" applyNumberFormat="1" applyFill="1" applyBorder="1" applyAlignment="1" applyProtection="1">
      <alignment horizontal="left" vertical="center" indent="1"/>
      <protection locked="0"/>
    </xf>
    <xf numFmtId="49" fontId="0" fillId="5" borderId="22" xfId="0" applyNumberFormat="1" applyFill="1" applyBorder="1" applyAlignment="1" applyProtection="1">
      <alignment horizontal="left" vertical="center" indent="1"/>
      <protection locked="0"/>
    </xf>
    <xf numFmtId="49" fontId="3" fillId="0" borderId="81" xfId="0" applyNumberFormat="1" applyFont="1" applyBorder="1" applyAlignment="1" applyProtection="1">
      <alignment horizontal="left" vertical="center" indent="1"/>
      <protection locked="0"/>
    </xf>
    <xf numFmtId="49" fontId="3" fillId="0" borderId="31" xfId="0" applyNumberFormat="1" applyFont="1" applyBorder="1" applyAlignment="1" applyProtection="1">
      <alignment horizontal="left" vertical="center" indent="1"/>
      <protection locked="0"/>
    </xf>
    <xf numFmtId="49" fontId="4" fillId="6" borderId="133" xfId="0" applyNumberFormat="1" applyFont="1" applyFill="1" applyBorder="1" applyAlignment="1" applyProtection="1">
      <alignment horizontal="right" vertical="center" indent="1"/>
      <protection locked="0"/>
    </xf>
    <xf numFmtId="49" fontId="4" fillId="6" borderId="13" xfId="0" applyNumberFormat="1" applyFont="1" applyFill="1" applyBorder="1" applyAlignment="1" applyProtection="1">
      <alignment horizontal="right" vertical="center" indent="1"/>
      <protection locked="0"/>
    </xf>
    <xf numFmtId="49" fontId="4" fillId="6" borderId="42" xfId="0" applyNumberFormat="1" applyFont="1" applyFill="1" applyBorder="1" applyAlignment="1" applyProtection="1">
      <alignment horizontal="right" vertical="center" indent="1"/>
      <protection locked="0"/>
    </xf>
    <xf numFmtId="49" fontId="3" fillId="0" borderId="131" xfId="0" applyNumberFormat="1" applyFont="1" applyBorder="1" applyAlignment="1" applyProtection="1">
      <alignment horizontal="left" vertical="center" indent="1"/>
      <protection locked="0"/>
    </xf>
    <xf numFmtId="49" fontId="3" fillId="0" borderId="37" xfId="0" applyNumberFormat="1" applyFont="1" applyBorder="1" applyAlignment="1" applyProtection="1">
      <alignment horizontal="left" vertical="center" indent="1"/>
      <protection locked="0"/>
    </xf>
    <xf numFmtId="49" fontId="3" fillId="0" borderId="41" xfId="0" applyNumberFormat="1" applyFont="1" applyBorder="1" applyAlignment="1" applyProtection="1">
      <alignment horizontal="left" vertical="center" indent="1"/>
      <protection locked="0"/>
    </xf>
    <xf numFmtId="0" fontId="32" fillId="6" borderId="12" xfId="0" applyFont="1" applyFill="1" applyBorder="1" applyAlignment="1">
      <alignment horizontal="right" vertical="center" indent="1"/>
    </xf>
    <xf numFmtId="0" fontId="21" fillId="6" borderId="13" xfId="0" applyFont="1" applyFill="1" applyBorder="1" applyAlignment="1">
      <alignment horizontal="right" vertical="center" indent="1"/>
    </xf>
    <xf numFmtId="0" fontId="21" fillId="6" borderId="14" xfId="0" applyFont="1" applyFill="1" applyBorder="1" applyAlignment="1">
      <alignment horizontal="right" vertical="center" indent="1"/>
    </xf>
    <xf numFmtId="0" fontId="0" fillId="15" borderId="0" xfId="0" applyFill="1" applyAlignment="1">
      <alignment horizontal="left" indent="1"/>
    </xf>
    <xf numFmtId="49" fontId="0" fillId="5" borderId="60" xfId="0" applyNumberFormat="1" applyFill="1" applyBorder="1" applyAlignment="1" applyProtection="1">
      <alignment horizontal="left" vertical="center" indent="1"/>
      <protection locked="0"/>
    </xf>
    <xf numFmtId="49" fontId="0" fillId="5" borderId="61" xfId="0" applyNumberFormat="1" applyFill="1" applyBorder="1" applyAlignment="1" applyProtection="1">
      <alignment horizontal="left" vertical="center" indent="1"/>
      <protection locked="0"/>
    </xf>
    <xf numFmtId="49" fontId="3" fillId="0" borderId="135" xfId="0" applyNumberFormat="1" applyFont="1" applyBorder="1" applyAlignment="1" applyProtection="1">
      <alignment horizontal="left" vertical="center" indent="1"/>
      <protection locked="0"/>
    </xf>
    <xf numFmtId="49" fontId="3" fillId="0" borderId="136" xfId="0" applyNumberFormat="1" applyFont="1" applyBorder="1" applyAlignment="1" applyProtection="1">
      <alignment horizontal="left" vertical="center" indent="1"/>
      <protection locked="0"/>
    </xf>
    <xf numFmtId="49" fontId="3" fillId="0" borderId="137" xfId="0" applyNumberFormat="1" applyFont="1" applyBorder="1" applyAlignment="1" applyProtection="1">
      <alignment horizontal="left" vertical="center" indent="1"/>
      <protection locked="0"/>
    </xf>
    <xf numFmtId="49" fontId="77" fillId="15" borderId="112" xfId="0" applyNumberFormat="1" applyFont="1" applyFill="1" applyBorder="1" applyAlignment="1">
      <alignment horizontal="left" indent="1"/>
    </xf>
    <xf numFmtId="49" fontId="77" fillId="15" borderId="0" xfId="0" applyNumberFormat="1" applyFont="1" applyFill="1" applyAlignment="1">
      <alignment horizontal="left" indent="1"/>
    </xf>
    <xf numFmtId="0" fontId="7" fillId="4" borderId="99" xfId="0" applyFont="1" applyFill="1" applyBorder="1"/>
    <xf numFmtId="0" fontId="7" fillId="0" borderId="100" xfId="0" applyFont="1" applyBorder="1"/>
    <xf numFmtId="49" fontId="77" fillId="15" borderId="112" xfId="0" applyNumberFormat="1" applyFont="1" applyFill="1" applyBorder="1" applyAlignment="1">
      <alignment horizontal="left" vertical="top" indent="1"/>
    </xf>
    <xf numFmtId="49" fontId="77" fillId="15" borderId="0" xfId="0" applyNumberFormat="1" applyFont="1" applyFill="1" applyAlignment="1">
      <alignment horizontal="left" vertical="top" indent="1"/>
    </xf>
    <xf numFmtId="49" fontId="0" fillId="5" borderId="27" xfId="0" applyNumberFormat="1" applyFill="1" applyBorder="1" applyAlignment="1" applyProtection="1">
      <alignment horizontal="left" vertical="center" indent="1"/>
      <protection locked="0"/>
    </xf>
    <xf numFmtId="49" fontId="0" fillId="5" borderId="28" xfId="0" applyNumberFormat="1" applyFill="1" applyBorder="1" applyAlignment="1" applyProtection="1">
      <alignment horizontal="left" vertical="center" indent="1"/>
      <protection locked="0"/>
    </xf>
    <xf numFmtId="49" fontId="3" fillId="0" borderId="134" xfId="0" applyNumberFormat="1" applyFont="1" applyBorder="1" applyAlignment="1" applyProtection="1">
      <alignment horizontal="left" vertical="center" indent="1"/>
      <protection locked="0"/>
    </xf>
    <xf numFmtId="49" fontId="3" fillId="0" borderId="129" xfId="0" applyNumberFormat="1" applyFont="1" applyBorder="1" applyAlignment="1" applyProtection="1">
      <alignment horizontal="left" vertical="center" indent="1"/>
      <protection locked="0"/>
    </xf>
    <xf numFmtId="49" fontId="3" fillId="0" borderId="138" xfId="0" applyNumberFormat="1" applyFont="1" applyBorder="1" applyAlignment="1" applyProtection="1">
      <alignment horizontal="left" vertical="center" indent="1"/>
      <protection locked="0"/>
    </xf>
    <xf numFmtId="165" fontId="14" fillId="3" borderId="8" xfId="0" applyNumberFormat="1" applyFont="1" applyFill="1" applyBorder="1" applyAlignment="1">
      <alignment horizontal="right" vertical="center" indent="1"/>
    </xf>
    <xf numFmtId="0" fontId="0" fillId="0" borderId="7" xfId="0" applyBorder="1" applyAlignment="1">
      <alignment horizontal="right" vertical="center" indent="1"/>
    </xf>
    <xf numFmtId="0" fontId="0" fillId="0" borderId="11" xfId="0" applyBorder="1" applyAlignment="1">
      <alignment horizontal="right" vertical="center" indent="1"/>
    </xf>
    <xf numFmtId="49" fontId="3" fillId="3" borderId="44" xfId="0" applyNumberFormat="1" applyFont="1" applyFill="1" applyBorder="1" applyAlignment="1" applyProtection="1">
      <alignment horizontal="right" vertical="center" indent="1"/>
      <protection locked="0"/>
    </xf>
    <xf numFmtId="49" fontId="3" fillId="3" borderId="7" xfId="0" applyNumberFormat="1" applyFont="1" applyFill="1" applyBorder="1" applyAlignment="1" applyProtection="1">
      <alignment horizontal="right" vertical="center" indent="1"/>
      <protection locked="0"/>
    </xf>
    <xf numFmtId="49" fontId="3" fillId="3" borderId="9" xfId="0" applyNumberFormat="1" applyFont="1" applyFill="1" applyBorder="1" applyAlignment="1" applyProtection="1">
      <alignment horizontal="right" vertical="center" indent="1"/>
      <protection locked="0"/>
    </xf>
    <xf numFmtId="49" fontId="19" fillId="15" borderId="112" xfId="0" applyNumberFormat="1" applyFont="1" applyFill="1" applyBorder="1" applyAlignment="1" applyProtection="1">
      <alignment horizontal="left" vertical="center" indent="1"/>
      <protection locked="0"/>
    </xf>
    <xf numFmtId="49" fontId="19" fillId="15" borderId="0" xfId="0" applyNumberFormat="1" applyFont="1" applyFill="1" applyAlignment="1" applyProtection="1">
      <alignment horizontal="left" vertical="center" indent="1"/>
      <protection locked="0"/>
    </xf>
    <xf numFmtId="0" fontId="0" fillId="5" borderId="98" xfId="0" applyFill="1" applyBorder="1" applyAlignment="1">
      <alignment horizontal="left" vertical="top" wrapText="1" indent="1"/>
    </xf>
    <xf numFmtId="0" fontId="0" fillId="0" borderId="37" xfId="0" applyBorder="1" applyAlignment="1">
      <alignment horizontal="left" wrapText="1" indent="1"/>
    </xf>
    <xf numFmtId="0" fontId="62" fillId="7" borderId="102" xfId="0" applyFont="1" applyFill="1" applyBorder="1" applyAlignment="1">
      <alignment horizontal="center" vertical="center"/>
    </xf>
    <xf numFmtId="0" fontId="28" fillId="0" borderId="35" xfId="0" applyFont="1" applyBorder="1" applyAlignment="1">
      <alignment horizontal="center" vertical="center"/>
    </xf>
    <xf numFmtId="0" fontId="62" fillId="7" borderId="102" xfId="0" applyFont="1" applyFill="1" applyBorder="1" applyAlignment="1">
      <alignment horizontal="left" vertical="center"/>
    </xf>
    <xf numFmtId="0" fontId="62" fillId="7" borderId="35" xfId="0" applyFont="1" applyFill="1" applyBorder="1" applyAlignment="1">
      <alignment horizontal="left" vertical="center"/>
    </xf>
    <xf numFmtId="0" fontId="62" fillId="7" borderId="38" xfId="0" applyFont="1" applyFill="1" applyBorder="1" applyAlignment="1">
      <alignment horizontal="left" vertical="center"/>
    </xf>
    <xf numFmtId="49" fontId="0" fillId="5" borderId="24" xfId="0" applyNumberFormat="1" applyFill="1" applyBorder="1" applyAlignment="1" applyProtection="1">
      <alignment horizontal="left" vertical="center" indent="1"/>
      <protection locked="0"/>
    </xf>
    <xf numFmtId="49" fontId="0" fillId="5" borderId="25" xfId="0" applyNumberFormat="1" applyFill="1" applyBorder="1" applyAlignment="1" applyProtection="1">
      <alignment horizontal="left" vertical="center" indent="1"/>
      <protection locked="0"/>
    </xf>
    <xf numFmtId="49" fontId="3" fillId="0" borderId="1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3" fillId="0" borderId="39" xfId="0" applyNumberFormat="1" applyFont="1" applyBorder="1" applyAlignment="1" applyProtection="1">
      <alignment horizontal="left" vertical="center" indent="1"/>
      <protection locked="0"/>
    </xf>
    <xf numFmtId="0" fontId="60" fillId="0" borderId="0" xfId="2" applyFont="1" applyFill="1" applyBorder="1" applyAlignment="1" applyProtection="1">
      <alignment horizontal="right" vertical="center"/>
      <protection hidden="1"/>
    </xf>
    <xf numFmtId="0" fontId="60" fillId="0" borderId="0" xfId="0" applyFont="1" applyAlignment="1" applyProtection="1">
      <alignment horizontal="right" vertical="center"/>
      <protection hidden="1"/>
    </xf>
    <xf numFmtId="49" fontId="0" fillId="5" borderId="115" xfId="0" applyNumberFormat="1" applyFill="1" applyBorder="1" applyAlignment="1">
      <alignment horizontal="left" vertical="center" indent="1"/>
    </xf>
    <xf numFmtId="0" fontId="0" fillId="0" borderId="33" xfId="0" applyBorder="1" applyAlignment="1">
      <alignment horizontal="left" vertical="center" indent="1"/>
    </xf>
    <xf numFmtId="0" fontId="0" fillId="0" borderId="34" xfId="0" applyBorder="1" applyAlignment="1">
      <alignment horizontal="left" vertical="center" indent="1"/>
    </xf>
    <xf numFmtId="166" fontId="3" fillId="0" borderId="142" xfId="0" applyNumberFormat="1" applyFont="1" applyBorder="1" applyAlignment="1" applyProtection="1">
      <alignment horizontal="left" vertical="center" indent="1"/>
      <protection locked="0"/>
    </xf>
    <xf numFmtId="166" fontId="3" fillId="0" borderId="33" xfId="0" applyNumberFormat="1" applyFont="1" applyBorder="1" applyAlignment="1" applyProtection="1">
      <alignment horizontal="left" vertical="center" indent="1"/>
      <protection locked="0"/>
    </xf>
    <xf numFmtId="166" fontId="3" fillId="0" borderId="119" xfId="0" applyNumberFormat="1" applyFont="1" applyBorder="1" applyAlignment="1" applyProtection="1">
      <alignment horizontal="left" vertical="center" indent="1"/>
      <protection locked="0"/>
    </xf>
    <xf numFmtId="49" fontId="41" fillId="3" borderId="116" xfId="0" applyNumberFormat="1" applyFont="1" applyFill="1" applyBorder="1" applyAlignment="1">
      <alignment horizontal="right" vertical="center"/>
    </xf>
    <xf numFmtId="49" fontId="44" fillId="0" borderId="117" xfId="0" applyNumberFormat="1" applyFont="1" applyBorder="1" applyAlignment="1">
      <alignment horizontal="right" vertical="center"/>
    </xf>
    <xf numFmtId="164" fontId="43" fillId="3" borderId="130" xfId="0" applyNumberFormat="1" applyFont="1" applyFill="1" applyBorder="1" applyAlignment="1" applyProtection="1">
      <alignment horizontal="left" vertical="center" indent="1"/>
      <protection locked="0"/>
    </xf>
    <xf numFmtId="164" fontId="43" fillId="3" borderId="141" xfId="0" applyNumberFormat="1" applyFont="1" applyFill="1" applyBorder="1" applyAlignment="1" applyProtection="1">
      <alignment horizontal="left" vertical="center" indent="1"/>
      <protection locked="0"/>
    </xf>
    <xf numFmtId="164" fontId="43" fillId="3" borderId="140" xfId="0" applyNumberFormat="1" applyFont="1" applyFill="1" applyBorder="1" applyAlignment="1" applyProtection="1">
      <alignment horizontal="left" vertical="center" indent="1"/>
      <protection locked="0"/>
    </xf>
    <xf numFmtId="166" fontId="3" fillId="0" borderId="143" xfId="0" applyNumberFormat="1" applyFont="1" applyBorder="1" applyAlignment="1" applyProtection="1">
      <alignment horizontal="left" vertical="center" indent="1"/>
      <protection locked="0"/>
    </xf>
    <xf numFmtId="166" fontId="3" fillId="0" borderId="144" xfId="0" applyNumberFormat="1" applyFont="1" applyBorder="1" applyAlignment="1" applyProtection="1">
      <alignment horizontal="left" vertical="center" indent="1"/>
      <protection locked="0"/>
    </xf>
    <xf numFmtId="166" fontId="3" fillId="0" borderId="145" xfId="0" applyNumberFormat="1" applyFont="1" applyBorder="1" applyAlignment="1" applyProtection="1">
      <alignment horizontal="left" vertical="center" indent="1"/>
      <protection locked="0"/>
    </xf>
    <xf numFmtId="0" fontId="58" fillId="0" borderId="0" xfId="2" applyFont="1" applyFill="1" applyAlignment="1">
      <alignment horizontal="right" vertical="center"/>
    </xf>
    <xf numFmtId="0" fontId="62" fillId="14" borderId="213" xfId="0" applyFont="1" applyFill="1" applyBorder="1" applyAlignment="1">
      <alignment horizontal="left" vertical="center" indent="1"/>
    </xf>
    <xf numFmtId="0" fontId="28" fillId="14" borderId="214" xfId="0" applyFont="1" applyFill="1" applyBorder="1" applyAlignment="1">
      <alignment horizontal="left" indent="1"/>
    </xf>
    <xf numFmtId="0" fontId="62" fillId="14" borderId="215" xfId="0" applyFont="1" applyFill="1" applyBorder="1" applyAlignment="1">
      <alignment horizontal="left" vertical="center" indent="1"/>
    </xf>
    <xf numFmtId="0" fontId="62" fillId="14" borderId="214" xfId="0" applyFont="1" applyFill="1" applyBorder="1" applyAlignment="1">
      <alignment horizontal="left" vertical="center" indent="1"/>
    </xf>
    <xf numFmtId="0" fontId="62" fillId="14" borderId="161" xfId="0" applyFont="1" applyFill="1" applyBorder="1" applyAlignment="1">
      <alignment horizontal="left" vertical="center" indent="1"/>
    </xf>
    <xf numFmtId="0" fontId="61" fillId="0" borderId="0" xfId="0" applyFont="1" applyAlignment="1" applyProtection="1">
      <alignment horizontal="right" vertical="top" indent="1"/>
      <protection hidden="1"/>
    </xf>
    <xf numFmtId="0" fontId="0" fillId="0" borderId="0" xfId="0" applyAlignment="1" applyProtection="1">
      <alignment horizontal="right"/>
      <protection hidden="1"/>
    </xf>
    <xf numFmtId="2" fontId="43" fillId="3" borderId="130" xfId="0" applyNumberFormat="1" applyFont="1" applyFill="1" applyBorder="1" applyAlignment="1" applyProtection="1">
      <alignment horizontal="left" vertical="center" indent="1"/>
      <protection hidden="1"/>
    </xf>
    <xf numFmtId="2" fontId="43" fillId="3" borderId="141" xfId="0" applyNumberFormat="1" applyFont="1" applyFill="1" applyBorder="1" applyAlignment="1" applyProtection="1">
      <alignment horizontal="left" vertical="center" indent="1"/>
      <protection hidden="1"/>
    </xf>
    <xf numFmtId="2" fontId="43" fillId="3" borderId="140" xfId="0" applyNumberFormat="1" applyFont="1" applyFill="1" applyBorder="1" applyAlignment="1" applyProtection="1">
      <alignment horizontal="left" vertical="center" indent="1"/>
      <protection hidden="1"/>
    </xf>
    <xf numFmtId="49" fontId="3" fillId="0" borderId="156" xfId="0" applyNumberFormat="1" applyFont="1" applyBorder="1" applyAlignment="1" applyProtection="1">
      <alignment horizontal="left" vertical="center" indent="1"/>
      <protection locked="0"/>
    </xf>
    <xf numFmtId="49" fontId="3" fillId="0" borderId="157" xfId="0" applyNumberFormat="1" applyFont="1" applyBorder="1" applyAlignment="1" applyProtection="1">
      <alignment horizontal="left" vertical="center" indent="1"/>
      <protection locked="0"/>
    </xf>
    <xf numFmtId="49" fontId="3" fillId="0" borderId="158" xfId="0" applyNumberFormat="1" applyFont="1" applyBorder="1" applyAlignment="1" applyProtection="1">
      <alignment horizontal="left" vertical="center" indent="1"/>
      <protection locked="0"/>
    </xf>
    <xf numFmtId="2" fontId="3" fillId="15" borderId="156" xfId="0" applyNumberFormat="1" applyFont="1" applyFill="1" applyBorder="1" applyAlignment="1" applyProtection="1">
      <alignment horizontal="left" vertical="center" indent="1"/>
      <protection locked="0"/>
    </xf>
    <xf numFmtId="2" fontId="3" fillId="15" borderId="157" xfId="0" applyNumberFormat="1" applyFont="1" applyFill="1" applyBorder="1" applyAlignment="1" applyProtection="1">
      <alignment horizontal="left" vertical="center" indent="1"/>
      <protection locked="0"/>
    </xf>
    <xf numFmtId="2" fontId="3" fillId="15" borderId="158" xfId="0" applyNumberFormat="1" applyFont="1" applyFill="1" applyBorder="1" applyAlignment="1" applyProtection="1">
      <alignment horizontal="left" vertical="center" indent="1"/>
      <protection locked="0"/>
    </xf>
    <xf numFmtId="2" fontId="3" fillId="0" borderId="156" xfId="0" applyNumberFormat="1" applyFont="1" applyBorder="1" applyAlignment="1" applyProtection="1">
      <alignment horizontal="left" vertical="center" indent="1"/>
      <protection locked="0"/>
    </xf>
    <xf numFmtId="2" fontId="3" fillId="0" borderId="157" xfId="0" applyNumberFormat="1" applyFont="1" applyBorder="1" applyAlignment="1" applyProtection="1">
      <alignment horizontal="left" vertical="center" indent="1"/>
      <protection locked="0"/>
    </xf>
    <xf numFmtId="2" fontId="3" fillId="0" borderId="158" xfId="0" applyNumberFormat="1" applyFont="1" applyBorder="1" applyAlignment="1" applyProtection="1">
      <alignment horizontal="left" vertical="center" indent="1"/>
      <protection locked="0"/>
    </xf>
    <xf numFmtId="49" fontId="3" fillId="15" borderId="156" xfId="0" applyNumberFormat="1" applyFont="1" applyFill="1" applyBorder="1" applyAlignment="1" applyProtection="1">
      <alignment horizontal="left" vertical="center" indent="1"/>
      <protection locked="0"/>
    </xf>
    <xf numFmtId="49" fontId="3" fillId="15" borderId="157" xfId="0" applyNumberFormat="1" applyFont="1" applyFill="1" applyBorder="1" applyAlignment="1" applyProtection="1">
      <alignment horizontal="left" vertical="center" indent="1"/>
      <protection locked="0"/>
    </xf>
    <xf numFmtId="49" fontId="3" fillId="15" borderId="158" xfId="0" applyNumberFormat="1" applyFont="1" applyFill="1" applyBorder="1" applyAlignment="1" applyProtection="1">
      <alignment horizontal="left" vertical="center" indent="1"/>
      <protection locked="0"/>
    </xf>
    <xf numFmtId="2" fontId="3" fillId="15" borderId="166" xfId="0" applyNumberFormat="1" applyFont="1" applyFill="1" applyBorder="1" applyAlignment="1" applyProtection="1">
      <alignment horizontal="left" vertical="center" indent="1"/>
      <protection locked="0"/>
    </xf>
    <xf numFmtId="2" fontId="3" fillId="15" borderId="167" xfId="0" applyNumberFormat="1" applyFont="1" applyFill="1" applyBorder="1" applyAlignment="1" applyProtection="1">
      <alignment horizontal="left" vertical="center" indent="1"/>
      <protection locked="0"/>
    </xf>
    <xf numFmtId="2" fontId="3" fillId="15" borderId="168" xfId="0" applyNumberFormat="1" applyFont="1" applyFill="1" applyBorder="1" applyAlignment="1" applyProtection="1">
      <alignment horizontal="left" vertical="center" indent="1"/>
      <protection locked="0"/>
    </xf>
    <xf numFmtId="49" fontId="3" fillId="0" borderId="166" xfId="0" applyNumberFormat="1" applyFont="1" applyBorder="1" applyAlignment="1" applyProtection="1">
      <alignment horizontal="left" vertical="center" indent="1"/>
      <protection locked="0"/>
    </xf>
    <xf numFmtId="49" fontId="3" fillId="0" borderId="167" xfId="0" applyNumberFormat="1" applyFont="1" applyBorder="1" applyAlignment="1" applyProtection="1">
      <alignment horizontal="left" vertical="center" indent="1"/>
      <protection locked="0"/>
    </xf>
    <xf numFmtId="49" fontId="3" fillId="0" borderId="168" xfId="0" applyNumberFormat="1" applyFont="1" applyBorder="1" applyAlignment="1" applyProtection="1">
      <alignment horizontal="left" vertical="center" indent="1"/>
      <protection locked="0"/>
    </xf>
    <xf numFmtId="0" fontId="79" fillId="0" borderId="0" xfId="0" applyFont="1" applyAlignment="1" applyProtection="1">
      <alignment horizontal="left" vertical="center"/>
      <protection hidden="1"/>
    </xf>
    <xf numFmtId="0" fontId="38" fillId="14" borderId="95" xfId="0" applyFont="1" applyFill="1" applyBorder="1" applyAlignment="1" applyProtection="1">
      <alignment horizontal="center" vertical="center"/>
      <protection hidden="1"/>
    </xf>
    <xf numFmtId="0" fontId="23" fillId="14" borderId="200" xfId="0" applyFont="1" applyFill="1" applyBorder="1" applyAlignment="1" applyProtection="1">
      <alignment horizontal="left" vertical="center" indent="1"/>
      <protection hidden="1"/>
    </xf>
    <xf numFmtId="0" fontId="23" fillId="14" borderId="197" xfId="0" applyFont="1" applyFill="1" applyBorder="1" applyAlignment="1" applyProtection="1">
      <alignment horizontal="left" vertical="center" indent="1"/>
      <protection hidden="1"/>
    </xf>
    <xf numFmtId="0" fontId="23" fillId="14" borderId="196" xfId="0" applyFont="1" applyFill="1" applyBorder="1" applyAlignment="1" applyProtection="1">
      <alignment horizontal="left" vertical="center" indent="1"/>
      <protection hidden="1"/>
    </xf>
    <xf numFmtId="0" fontId="60" fillId="8" borderId="0" xfId="0" applyFont="1" applyFill="1" applyAlignment="1" applyProtection="1">
      <alignment horizontal="left" vertical="center"/>
      <protection hidden="1"/>
    </xf>
    <xf numFmtId="0" fontId="60" fillId="0" borderId="0" xfId="2" applyFont="1" applyBorder="1" applyAlignment="1" applyProtection="1">
      <alignment horizontal="left" vertical="center"/>
      <protection hidden="1"/>
    </xf>
    <xf numFmtId="168" fontId="0" fillId="0" borderId="0" xfId="0" applyNumberFormat="1" applyAlignment="1" applyProtection="1">
      <alignment horizontal="left" vertical="top" indent="1"/>
      <protection hidden="1"/>
    </xf>
    <xf numFmtId="0" fontId="80" fillId="0" borderId="0" xfId="0" applyFont="1" applyAlignment="1" applyProtection="1">
      <alignment horizontal="center"/>
      <protection hidden="1"/>
    </xf>
    <xf numFmtId="0" fontId="81" fillId="0" borderId="0" xfId="0" applyFont="1" applyAlignment="1" applyProtection="1">
      <alignment horizontal="center" vertical="center"/>
      <protection hidden="1"/>
    </xf>
    <xf numFmtId="2" fontId="3" fillId="15" borderId="153" xfId="0" applyNumberFormat="1" applyFont="1" applyFill="1" applyBorder="1" applyAlignment="1" applyProtection="1">
      <alignment horizontal="left" vertical="center" indent="1"/>
      <protection locked="0"/>
    </xf>
    <xf numFmtId="2" fontId="3" fillId="15" borderId="154" xfId="0" applyNumberFormat="1" applyFont="1" applyFill="1" applyBorder="1" applyAlignment="1" applyProtection="1">
      <alignment horizontal="left" vertical="center" indent="1"/>
      <protection locked="0"/>
    </xf>
    <xf numFmtId="2" fontId="3" fillId="15" borderId="155" xfId="0" applyNumberFormat="1" applyFont="1" applyFill="1" applyBorder="1" applyAlignment="1" applyProtection="1">
      <alignment horizontal="left" vertical="center" indent="1"/>
      <protection locked="0"/>
    </xf>
    <xf numFmtId="0" fontId="55" fillId="0" borderId="0" xfId="0" applyFont="1" applyAlignment="1" applyProtection="1">
      <alignment horizontal="left"/>
      <protection hidden="1"/>
    </xf>
    <xf numFmtId="0" fontId="23" fillId="14" borderId="172" xfId="0" applyFont="1" applyFill="1" applyBorder="1" applyAlignment="1" applyProtection="1">
      <alignment horizontal="left" vertical="center" indent="1"/>
      <protection hidden="1"/>
    </xf>
    <xf numFmtId="0" fontId="23" fillId="14" borderId="173" xfId="0" applyFont="1" applyFill="1" applyBorder="1" applyAlignment="1" applyProtection="1">
      <alignment horizontal="left" vertical="center" indent="1"/>
      <protection hidden="1"/>
    </xf>
    <xf numFmtId="0" fontId="23" fillId="14" borderId="174" xfId="0" applyFont="1" applyFill="1" applyBorder="1" applyAlignment="1" applyProtection="1">
      <alignment horizontal="left" vertical="center" indent="1"/>
      <protection hidden="1"/>
    </xf>
    <xf numFmtId="168" fontId="0" fillId="8" borderId="0" xfId="0" applyNumberFormat="1" applyFill="1" applyAlignment="1" applyProtection="1">
      <alignment horizontal="left" vertical="top" indent="1"/>
      <protection hidden="1"/>
    </xf>
    <xf numFmtId="0" fontId="38" fillId="14" borderId="95" xfId="0" applyFont="1" applyFill="1" applyBorder="1" applyAlignment="1" applyProtection="1">
      <alignment horizontal="center" vertical="center" wrapText="1"/>
      <protection hidden="1"/>
    </xf>
    <xf numFmtId="168" fontId="0" fillId="0" borderId="0" xfId="0" applyNumberFormat="1" applyAlignment="1">
      <alignment horizontal="left" vertical="top" indent="1"/>
    </xf>
    <xf numFmtId="49" fontId="0" fillId="4" borderId="53" xfId="0" applyNumberFormat="1" applyFill="1" applyBorder="1" applyAlignment="1" applyProtection="1">
      <alignment horizontal="left" vertical="center" indent="1"/>
      <protection locked="0"/>
    </xf>
    <xf numFmtId="49" fontId="0" fillId="4" borderId="0" xfId="0" applyNumberFormat="1" applyFill="1" applyAlignment="1" applyProtection="1">
      <alignment horizontal="left" vertical="center" indent="1"/>
      <protection locked="0"/>
    </xf>
    <xf numFmtId="0" fontId="0" fillId="0" borderId="0" xfId="0" applyAlignment="1">
      <alignment horizontal="left" vertical="center"/>
    </xf>
    <xf numFmtId="0" fontId="2" fillId="12" borderId="93" xfId="0" applyFont="1" applyFill="1" applyBorder="1" applyAlignment="1">
      <alignment horizontal="left" vertical="center"/>
    </xf>
    <xf numFmtId="0" fontId="2" fillId="12" borderId="128" xfId="0" applyFont="1" applyFill="1" applyBorder="1" applyAlignment="1">
      <alignment horizontal="left" vertical="center"/>
    </xf>
    <xf numFmtId="0" fontId="2" fillId="12" borderId="94" xfId="0" applyFont="1" applyFill="1" applyBorder="1" applyAlignment="1">
      <alignment horizontal="left" vertical="center"/>
    </xf>
    <xf numFmtId="0" fontId="0" fillId="4" borderId="93" xfId="0" applyFill="1" applyBorder="1" applyAlignment="1" applyProtection="1">
      <alignment horizontal="left" vertical="center" indent="1"/>
      <protection locked="0"/>
    </xf>
    <xf numFmtId="0" fontId="0" fillId="4" borderId="128" xfId="0" applyFill="1" applyBorder="1" applyAlignment="1" applyProtection="1">
      <alignment horizontal="left" vertical="center" indent="1"/>
      <protection locked="0"/>
    </xf>
    <xf numFmtId="0" fontId="0" fillId="4" borderId="94" xfId="0" applyFill="1" applyBorder="1" applyAlignment="1" applyProtection="1">
      <alignment horizontal="left" vertical="center" indent="1"/>
      <protection locked="0"/>
    </xf>
    <xf numFmtId="0" fontId="2" fillId="12" borderId="19" xfId="0" applyFont="1" applyFill="1" applyBorder="1" applyAlignment="1">
      <alignment horizontal="left" vertical="center"/>
    </xf>
    <xf numFmtId="0" fontId="2" fillId="12" borderId="0" xfId="0" applyFont="1" applyFill="1" applyAlignment="1">
      <alignment horizontal="left" vertical="center"/>
    </xf>
    <xf numFmtId="0" fontId="2" fillId="12" borderId="53" xfId="0" applyFont="1" applyFill="1" applyBorder="1" applyAlignment="1">
      <alignment horizontal="left" vertical="center"/>
    </xf>
    <xf numFmtId="0" fontId="0" fillId="4" borderId="19" xfId="0" applyFill="1" applyBorder="1" applyAlignment="1" applyProtection="1">
      <alignment horizontal="left" vertical="center" indent="1"/>
      <protection locked="0"/>
    </xf>
    <xf numFmtId="0" fontId="0" fillId="4" borderId="0" xfId="0" applyFill="1" applyAlignment="1" applyProtection="1">
      <alignment horizontal="left" vertical="center" indent="1"/>
      <protection locked="0"/>
    </xf>
    <xf numFmtId="0" fontId="0" fillId="4" borderId="53" xfId="0" applyFill="1" applyBorder="1" applyAlignment="1" applyProtection="1">
      <alignment horizontal="left" vertical="center" indent="1"/>
      <protection locked="0"/>
    </xf>
    <xf numFmtId="0" fontId="2" fillId="12" borderId="4" xfId="0" applyFont="1" applyFill="1" applyBorder="1" applyAlignment="1">
      <alignment horizontal="left" vertical="center"/>
    </xf>
    <xf numFmtId="0" fontId="2" fillId="12" borderId="2" xfId="0" applyFont="1" applyFill="1" applyBorder="1" applyAlignment="1">
      <alignment horizontal="left" vertical="center"/>
    </xf>
    <xf numFmtId="0" fontId="2" fillId="12" borderId="3" xfId="0" applyFont="1" applyFill="1" applyBorder="1" applyAlignment="1">
      <alignment horizontal="left" vertical="center"/>
    </xf>
    <xf numFmtId="0" fontId="0" fillId="4" borderId="4" xfId="0" applyFill="1" applyBorder="1" applyAlignment="1" applyProtection="1">
      <alignment horizontal="left" vertical="center" indent="1"/>
      <protection locked="0"/>
    </xf>
    <xf numFmtId="0" fontId="0" fillId="4" borderId="2" xfId="0" applyFill="1" applyBorder="1" applyAlignment="1" applyProtection="1">
      <alignment horizontal="left" vertical="center" indent="1"/>
      <protection locked="0"/>
    </xf>
    <xf numFmtId="0" fontId="0" fillId="4" borderId="3" xfId="0" applyFill="1" applyBorder="1" applyAlignment="1" applyProtection="1">
      <alignment horizontal="left" vertical="center" indent="1"/>
      <protection locked="0"/>
    </xf>
    <xf numFmtId="49" fontId="0" fillId="4" borderId="19" xfId="0" applyNumberFormat="1" applyFill="1" applyBorder="1" applyAlignment="1" applyProtection="1">
      <alignment horizontal="left" vertical="center" indent="1"/>
      <protection locked="0"/>
    </xf>
    <xf numFmtId="0" fontId="0" fillId="12" borderId="19" xfId="0" applyFill="1" applyBorder="1" applyAlignment="1">
      <alignment horizontal="left" vertical="center"/>
    </xf>
    <xf numFmtId="0" fontId="0" fillId="12" borderId="0" xfId="0" applyFill="1" applyAlignment="1">
      <alignment horizontal="left" vertical="center"/>
    </xf>
    <xf numFmtId="0" fontId="0" fillId="12" borderId="53" xfId="0" applyFill="1" applyBorder="1" applyAlignment="1">
      <alignment horizontal="left" vertical="center"/>
    </xf>
    <xf numFmtId="49" fontId="0" fillId="4" borderId="4" xfId="0" applyNumberFormat="1" applyFill="1" applyBorder="1" applyAlignment="1" applyProtection="1">
      <alignment horizontal="left" vertical="center" indent="1"/>
      <protection locked="0"/>
    </xf>
    <xf numFmtId="49" fontId="0" fillId="4" borderId="2" xfId="0" applyNumberFormat="1" applyFill="1" applyBorder="1" applyAlignment="1" applyProtection="1">
      <alignment horizontal="left" vertical="center" indent="1"/>
      <protection locked="0"/>
    </xf>
    <xf numFmtId="49" fontId="0" fillId="4" borderId="3" xfId="0" applyNumberFormat="1" applyFill="1" applyBorder="1" applyAlignment="1" applyProtection="1">
      <alignment horizontal="left" vertical="center" indent="1"/>
      <protection locked="0"/>
    </xf>
    <xf numFmtId="0" fontId="0" fillId="12" borderId="4" xfId="0" applyFill="1" applyBorder="1" applyAlignment="1">
      <alignment horizontal="left" vertical="center"/>
    </xf>
    <xf numFmtId="0" fontId="0" fillId="12" borderId="2" xfId="0" applyFill="1" applyBorder="1" applyAlignment="1">
      <alignment horizontal="left" vertical="center"/>
    </xf>
    <xf numFmtId="0" fontId="0" fillId="12" borderId="3" xfId="0" applyFill="1" applyBorder="1" applyAlignment="1">
      <alignment horizontal="left" vertical="center"/>
    </xf>
    <xf numFmtId="0" fontId="2" fillId="12" borderId="105" xfId="0" applyFont="1" applyFill="1" applyBorder="1" applyAlignment="1">
      <alignment horizontal="left" vertical="center"/>
    </xf>
    <xf numFmtId="0" fontId="2" fillId="12" borderId="90" xfId="0" applyFont="1" applyFill="1" applyBorder="1" applyAlignment="1">
      <alignment horizontal="left" vertical="center"/>
    </xf>
    <xf numFmtId="0" fontId="2" fillId="12" borderId="106" xfId="0" applyFont="1" applyFill="1" applyBorder="1" applyAlignment="1">
      <alignment horizontal="left" vertical="center"/>
    </xf>
    <xf numFmtId="0" fontId="0" fillId="4" borderId="105" xfId="0" applyFill="1" applyBorder="1" applyAlignment="1" applyProtection="1">
      <alignment horizontal="left" vertical="center" indent="1"/>
      <protection locked="0"/>
    </xf>
    <xf numFmtId="0" fontId="0" fillId="4" borderId="90" xfId="0" applyFill="1" applyBorder="1" applyAlignment="1" applyProtection="1">
      <alignment horizontal="left" vertical="center" indent="1"/>
      <protection locked="0"/>
    </xf>
    <xf numFmtId="0" fontId="0" fillId="4" borderId="106" xfId="0" applyFill="1" applyBorder="1" applyAlignment="1" applyProtection="1">
      <alignment horizontal="left" vertical="center" indent="1"/>
      <protection locked="0"/>
    </xf>
    <xf numFmtId="0" fontId="0" fillId="12" borderId="19" xfId="0" applyFill="1" applyBorder="1" applyAlignment="1">
      <alignment horizontal="left" vertical="center" indent="1"/>
    </xf>
    <xf numFmtId="0" fontId="0" fillId="12" borderId="0" xfId="0" applyFill="1" applyAlignment="1">
      <alignment horizontal="left" vertical="center" indent="1"/>
    </xf>
    <xf numFmtId="0" fontId="0" fillId="12" borderId="53" xfId="0" applyFill="1" applyBorder="1" applyAlignment="1">
      <alignment horizontal="left" vertical="center" indent="1"/>
    </xf>
    <xf numFmtId="0" fontId="5" fillId="16" borderId="93" xfId="0" applyFont="1" applyFill="1" applyBorder="1" applyAlignment="1">
      <alignment horizontal="left" vertical="center"/>
    </xf>
    <xf numFmtId="0" fontId="5" fillId="16" borderId="128" xfId="0" applyFont="1" applyFill="1" applyBorder="1" applyAlignment="1">
      <alignment horizontal="left" vertical="center"/>
    </xf>
    <xf numFmtId="0" fontId="1" fillId="16" borderId="128" xfId="0" applyFont="1" applyFill="1" applyBorder="1" applyAlignment="1">
      <alignment vertical="center"/>
    </xf>
    <xf numFmtId="0" fontId="1" fillId="16" borderId="94" xfId="0" applyFont="1" applyFill="1" applyBorder="1" applyAlignment="1">
      <alignment vertical="center"/>
    </xf>
    <xf numFmtId="0" fontId="2" fillId="12" borderId="127" xfId="0" applyFont="1" applyFill="1" applyBorder="1" applyAlignment="1">
      <alignment horizontal="left" vertical="center"/>
    </xf>
    <xf numFmtId="49" fontId="0" fillId="4" borderId="127" xfId="0" applyNumberFormat="1" applyFill="1" applyBorder="1" applyAlignment="1" applyProtection="1">
      <alignment horizontal="left" vertical="center" indent="1"/>
      <protection locked="0"/>
    </xf>
    <xf numFmtId="0" fontId="2" fillId="12" borderId="91" xfId="0" applyFont="1" applyFill="1" applyBorder="1" applyAlignment="1">
      <alignment horizontal="left" vertical="center"/>
    </xf>
    <xf numFmtId="49" fontId="0" fillId="4" borderId="91" xfId="0" applyNumberFormat="1" applyFill="1" applyBorder="1" applyAlignment="1" applyProtection="1">
      <alignment horizontal="left" vertical="center" indent="1"/>
      <protection locked="0"/>
    </xf>
    <xf numFmtId="0" fontId="2" fillId="12" borderId="92" xfId="0" applyFont="1" applyFill="1" applyBorder="1" applyAlignment="1">
      <alignment horizontal="left" vertical="center"/>
    </xf>
    <xf numFmtId="49" fontId="0" fillId="4" borderId="92" xfId="0" applyNumberFormat="1" applyFill="1" applyBorder="1" applyAlignment="1" applyProtection="1">
      <alignment horizontal="left" vertical="center" indent="1"/>
      <protection locked="0"/>
    </xf>
    <xf numFmtId="0" fontId="0" fillId="4" borderId="127" xfId="0" applyFill="1" applyBorder="1" applyAlignment="1" applyProtection="1">
      <alignment horizontal="left"/>
      <protection locked="0"/>
    </xf>
  </cellXfs>
  <cellStyles count="3">
    <cellStyle name="Komma" xfId="1" builtinId="3"/>
    <cellStyle name="Link" xfId="2" builtinId="8"/>
    <cellStyle name="Standard" xfId="0" builtinId="0"/>
  </cellStyles>
  <dxfs count="65">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auto="1"/>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b/>
        <i val="0"/>
        <color rgb="FF0070C0"/>
      </font>
      <fill>
        <patternFill>
          <bgColor rgb="FFFFFF00"/>
        </patternFill>
      </fill>
    </dxf>
    <dxf>
      <fill>
        <patternFill>
          <bgColor theme="0" tint="-0.24994659260841701"/>
        </patternFill>
      </fill>
    </dxf>
    <dxf>
      <font>
        <b/>
        <i val="0"/>
        <color theme="1"/>
      </font>
      <fill>
        <patternFill>
          <bgColor rgb="FFFFFF00"/>
        </patternFill>
      </fill>
    </dxf>
    <dxf>
      <border>
        <bottom style="thin">
          <color theme="1" tint="0.34998626667073579"/>
        </bottom>
        <vertical/>
        <horizontal/>
      </border>
    </dxf>
    <dxf>
      <font>
        <color rgb="FF006100"/>
      </font>
      <fill>
        <patternFill>
          <bgColor rgb="FFC6EFCE"/>
        </patternFill>
      </fill>
    </dxf>
    <dxf>
      <font>
        <color rgb="FF006100"/>
      </font>
      <fill>
        <patternFill>
          <bgColor rgb="FFC6EFCE"/>
        </patternFill>
      </fill>
    </dxf>
    <dxf>
      <font>
        <b/>
        <i val="0"/>
        <color rgb="FF0070C0"/>
      </font>
      <fill>
        <patternFill>
          <bgColor rgb="FFFFFF00"/>
        </patternFill>
      </fill>
    </dxf>
    <dxf>
      <font>
        <color theme="0"/>
      </font>
      <numFmt numFmtId="2" formatCode="0.00"/>
    </dxf>
    <dxf>
      <font>
        <b/>
        <i val="0"/>
        <color rgb="FF0070C0"/>
      </font>
      <fill>
        <patternFill>
          <bgColor rgb="FFFFFF00"/>
        </patternFill>
      </fill>
    </dxf>
    <dxf>
      <font>
        <b/>
        <i val="0"/>
        <color rgb="FF0070C0"/>
      </font>
      <fill>
        <patternFill>
          <bgColor rgb="FFFFFF00"/>
        </patternFill>
      </fill>
    </dxf>
    <dxf>
      <font>
        <color rgb="FF008000"/>
      </font>
      <fill>
        <patternFill>
          <fgColor rgb="FFFFFF00"/>
          <bgColor rgb="FFFFFF00"/>
        </patternFill>
      </fill>
    </dxf>
    <dxf>
      <font>
        <color rgb="FFFF0000"/>
      </font>
      <fill>
        <patternFill>
          <bgColor rgb="FFFFFF00"/>
        </patternFill>
      </fill>
    </dxf>
    <dxf>
      <font>
        <color rgb="FF008000"/>
      </font>
      <fill>
        <patternFill patternType="none">
          <bgColor auto="1"/>
        </patternFill>
      </fill>
    </dxf>
    <dxf>
      <font>
        <color rgb="FF008000"/>
      </font>
    </dxf>
    <dxf>
      <font>
        <color rgb="FFFF0000"/>
      </font>
    </dxf>
    <dxf>
      <font>
        <b/>
        <i val="0"/>
        <color rgb="FF0070C0"/>
      </font>
      <fill>
        <patternFill>
          <bgColor rgb="FFFFFF00"/>
        </patternFill>
      </fill>
      <border>
        <left/>
        <right/>
        <top/>
        <bottom/>
      </border>
    </dxf>
    <dxf>
      <font>
        <b/>
        <i val="0"/>
        <color rgb="FFC00000"/>
      </font>
      <numFmt numFmtId="2" formatCode="0.00"/>
      <fill>
        <patternFill patternType="solid">
          <fgColor theme="4"/>
          <bgColor theme="4"/>
        </patternFill>
      </fill>
    </dxf>
    <dxf>
      <font>
        <b/>
        <i val="0"/>
        <color theme="1"/>
      </font>
      <fill>
        <patternFill patternType="solid">
          <fgColor theme="4"/>
          <bgColor theme="4"/>
        </patternFill>
      </fill>
    </dxf>
    <dxf>
      <font>
        <b/>
        <i val="0"/>
        <color rgb="FF008000"/>
      </font>
    </dxf>
    <dxf>
      <font>
        <b/>
        <i val="0"/>
        <color rgb="FFFF0000"/>
      </font>
      <numFmt numFmtId="2" formatCode="0.00"/>
    </dxf>
    <dxf>
      <fill>
        <patternFill>
          <bgColor theme="5" tint="0.79998168889431442"/>
        </patternFill>
      </fill>
    </dxf>
  </dxfs>
  <tableStyles count="1" defaultTableStyle="TableStyleMedium2" defaultPivotStyle="PivotStyleLight16">
    <tableStyle name="Tabellenformat 1" pivot="0" count="1" xr9:uid="{00000000-0011-0000-FFFF-FFFF00000000}">
      <tableStyleElement type="firstRowStripe" dxfId="64"/>
    </tableStyle>
  </tableStyles>
  <colors>
    <mruColors>
      <color rgb="FFC0E399"/>
      <color rgb="FF33CC33"/>
      <color rgb="FF008000"/>
      <color rgb="FF9A0000"/>
      <color rgb="FFFFFF99"/>
      <color rgb="FFFF5353"/>
      <color rgb="FFFF2F2F"/>
      <color rgb="FF000046"/>
      <color rgb="FF7AD2FA"/>
      <color rgb="FFD6E3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r>
              <a:rPr lang="en-US" sz="2000">
                <a:solidFill>
                  <a:schemeClr val="tx1"/>
                </a:solidFill>
              </a:rPr>
              <a:t>Finanz  Übersicht</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de-DE"/>
        </a:p>
      </c:txPr>
    </c:title>
    <c:autoTitleDeleted val="0"/>
    <c:plotArea>
      <c:layout>
        <c:manualLayout>
          <c:layoutTarget val="inner"/>
          <c:xMode val="edge"/>
          <c:yMode val="edge"/>
          <c:x val="7.2222949087094854E-2"/>
          <c:y val="9.8251832078025139E-2"/>
          <c:w val="0.91726562984963445"/>
          <c:h val="0.71294192246608612"/>
        </c:manualLayout>
      </c:layout>
      <c:barChart>
        <c:barDir val="col"/>
        <c:grouping val="clustered"/>
        <c:varyColors val="0"/>
        <c:ser>
          <c:idx val="0"/>
          <c:order val="0"/>
          <c:tx>
            <c:strRef>
              <c:f>Überblick!$B$10</c:f>
              <c:strCache>
                <c:ptCount val="1"/>
                <c:pt idx="0">
                  <c:v>1  Einnahmen  </c:v>
                </c:pt>
              </c:strCache>
            </c:strRef>
          </c:tx>
          <c:spPr>
            <a:solidFill>
              <a:srgbClr val="008000"/>
            </a:solidFill>
            <a:ln>
              <a:noFill/>
            </a:ln>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rgbClr r="0" g="0" b="0">
                  <a:satMod val="300000"/>
                </a:scrgbClr>
              </a:contourClr>
            </a:sp3d>
          </c:spPr>
          <c:invertIfNegative val="0"/>
          <c:dLbls>
            <c:spPr>
              <a:solidFill>
                <a:srgbClr val="008000"/>
              </a:solidFill>
              <a:ln>
                <a:solidFill>
                  <a:schemeClr val="bg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Überblick!$D$8:$P$8</c:f>
              <c:strCache>
                <c:ptCount val="13"/>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pt idx="12">
                  <c:v>Summe</c:v>
                </c:pt>
              </c:strCache>
            </c:strRef>
          </c:cat>
          <c:val>
            <c:numRef>
              <c:f>Überblick!$D$10:$O$10</c:f>
              <c:numCache>
                <c:formatCode>0.00</c:formatCode>
                <c:ptCount val="12"/>
                <c:pt idx="0">
                  <c:v>2480.71</c:v>
                </c:pt>
                <c:pt idx="1">
                  <c:v>2330.71</c:v>
                </c:pt>
                <c:pt idx="2">
                  <c:v>2330.71</c:v>
                </c:pt>
                <c:pt idx="3">
                  <c:v>2480.71</c:v>
                </c:pt>
                <c:pt idx="4">
                  <c:v>2330.71</c:v>
                </c:pt>
                <c:pt idx="5">
                  <c:v>2330.71</c:v>
                </c:pt>
                <c:pt idx="6">
                  <c:v>2480.71</c:v>
                </c:pt>
                <c:pt idx="7">
                  <c:v>2330.71</c:v>
                </c:pt>
                <c:pt idx="8">
                  <c:v>2330.71</c:v>
                </c:pt>
                <c:pt idx="9">
                  <c:v>2480.71</c:v>
                </c:pt>
                <c:pt idx="10">
                  <c:v>2330.71</c:v>
                </c:pt>
                <c:pt idx="11">
                  <c:v>2330.71</c:v>
                </c:pt>
              </c:numCache>
            </c:numRef>
          </c:val>
          <c:extLst>
            <c:ext xmlns:c16="http://schemas.microsoft.com/office/drawing/2014/chart" uri="{C3380CC4-5D6E-409C-BE32-E72D297353CC}">
              <c16:uniqueId val="{00000000-6CF7-4B47-B7C0-DED3744457E3}"/>
            </c:ext>
          </c:extLst>
        </c:ser>
        <c:ser>
          <c:idx val="1"/>
          <c:order val="1"/>
          <c:tx>
            <c:strRef>
              <c:f>Überblick!$B$12</c:f>
              <c:strCache>
                <c:ptCount val="1"/>
                <c:pt idx="0">
                  <c:v>2  Fixe Ausgaben</c:v>
                </c:pt>
              </c:strCache>
            </c:strRef>
          </c:tx>
          <c:spPr>
            <a:solidFill>
              <a:srgbClr val="FF0000"/>
            </a:solidFill>
            <a:ln>
              <a:noFill/>
            </a:ln>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rgbClr r="0" g="0" b="0">
                  <a:satMod val="300000"/>
                </a:scrgbClr>
              </a:contourClr>
            </a:sp3d>
          </c:spPr>
          <c:invertIfNegative val="0"/>
          <c:dLbls>
            <c:spPr>
              <a:solidFill>
                <a:srgbClr val="FF0000"/>
              </a:solidFill>
              <a:ln>
                <a:solidFill>
                  <a:schemeClr val="bg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Überblick!$D$8:$P$8</c:f>
              <c:strCache>
                <c:ptCount val="13"/>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pt idx="12">
                  <c:v>Summe</c:v>
                </c:pt>
              </c:strCache>
            </c:strRef>
          </c:cat>
          <c:val>
            <c:numRef>
              <c:f>Überblick!$D$12:$O$12</c:f>
              <c:numCache>
                <c:formatCode>0.00</c:formatCode>
                <c:ptCount val="12"/>
                <c:pt idx="0">
                  <c:v>845.5</c:v>
                </c:pt>
                <c:pt idx="1">
                  <c:v>850.5</c:v>
                </c:pt>
                <c:pt idx="2">
                  <c:v>854.5</c:v>
                </c:pt>
                <c:pt idx="3">
                  <c:v>850.5</c:v>
                </c:pt>
                <c:pt idx="4">
                  <c:v>845.5</c:v>
                </c:pt>
                <c:pt idx="5">
                  <c:v>859.5</c:v>
                </c:pt>
                <c:pt idx="6">
                  <c:v>845.5</c:v>
                </c:pt>
                <c:pt idx="7">
                  <c:v>850.5</c:v>
                </c:pt>
                <c:pt idx="8">
                  <c:v>854.5</c:v>
                </c:pt>
                <c:pt idx="9">
                  <c:v>850.5</c:v>
                </c:pt>
                <c:pt idx="10">
                  <c:v>845.5</c:v>
                </c:pt>
                <c:pt idx="11">
                  <c:v>859.5</c:v>
                </c:pt>
              </c:numCache>
            </c:numRef>
          </c:val>
          <c:extLst>
            <c:ext xmlns:c16="http://schemas.microsoft.com/office/drawing/2014/chart" uri="{C3380CC4-5D6E-409C-BE32-E72D297353CC}">
              <c16:uniqueId val="{00000001-6CF7-4B47-B7C0-DED3744457E3}"/>
            </c:ext>
          </c:extLst>
        </c:ser>
        <c:ser>
          <c:idx val="2"/>
          <c:order val="2"/>
          <c:tx>
            <c:strRef>
              <c:f>Überblick!$B$16</c:f>
              <c:strCache>
                <c:ptCount val="1"/>
                <c:pt idx="0">
                  <c:v>4  Var. Ausgaben</c:v>
                </c:pt>
              </c:strCache>
            </c:strRef>
          </c:tx>
          <c:spPr>
            <a:solidFill>
              <a:srgbClr val="9A0000"/>
            </a:solidFill>
            <a:ln>
              <a:noFill/>
            </a:ln>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rgbClr r="0" g="0" b="0">
                  <a:satMod val="300000"/>
                </a:scrgbClr>
              </a:contourClr>
            </a:sp3d>
          </c:spPr>
          <c:invertIfNegative val="0"/>
          <c:dPt>
            <c:idx val="1"/>
            <c:invertIfNegative val="0"/>
            <c:bubble3D val="0"/>
            <c:extLst>
              <c:ext xmlns:c16="http://schemas.microsoft.com/office/drawing/2014/chart" uri="{C3380CC4-5D6E-409C-BE32-E72D297353CC}">
                <c16:uniqueId val="{00000003-6CF7-4B47-B7C0-DED3744457E3}"/>
              </c:ext>
            </c:extLst>
          </c:dPt>
          <c:dLbls>
            <c:spPr>
              <a:solidFill>
                <a:srgbClr val="C00000"/>
              </a:solidFill>
              <a:ln>
                <a:solidFill>
                  <a:schemeClr val="bg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Überblick!$D$8:$P$8</c:f>
              <c:strCache>
                <c:ptCount val="13"/>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pt idx="12">
                  <c:v>Summe</c:v>
                </c:pt>
              </c:strCache>
            </c:strRef>
          </c:cat>
          <c:val>
            <c:numRef>
              <c:f>Überblick!$D$16:$O$16</c:f>
              <c:numCache>
                <c:formatCode>0.00</c:formatCode>
                <c:ptCount val="12"/>
                <c:pt idx="0">
                  <c:v>382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CF7-4B47-B7C0-DED3744457E3}"/>
            </c:ext>
          </c:extLst>
        </c:ser>
        <c:ser>
          <c:idx val="3"/>
          <c:order val="3"/>
          <c:tx>
            <c:strRef>
              <c:f>Überblick!$B$19</c:f>
              <c:strCache>
                <c:ptCount val="1"/>
                <c:pt idx="0">
                  <c:v>5  Saldo</c:v>
                </c:pt>
              </c:strCache>
            </c:strRef>
          </c:tx>
          <c:spPr>
            <a:solidFill>
              <a:schemeClr val="accent1"/>
            </a:solidFill>
            <a:ln>
              <a:noFill/>
            </a:ln>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rgbClr r="0" g="0" b="0">
                  <a:satMod val="300000"/>
                </a:scrgbClr>
              </a:contourClr>
            </a:sp3d>
          </c:spPr>
          <c:invertIfNegative val="0"/>
          <c:dLbls>
            <c:spPr>
              <a:solidFill>
                <a:schemeClr val="accent1"/>
              </a:solidFill>
              <a:ln>
                <a:solidFill>
                  <a:schemeClr val="bg1"/>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Überblick!$D$8:$P$8</c:f>
              <c:strCache>
                <c:ptCount val="13"/>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pt idx="12">
                  <c:v>Summe</c:v>
                </c:pt>
              </c:strCache>
            </c:strRef>
          </c:cat>
          <c:val>
            <c:numRef>
              <c:f>Überblick!$D$19:$O$19</c:f>
              <c:numCache>
                <c:formatCode>0.00</c:formatCode>
                <c:ptCount val="12"/>
                <c:pt idx="0">
                  <c:v>1253.21</c:v>
                </c:pt>
                <c:pt idx="1">
                  <c:v>1480.21</c:v>
                </c:pt>
                <c:pt idx="2">
                  <c:v>1476.21</c:v>
                </c:pt>
                <c:pt idx="3">
                  <c:v>1630.21</c:v>
                </c:pt>
                <c:pt idx="4">
                  <c:v>1485.21</c:v>
                </c:pt>
                <c:pt idx="5">
                  <c:v>1471.21</c:v>
                </c:pt>
                <c:pt idx="6">
                  <c:v>1635.21</c:v>
                </c:pt>
                <c:pt idx="7">
                  <c:v>1480.21</c:v>
                </c:pt>
                <c:pt idx="8">
                  <c:v>1476.21</c:v>
                </c:pt>
                <c:pt idx="9">
                  <c:v>1630.21</c:v>
                </c:pt>
                <c:pt idx="10">
                  <c:v>1485.21</c:v>
                </c:pt>
                <c:pt idx="11">
                  <c:v>1471.21</c:v>
                </c:pt>
              </c:numCache>
            </c:numRef>
          </c:val>
          <c:extLst>
            <c:ext xmlns:c16="http://schemas.microsoft.com/office/drawing/2014/chart" uri="{C3380CC4-5D6E-409C-BE32-E72D297353CC}">
              <c16:uniqueId val="{00000005-6CF7-4B47-B7C0-DED3744457E3}"/>
            </c:ext>
          </c:extLst>
        </c:ser>
        <c:dLbls>
          <c:showLegendKey val="0"/>
          <c:showVal val="0"/>
          <c:showCatName val="0"/>
          <c:showSerName val="0"/>
          <c:showPercent val="0"/>
          <c:showBubbleSize val="0"/>
        </c:dLbls>
        <c:gapWidth val="100"/>
        <c:overlap val="-24"/>
        <c:axId val="63978880"/>
        <c:axId val="63980672"/>
      </c:barChart>
      <c:catAx>
        <c:axId val="63978880"/>
        <c:scaling>
          <c:orientation val="minMax"/>
        </c:scaling>
        <c:delete val="0"/>
        <c:axPos val="b"/>
        <c:numFmt formatCode="General" sourceLinked="0"/>
        <c:majorTickMark val="none"/>
        <c:minorTickMark val="none"/>
        <c:tickLblPos val="high"/>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980672"/>
        <c:crosses val="autoZero"/>
        <c:auto val="1"/>
        <c:lblAlgn val="ctr"/>
        <c:lblOffset val="100"/>
        <c:noMultiLvlLbl val="0"/>
      </c:catAx>
      <c:valAx>
        <c:axId val="63980672"/>
        <c:scaling>
          <c:orientation val="minMax"/>
        </c:scaling>
        <c:delete val="0"/>
        <c:axPos val="l"/>
        <c:majorGridlines>
          <c:spPr>
            <a:ln w="6350" cap="flat" cmpd="sng" algn="ctr">
              <a:solidFill>
                <a:schemeClr val="bg1">
                  <a:lumMod val="65000"/>
                </a:schemeClr>
              </a:solidFill>
              <a:prstDash val="sysDot"/>
              <a:round/>
            </a:ln>
            <a:effectLst/>
          </c:spPr>
        </c:majorGridlines>
        <c:numFmt formatCode="#,##0.00_ ;[Red]\-#,##0.00\ " sourceLinked="0"/>
        <c:majorTickMark val="none"/>
        <c:minorTickMark val="none"/>
        <c:tickLblPos val="nextTo"/>
        <c:spPr>
          <a:noFill/>
          <a:ln>
            <a:solidFill>
              <a:schemeClr val="bg1"/>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63978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solidFill>
                <a:latin typeface="+mn-lt"/>
                <a:ea typeface="+mn-ea"/>
                <a:cs typeface="+mn-cs"/>
              </a:defRPr>
            </a:pPr>
            <a:endParaRPr lang="de-DE"/>
          </a:p>
        </c:txPr>
      </c:dTable>
      <c:spPr>
        <a:solidFill>
          <a:schemeClr val="bg1">
            <a:lumMod val="85000"/>
          </a:schemeClr>
        </a:solidFill>
        <a:ln>
          <a:solidFill>
            <a:schemeClr val="bg1">
              <a:lumMod val="65000"/>
            </a:schemeClr>
          </a:solid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2 Fixe Ausgaben'!A1"/><Relationship Id="rId2" Type="http://schemas.openxmlformats.org/officeDocument/2006/relationships/hyperlink" Target="#'1 Einnahmen'!A1"/><Relationship Id="rId1" Type="http://schemas.openxmlformats.org/officeDocument/2006/relationships/chart" Target="../charts/chart1.xml"/><Relationship Id="rId6" Type="http://schemas.openxmlformats.org/officeDocument/2006/relationships/hyperlink" Target="#Anleitung!A1"/><Relationship Id="rId5" Type="http://schemas.openxmlformats.org/officeDocument/2006/relationships/hyperlink" Target="#Basisdaten!A1"/><Relationship Id="rId4" Type="http://schemas.openxmlformats.org/officeDocument/2006/relationships/hyperlink" Target="#'4 Var. Ausgaben Jahres&#252;bersicht'!A1"/></Relationships>
</file>

<file path=xl/drawings/_rels/drawing10.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1.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2.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3.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4.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5.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6.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7.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18.xml.rels><?xml version="1.0" encoding="UTF-8" standalone="yes"?>
<Relationships xmlns="http://schemas.openxmlformats.org/package/2006/relationships"><Relationship Id="rId1" Type="http://schemas.openxmlformats.org/officeDocument/2006/relationships/hyperlink" Target="#&#220;berblick!A1"/></Relationships>
</file>

<file path=xl/drawings/_rels/drawing19.xml.rels><?xml version="1.0" encoding="UTF-8" standalone="yes"?>
<Relationships xmlns="http://schemas.openxmlformats.org/package/2006/relationships"><Relationship Id="rId1" Type="http://schemas.openxmlformats.org/officeDocument/2006/relationships/hyperlink" Target="#&#220;berblick!A1"/></Relationships>
</file>

<file path=xl/drawings/_rels/drawing2.xml.rels><?xml version="1.0" encoding="UTF-8" standalone="yes"?>
<Relationships xmlns="http://schemas.openxmlformats.org/package/2006/relationships"><Relationship Id="rId1" Type="http://schemas.openxmlformats.org/officeDocument/2006/relationships/hyperlink" Target="#&#220;berblick!A1"/></Relationships>
</file>

<file path=xl/drawings/_rels/drawing3.xml.rels><?xml version="1.0" encoding="UTF-8" standalone="yes"?>
<Relationships xmlns="http://schemas.openxmlformats.org/package/2006/relationships"><Relationship Id="rId1" Type="http://schemas.openxmlformats.org/officeDocument/2006/relationships/hyperlink" Target="#&#220;berblick!A1"/></Relationships>
</file>

<file path=xl/drawings/_rels/drawing4.xml.rels><?xml version="1.0" encoding="UTF-8" standalone="yes"?>
<Relationships xmlns="http://schemas.openxmlformats.org/package/2006/relationships"><Relationship Id="rId1" Type="http://schemas.openxmlformats.org/officeDocument/2006/relationships/hyperlink" Target="#&#220;berblick!A1"/></Relationships>
</file>

<file path=xl/drawings/_rels/drawing5.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s>
</file>

<file path=xl/drawings/_rels/drawing6.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7.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8.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drawing9.xml.rels><?xml version="1.0" encoding="UTF-8" standalone="yes"?>
<Relationships xmlns="http://schemas.openxmlformats.org/package/2006/relationships"><Relationship Id="rId8" Type="http://schemas.openxmlformats.org/officeDocument/2006/relationships/hyperlink" Target="#Dezember!A1"/><Relationship Id="rId13" Type="http://schemas.openxmlformats.org/officeDocument/2006/relationships/hyperlink" Target="#&#220;berblick!A1"/><Relationship Id="rId3" Type="http://schemas.openxmlformats.org/officeDocument/2006/relationships/hyperlink" Target="#Mai!A1"/><Relationship Id="rId7" Type="http://schemas.openxmlformats.org/officeDocument/2006/relationships/hyperlink" Target="#Oktober!A1"/><Relationship Id="rId12" Type="http://schemas.openxmlformats.org/officeDocument/2006/relationships/hyperlink" Target="#Januar!A1"/><Relationship Id="rId2" Type="http://schemas.openxmlformats.org/officeDocument/2006/relationships/hyperlink" Target="#April!A1"/><Relationship Id="rId1" Type="http://schemas.openxmlformats.org/officeDocument/2006/relationships/hyperlink" Target="#M&#228;rz!A1"/><Relationship Id="rId6" Type="http://schemas.openxmlformats.org/officeDocument/2006/relationships/hyperlink" Target="#August!A1"/><Relationship Id="rId11" Type="http://schemas.openxmlformats.org/officeDocument/2006/relationships/hyperlink" Target="#Februar!A1"/><Relationship Id="rId5" Type="http://schemas.openxmlformats.org/officeDocument/2006/relationships/hyperlink" Target="#September!A1"/><Relationship Id="rId10" Type="http://schemas.openxmlformats.org/officeDocument/2006/relationships/hyperlink" Target="#Juni!A1"/><Relationship Id="rId4" Type="http://schemas.openxmlformats.org/officeDocument/2006/relationships/hyperlink" Target="#Juli!A1"/><Relationship Id="rId9" Type="http://schemas.openxmlformats.org/officeDocument/2006/relationships/hyperlink" Target="#November!A1"/><Relationship Id="rId14" Type="http://schemas.openxmlformats.org/officeDocument/2006/relationships/hyperlink" Target="#'4 Var. Ausgaben Jahres&#252;bersicht'!A1"/></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38100</xdr:colOff>
      <xdr:row>21</xdr:row>
      <xdr:rowOff>52915</xdr:rowOff>
    </xdr:from>
    <xdr:to>
      <xdr:col>16</xdr:col>
      <xdr:colOff>695325</xdr:colOff>
      <xdr:row>48</xdr:row>
      <xdr:rowOff>19050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10583</xdr:rowOff>
    </xdr:from>
    <xdr:to>
      <xdr:col>17</xdr:col>
      <xdr:colOff>10584</xdr:colOff>
      <xdr:row>54</xdr:row>
      <xdr:rowOff>169335</xdr:rowOff>
    </xdr:to>
    <xdr:sp macro="" textlink="" fLocksText="0">
      <xdr:nvSpPr>
        <xdr:cNvPr id="5" name="Textfeld 4">
          <a:extLst>
            <a:ext uri="{FF2B5EF4-FFF2-40B4-BE49-F238E27FC236}">
              <a16:creationId xmlns:a16="http://schemas.microsoft.com/office/drawing/2014/main" id="{00000000-0008-0000-0000-000005000000}"/>
            </a:ext>
          </a:extLst>
        </xdr:cNvPr>
        <xdr:cNvSpPr txBox="1"/>
      </xdr:nvSpPr>
      <xdr:spPr>
        <a:xfrm>
          <a:off x="180975" y="8887883"/>
          <a:ext cx="13240809" cy="920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1</xdr:col>
      <xdr:colOff>147918</xdr:colOff>
      <xdr:row>1</xdr:row>
      <xdr:rowOff>149598</xdr:rowOff>
    </xdr:from>
    <xdr:to>
      <xdr:col>3</xdr:col>
      <xdr:colOff>548400</xdr:colOff>
      <xdr:row>4</xdr:row>
      <xdr:rowOff>46098</xdr:rowOff>
    </xdr:to>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14618" y="416298"/>
          <a:ext cx="1829232" cy="468000"/>
        </a:xfrm>
        <a:prstGeom prst="rect">
          <a:avLst/>
        </a:prstGeom>
        <a:solidFill>
          <a:srgbClr val="008000"/>
        </a:solidFill>
        <a:ln w="12700" cmpd="sng">
          <a:solidFill>
            <a:schemeClr val="bg1">
              <a:lumMod val="9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a:solidFill>
                <a:schemeClr val="bg1"/>
              </a:solidFill>
            </a:rPr>
            <a:t>1 Einnahmen</a:t>
          </a:r>
        </a:p>
      </xdr:txBody>
    </xdr:sp>
    <xdr:clientData fPrintsWithSheet="0"/>
  </xdr:twoCellAnchor>
  <xdr:twoCellAnchor>
    <xdr:from>
      <xdr:col>4</xdr:col>
      <xdr:colOff>161925</xdr:colOff>
      <xdr:row>1</xdr:row>
      <xdr:rowOff>152400</xdr:rowOff>
    </xdr:from>
    <xdr:to>
      <xdr:col>5</xdr:col>
      <xdr:colOff>943407</xdr:colOff>
      <xdr:row>4</xdr:row>
      <xdr:rowOff>48900</xdr:rowOff>
    </xdr:to>
    <xdr:sp macro="" textlink="">
      <xdr:nvSpPr>
        <xdr:cNvPr id="2" name="Rechteck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905125" y="419100"/>
          <a:ext cx="1829232" cy="468000"/>
        </a:xfrm>
        <a:prstGeom prst="rect">
          <a:avLst/>
        </a:prstGeom>
        <a:solidFill>
          <a:srgbClr val="FF0000"/>
        </a:solidFill>
        <a:ln w="12700" cmpd="sng">
          <a:solidFill>
            <a:schemeClr val="bg1">
              <a:lumMod val="9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a:solidFill>
                <a:schemeClr val="bg1"/>
              </a:solidFill>
            </a:rPr>
            <a:t> 2 Fixe Ausgaben</a:t>
          </a:r>
        </a:p>
      </xdr:txBody>
    </xdr:sp>
    <xdr:clientData fPrintsWithSheet="0"/>
  </xdr:twoCellAnchor>
  <xdr:twoCellAnchor>
    <xdr:from>
      <xdr:col>3</xdr:col>
      <xdr:colOff>666750</xdr:colOff>
      <xdr:row>2</xdr:row>
      <xdr:rowOff>38101</xdr:rowOff>
    </xdr:from>
    <xdr:to>
      <xdr:col>4</xdr:col>
      <xdr:colOff>85725</xdr:colOff>
      <xdr:row>3</xdr:row>
      <xdr:rowOff>104775</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2362200" y="495301"/>
          <a:ext cx="466725" cy="257174"/>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3200" b="1">
              <a:ln>
                <a:noFill/>
              </a:ln>
              <a:solidFill>
                <a:schemeClr val="tx1"/>
              </a:solidFill>
            </a:rPr>
            <a:t>-</a:t>
          </a:r>
        </a:p>
      </xdr:txBody>
    </xdr:sp>
    <xdr:clientData fPrintsWithSheet="0"/>
  </xdr:twoCellAnchor>
  <xdr:twoCellAnchor>
    <xdr:from>
      <xdr:col>6</xdr:col>
      <xdr:colOff>9525</xdr:colOff>
      <xdr:row>2</xdr:row>
      <xdr:rowOff>38101</xdr:rowOff>
    </xdr:from>
    <xdr:to>
      <xdr:col>6</xdr:col>
      <xdr:colOff>476250</xdr:colOff>
      <xdr:row>3</xdr:row>
      <xdr:rowOff>104776</xdr:rowOff>
    </xdr:to>
    <xdr:sp macro="" textlink="">
      <xdr:nvSpPr>
        <xdr:cNvPr id="7" name="Rechteck 6">
          <a:extLst>
            <a:ext uri="{FF2B5EF4-FFF2-40B4-BE49-F238E27FC236}">
              <a16:creationId xmlns:a16="http://schemas.microsoft.com/office/drawing/2014/main" id="{00000000-0008-0000-0000-000007000000}"/>
            </a:ext>
          </a:extLst>
        </xdr:cNvPr>
        <xdr:cNvSpPr/>
      </xdr:nvSpPr>
      <xdr:spPr>
        <a:xfrm>
          <a:off x="4848225" y="495301"/>
          <a:ext cx="466725" cy="257175"/>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3200" b="1">
              <a:solidFill>
                <a:schemeClr val="tx1"/>
              </a:solidFill>
            </a:rPr>
            <a:t>=</a:t>
          </a:r>
        </a:p>
      </xdr:txBody>
    </xdr:sp>
    <xdr:clientData fPrintsWithSheet="0"/>
  </xdr:twoCellAnchor>
  <xdr:twoCellAnchor>
    <xdr:from>
      <xdr:col>6</xdr:col>
      <xdr:colOff>438149</xdr:colOff>
      <xdr:row>1</xdr:row>
      <xdr:rowOff>142875</xdr:rowOff>
    </xdr:from>
    <xdr:to>
      <xdr:col>7</xdr:col>
      <xdr:colOff>657656</xdr:colOff>
      <xdr:row>4</xdr:row>
      <xdr:rowOff>39375</xdr:rowOff>
    </xdr:to>
    <xdr:sp macro="" textlink="">
      <xdr:nvSpPr>
        <xdr:cNvPr id="9" name="Rechteck 8">
          <a:extLst>
            <a:ext uri="{FF2B5EF4-FFF2-40B4-BE49-F238E27FC236}">
              <a16:creationId xmlns:a16="http://schemas.microsoft.com/office/drawing/2014/main" id="{00000000-0008-0000-0000-000009000000}"/>
            </a:ext>
          </a:extLst>
        </xdr:cNvPr>
        <xdr:cNvSpPr/>
      </xdr:nvSpPr>
      <xdr:spPr>
        <a:xfrm>
          <a:off x="5276849" y="409575"/>
          <a:ext cx="1267257" cy="468000"/>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800" b="1">
              <a:ln>
                <a:solidFill>
                  <a:schemeClr val="tx1">
                    <a:lumMod val="75000"/>
                    <a:lumOff val="25000"/>
                  </a:schemeClr>
                </a:solidFill>
              </a:ln>
              <a:solidFill>
                <a:srgbClr val="FFFF00"/>
              </a:solidFill>
            </a:rPr>
            <a:t> 3 Budget</a:t>
          </a:r>
        </a:p>
      </xdr:txBody>
    </xdr:sp>
    <xdr:clientData fPrintsWithSheet="0"/>
  </xdr:twoCellAnchor>
  <xdr:twoCellAnchor>
    <xdr:from>
      <xdr:col>7</xdr:col>
      <xdr:colOff>561975</xdr:colOff>
      <xdr:row>2</xdr:row>
      <xdr:rowOff>38101</xdr:rowOff>
    </xdr:from>
    <xdr:to>
      <xdr:col>7</xdr:col>
      <xdr:colOff>1028700</xdr:colOff>
      <xdr:row>3</xdr:row>
      <xdr:rowOff>104775</xdr:rowOff>
    </xdr:to>
    <xdr:sp macro="" textlink="">
      <xdr:nvSpPr>
        <xdr:cNvPr id="10" name="Rechteck 9">
          <a:extLst>
            <a:ext uri="{FF2B5EF4-FFF2-40B4-BE49-F238E27FC236}">
              <a16:creationId xmlns:a16="http://schemas.microsoft.com/office/drawing/2014/main" id="{00000000-0008-0000-0000-00000A000000}"/>
            </a:ext>
          </a:extLst>
        </xdr:cNvPr>
        <xdr:cNvSpPr/>
      </xdr:nvSpPr>
      <xdr:spPr>
        <a:xfrm>
          <a:off x="6448425" y="495301"/>
          <a:ext cx="466725" cy="257174"/>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3200" b="1">
              <a:ln>
                <a:noFill/>
              </a:ln>
              <a:solidFill>
                <a:schemeClr val="tx1"/>
              </a:solidFill>
            </a:rPr>
            <a:t>-</a:t>
          </a:r>
        </a:p>
      </xdr:txBody>
    </xdr:sp>
    <xdr:clientData fPrintsWithSheet="0"/>
  </xdr:twoCellAnchor>
  <xdr:twoCellAnchor>
    <xdr:from>
      <xdr:col>8</xdr:col>
      <xdr:colOff>57149</xdr:colOff>
      <xdr:row>1</xdr:row>
      <xdr:rowOff>152400</xdr:rowOff>
    </xdr:from>
    <xdr:to>
      <xdr:col>9</xdr:col>
      <xdr:colOff>1019174</xdr:colOff>
      <xdr:row>4</xdr:row>
      <xdr:rowOff>48900</xdr:rowOff>
    </xdr:to>
    <xdr:sp macro="" textlink="">
      <xdr:nvSpPr>
        <xdr:cNvPr id="12" name="Rechteck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6991349" y="419100"/>
          <a:ext cx="2009775" cy="468000"/>
        </a:xfrm>
        <a:prstGeom prst="rect">
          <a:avLst/>
        </a:prstGeom>
        <a:solidFill>
          <a:srgbClr val="C00000"/>
        </a:solidFill>
        <a:ln w="12700" cmpd="sng">
          <a:solidFill>
            <a:schemeClr val="bg1">
              <a:lumMod val="9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600">
              <a:solidFill>
                <a:schemeClr val="bg1"/>
              </a:solidFill>
            </a:rPr>
            <a:t> 4 Variable Ausgaben</a:t>
          </a:r>
        </a:p>
      </xdr:txBody>
    </xdr:sp>
    <xdr:clientData fPrintsWithSheet="0"/>
  </xdr:twoCellAnchor>
  <xdr:twoCellAnchor>
    <xdr:from>
      <xdr:col>10</xdr:col>
      <xdr:colOff>104775</xdr:colOff>
      <xdr:row>2</xdr:row>
      <xdr:rowOff>38101</xdr:rowOff>
    </xdr:from>
    <xdr:to>
      <xdr:col>10</xdr:col>
      <xdr:colOff>571500</xdr:colOff>
      <xdr:row>3</xdr:row>
      <xdr:rowOff>104776</xdr:rowOff>
    </xdr:to>
    <xdr:sp macro="" textlink="">
      <xdr:nvSpPr>
        <xdr:cNvPr id="13" name="Rechteck 12">
          <a:extLst>
            <a:ext uri="{FF2B5EF4-FFF2-40B4-BE49-F238E27FC236}">
              <a16:creationId xmlns:a16="http://schemas.microsoft.com/office/drawing/2014/main" id="{00000000-0008-0000-0000-00000D000000}"/>
            </a:ext>
          </a:extLst>
        </xdr:cNvPr>
        <xdr:cNvSpPr/>
      </xdr:nvSpPr>
      <xdr:spPr>
        <a:xfrm>
          <a:off x="9134475" y="495301"/>
          <a:ext cx="466725" cy="257175"/>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3200" b="1">
              <a:solidFill>
                <a:schemeClr val="tx1"/>
              </a:solidFill>
            </a:rPr>
            <a:t>=</a:t>
          </a:r>
        </a:p>
      </xdr:txBody>
    </xdr:sp>
    <xdr:clientData fPrintsWithSheet="0"/>
  </xdr:twoCellAnchor>
  <xdr:twoCellAnchor>
    <xdr:from>
      <xdr:col>10</xdr:col>
      <xdr:colOff>380999</xdr:colOff>
      <xdr:row>1</xdr:row>
      <xdr:rowOff>142875</xdr:rowOff>
    </xdr:from>
    <xdr:to>
      <xdr:col>11</xdr:col>
      <xdr:colOff>600506</xdr:colOff>
      <xdr:row>4</xdr:row>
      <xdr:rowOff>39375</xdr:rowOff>
    </xdr:to>
    <xdr:sp macro="" textlink="">
      <xdr:nvSpPr>
        <xdr:cNvPr id="15" name="Rechteck 14">
          <a:extLst>
            <a:ext uri="{FF2B5EF4-FFF2-40B4-BE49-F238E27FC236}">
              <a16:creationId xmlns:a16="http://schemas.microsoft.com/office/drawing/2014/main" id="{00000000-0008-0000-0000-00000F000000}"/>
            </a:ext>
          </a:extLst>
        </xdr:cNvPr>
        <xdr:cNvSpPr/>
      </xdr:nvSpPr>
      <xdr:spPr>
        <a:xfrm>
          <a:off x="9410699" y="409575"/>
          <a:ext cx="1267257" cy="468000"/>
        </a:xfrm>
        <a:prstGeom prst="rect">
          <a:avLst/>
        </a:prstGeom>
        <a:noFill/>
        <a:ln w="12700" cmpd="sng">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800" b="1">
              <a:ln>
                <a:solidFill>
                  <a:schemeClr val="tx1">
                    <a:lumMod val="75000"/>
                    <a:lumOff val="25000"/>
                  </a:schemeClr>
                </a:solidFill>
              </a:ln>
              <a:solidFill>
                <a:schemeClr val="tx1"/>
              </a:solidFill>
            </a:rPr>
            <a:t> </a:t>
          </a:r>
          <a:r>
            <a:rPr lang="de-DE" sz="1800" b="1">
              <a:ln>
                <a:solidFill>
                  <a:schemeClr val="tx1">
                    <a:lumMod val="75000"/>
                    <a:lumOff val="25000"/>
                  </a:schemeClr>
                </a:solidFill>
              </a:ln>
              <a:solidFill>
                <a:schemeClr val="accent1"/>
              </a:solidFill>
            </a:rPr>
            <a:t>5</a:t>
          </a:r>
          <a:r>
            <a:rPr lang="de-DE" sz="1800" b="1">
              <a:ln>
                <a:solidFill>
                  <a:schemeClr val="tx1">
                    <a:lumMod val="75000"/>
                    <a:lumOff val="25000"/>
                  </a:schemeClr>
                </a:solidFill>
              </a:ln>
              <a:solidFill>
                <a:schemeClr val="tx1"/>
              </a:solidFill>
            </a:rPr>
            <a:t> </a:t>
          </a:r>
          <a:r>
            <a:rPr lang="de-DE" sz="1800" b="1">
              <a:ln>
                <a:solidFill>
                  <a:schemeClr val="tx1">
                    <a:lumMod val="75000"/>
                    <a:lumOff val="25000"/>
                  </a:schemeClr>
                </a:solidFill>
              </a:ln>
              <a:solidFill>
                <a:schemeClr val="accent1"/>
              </a:solidFill>
            </a:rPr>
            <a:t>Saldo</a:t>
          </a:r>
        </a:p>
      </xdr:txBody>
    </xdr:sp>
    <xdr:clientData fPrintsWithSheet="0"/>
  </xdr:twoCellAnchor>
  <xdr:twoCellAnchor>
    <xdr:from>
      <xdr:col>13</xdr:col>
      <xdr:colOff>428625</xdr:colOff>
      <xdr:row>1</xdr:row>
      <xdr:rowOff>38100</xdr:rowOff>
    </xdr:from>
    <xdr:to>
      <xdr:col>14</xdr:col>
      <xdr:colOff>619125</xdr:colOff>
      <xdr:row>2</xdr:row>
      <xdr:rowOff>161925</xdr:rowOff>
    </xdr:to>
    <xdr:sp macro="" textlink="">
      <xdr:nvSpPr>
        <xdr:cNvPr id="11" name="Textfeld 10">
          <a:hlinkClick xmlns:r="http://schemas.openxmlformats.org/officeDocument/2006/relationships" r:id="rId5" tooltip="Springt zum Juli"/>
          <a:extLst>
            <a:ext uri="{FF2B5EF4-FFF2-40B4-BE49-F238E27FC236}">
              <a16:creationId xmlns:a16="http://schemas.microsoft.com/office/drawing/2014/main" id="{00000000-0008-0000-0000-00000B000000}"/>
            </a:ext>
          </a:extLst>
        </xdr:cNvPr>
        <xdr:cNvSpPr txBox="1"/>
      </xdr:nvSpPr>
      <xdr:spPr>
        <a:xfrm>
          <a:off x="12601575" y="304800"/>
          <a:ext cx="1238250" cy="314325"/>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Basisdaten</a:t>
          </a:r>
        </a:p>
      </xdr:txBody>
    </xdr:sp>
    <xdr:clientData/>
  </xdr:twoCellAnchor>
  <xdr:twoCellAnchor>
    <xdr:from>
      <xdr:col>13</xdr:col>
      <xdr:colOff>438150</xdr:colOff>
      <xdr:row>3</xdr:row>
      <xdr:rowOff>19050</xdr:rowOff>
    </xdr:from>
    <xdr:to>
      <xdr:col>14</xdr:col>
      <xdr:colOff>628650</xdr:colOff>
      <xdr:row>4</xdr:row>
      <xdr:rowOff>142875</xdr:rowOff>
    </xdr:to>
    <xdr:sp macro="" textlink="">
      <xdr:nvSpPr>
        <xdr:cNvPr id="14" name="Textfeld 13">
          <a:hlinkClick xmlns:r="http://schemas.openxmlformats.org/officeDocument/2006/relationships" r:id="rId6" tooltip="Springt zum Juli"/>
          <a:extLst>
            <a:ext uri="{FF2B5EF4-FFF2-40B4-BE49-F238E27FC236}">
              <a16:creationId xmlns:a16="http://schemas.microsoft.com/office/drawing/2014/main" id="{00000000-0008-0000-0000-00000E000000}"/>
            </a:ext>
          </a:extLst>
        </xdr:cNvPr>
        <xdr:cNvSpPr txBox="1"/>
      </xdr:nvSpPr>
      <xdr:spPr>
        <a:xfrm>
          <a:off x="12611100" y="666750"/>
          <a:ext cx="1238250" cy="314325"/>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Anleitung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9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9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900-000012000000}"/>
            </a:ext>
          </a:extLst>
        </xdr:cNvPr>
        <xdr:cNvSpPr txBox="1"/>
      </xdr:nvSpPr>
      <xdr:spPr>
        <a:xfrm>
          <a:off x="7079876" y="276225"/>
          <a:ext cx="1072403"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9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9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9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9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9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9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9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9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9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9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9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A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A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A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A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A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A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A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A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A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A00-000019000000}"/>
            </a:ext>
          </a:extLst>
        </xdr:cNvPr>
        <xdr:cNvSpPr txBox="1"/>
      </xdr:nvSpPr>
      <xdr:spPr>
        <a:xfrm>
          <a:off x="8161804" y="276225"/>
          <a:ext cx="1035203"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A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A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A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A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B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B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B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B00-000013000000}"/>
            </a:ext>
          </a:extLst>
        </xdr:cNvPr>
        <xdr:cNvSpPr txBox="1"/>
      </xdr:nvSpPr>
      <xdr:spPr>
        <a:xfrm>
          <a:off x="2743200" y="567265"/>
          <a:ext cx="1095375"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B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B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B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B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B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B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B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B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B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B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C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C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C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C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C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C00-000015000000}"/>
            </a:ext>
          </a:extLst>
        </xdr:cNvPr>
        <xdr:cNvSpPr txBox="1"/>
      </xdr:nvSpPr>
      <xdr:spPr>
        <a:xfrm>
          <a:off x="3848100" y="567266"/>
          <a:ext cx="1066800"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C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C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C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C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C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C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C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C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D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D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D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D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D00-000014000000}"/>
            </a:ext>
          </a:extLst>
        </xdr:cNvPr>
        <xdr:cNvSpPr txBox="1"/>
      </xdr:nvSpPr>
      <xdr:spPr>
        <a:xfrm>
          <a:off x="4924425" y="567266"/>
          <a:ext cx="1066800"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D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D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D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D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D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D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D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D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D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E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E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E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E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E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E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E00-000016000000}"/>
            </a:ext>
          </a:extLst>
        </xdr:cNvPr>
        <xdr:cNvSpPr txBox="1"/>
      </xdr:nvSpPr>
      <xdr:spPr>
        <a:xfrm>
          <a:off x="6000750" y="567266"/>
          <a:ext cx="1069601"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E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E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E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E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E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E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E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F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F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F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F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F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F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F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F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F00-000018000000}"/>
            </a:ext>
          </a:extLst>
        </xdr:cNvPr>
        <xdr:cNvSpPr txBox="1"/>
      </xdr:nvSpPr>
      <xdr:spPr>
        <a:xfrm>
          <a:off x="7079876" y="567266"/>
          <a:ext cx="1072403"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F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F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F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F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F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10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10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10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10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10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10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10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1000-000017000000}"/>
            </a:ext>
          </a:extLst>
        </xdr:cNvPr>
        <xdr:cNvSpPr txBox="1"/>
      </xdr:nvSpPr>
      <xdr:spPr>
        <a:xfrm>
          <a:off x="8161804" y="567266"/>
          <a:ext cx="1035203"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10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10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10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10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10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10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419100</xdr:colOff>
      <xdr:row>0</xdr:row>
      <xdr:rowOff>161925</xdr:rowOff>
    </xdr:from>
    <xdr:to>
      <xdr:col>9</xdr:col>
      <xdr:colOff>0</xdr:colOff>
      <xdr:row>3</xdr:row>
      <xdr:rowOff>133349</xdr:rowOff>
    </xdr:to>
    <xdr:sp macro="" textlink="">
      <xdr:nvSpPr>
        <xdr:cNvPr id="2" name="Textfeld 1">
          <a:hlinkClick xmlns:r="http://schemas.openxmlformats.org/officeDocument/2006/relationships" r:id="rId1" tooltip="Springt zum Juli"/>
          <a:extLst>
            <a:ext uri="{FF2B5EF4-FFF2-40B4-BE49-F238E27FC236}">
              <a16:creationId xmlns:a16="http://schemas.microsoft.com/office/drawing/2014/main" id="{00000000-0008-0000-1100-000002000000}"/>
            </a:ext>
          </a:extLst>
        </xdr:cNvPr>
        <xdr:cNvSpPr txBox="1"/>
      </xdr:nvSpPr>
      <xdr:spPr>
        <a:xfrm>
          <a:off x="6105525" y="161925"/>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342900</xdr:colOff>
      <xdr:row>4</xdr:row>
      <xdr:rowOff>19049</xdr:rowOff>
    </xdr:to>
    <xdr:sp macro="" textlink="">
      <xdr:nvSpPr>
        <xdr:cNvPr id="2" name="Textfeld 1">
          <a:hlinkClick xmlns:r="http://schemas.openxmlformats.org/officeDocument/2006/relationships" r:id="rId1" tooltip="Springt zum Juli"/>
          <a:extLst>
            <a:ext uri="{FF2B5EF4-FFF2-40B4-BE49-F238E27FC236}">
              <a16:creationId xmlns:a16="http://schemas.microsoft.com/office/drawing/2014/main" id="{00000000-0008-0000-1200-000002000000}"/>
            </a:ext>
          </a:extLst>
        </xdr:cNvPr>
        <xdr:cNvSpPr txBox="1"/>
      </xdr:nvSpPr>
      <xdr:spPr>
        <a:xfrm>
          <a:off x="762000" y="1905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4</xdr:col>
          <xdr:colOff>752475</xdr:colOff>
          <xdr:row>40</xdr:row>
          <xdr:rowOff>114300</xdr:rowOff>
        </xdr:to>
        <xdr:sp macro="" textlink="">
          <xdr:nvSpPr>
            <xdr:cNvPr id="77825" name="Object 1" hidden="1">
              <a:extLst>
                <a:ext uri="{63B3BB69-23CF-44E3-9099-C40C66FF867C}">
                  <a14:compatExt spid="_x0000_s77825"/>
                </a:ext>
                <a:ext uri="{FF2B5EF4-FFF2-40B4-BE49-F238E27FC236}">
                  <a16:creationId xmlns:a16="http://schemas.microsoft.com/office/drawing/2014/main" id="{00000000-0008-0000-1200-0000013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723900</xdr:colOff>
      <xdr:row>2</xdr:row>
      <xdr:rowOff>276224</xdr:rowOff>
    </xdr:to>
    <xdr:sp macro="" textlink="">
      <xdr:nvSpPr>
        <xdr:cNvPr id="3" name="Textfeld 2">
          <a:hlinkClick xmlns:r="http://schemas.openxmlformats.org/officeDocument/2006/relationships" r:id="rId1" tooltip="Springt zum Juli"/>
          <a:extLst>
            <a:ext uri="{FF2B5EF4-FFF2-40B4-BE49-F238E27FC236}">
              <a16:creationId xmlns:a16="http://schemas.microsoft.com/office/drawing/2014/main" id="{00000000-0008-0000-0100-000003000000}"/>
            </a:ext>
          </a:extLst>
        </xdr:cNvPr>
        <xdr:cNvSpPr txBox="1"/>
      </xdr:nvSpPr>
      <xdr:spPr>
        <a:xfrm>
          <a:off x="2476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723900</xdr:colOff>
      <xdr:row>2</xdr:row>
      <xdr:rowOff>276224</xdr:rowOff>
    </xdr:to>
    <xdr:sp macro="" textlink="">
      <xdr:nvSpPr>
        <xdr:cNvPr id="3" name="Textfeld 2">
          <a:hlinkClick xmlns:r="http://schemas.openxmlformats.org/officeDocument/2006/relationships" r:id="rId1" tooltip="Springt zum Juli"/>
          <a:extLst>
            <a:ext uri="{FF2B5EF4-FFF2-40B4-BE49-F238E27FC236}">
              <a16:creationId xmlns:a16="http://schemas.microsoft.com/office/drawing/2014/main" id="{00000000-0008-0000-0200-000003000000}"/>
            </a:ext>
          </a:extLst>
        </xdr:cNvPr>
        <xdr:cNvSpPr txBox="1"/>
      </xdr:nvSpPr>
      <xdr:spPr>
        <a:xfrm>
          <a:off x="2476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257175</xdr:colOff>
      <xdr:row>2</xdr:row>
      <xdr:rowOff>276224</xdr:rowOff>
    </xdr:to>
    <xdr:sp macro="" textlink="">
      <xdr:nvSpPr>
        <xdr:cNvPr id="3" name="Textfeld 2">
          <a:hlinkClick xmlns:r="http://schemas.openxmlformats.org/officeDocument/2006/relationships" r:id="rId1" tooltip="Springt zum Juli"/>
          <a:extLst>
            <a:ext uri="{FF2B5EF4-FFF2-40B4-BE49-F238E27FC236}">
              <a16:creationId xmlns:a16="http://schemas.microsoft.com/office/drawing/2014/main" id="{00000000-0008-0000-0300-000003000000}"/>
            </a:ext>
          </a:extLst>
        </xdr:cNvPr>
        <xdr:cNvSpPr txBox="1"/>
      </xdr:nvSpPr>
      <xdr:spPr>
        <a:xfrm>
          <a:off x="257175"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11205</xdr:colOff>
      <xdr:row>4</xdr:row>
      <xdr:rowOff>0</xdr:rowOff>
    </xdr:from>
    <xdr:to>
      <xdr:col>12</xdr:col>
      <xdr:colOff>504264</xdr:colOff>
      <xdr:row>4</xdr:row>
      <xdr:rowOff>78441</xdr:rowOff>
    </xdr:to>
    <xdr:sp macro="" textlink="">
      <xdr:nvSpPr>
        <xdr:cNvPr id="2" name="FarbenZeigen" hidden="1">
          <a:extLst>
            <a:ext uri="{FF2B5EF4-FFF2-40B4-BE49-F238E27FC236}">
              <a16:creationId xmlns:a16="http://schemas.microsoft.com/office/drawing/2014/main" id="{00000000-0008-0000-0400-000002000000}"/>
            </a:ext>
          </a:extLst>
        </xdr:cNvPr>
        <xdr:cNvSpPr txBox="1"/>
      </xdr:nvSpPr>
      <xdr:spPr>
        <a:xfrm>
          <a:off x="5792880" y="1068480"/>
          <a:ext cx="3883959" cy="267261"/>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de-DE" sz="1100" b="0">
              <a:solidFill>
                <a:schemeClr val="tx1"/>
              </a:solidFill>
              <a:latin typeface="+mn-lt"/>
              <a:ea typeface="+mn-ea"/>
              <a:cs typeface="+mn-cs"/>
            </a:rPr>
            <a:t>Farben</a:t>
          </a:r>
          <a:r>
            <a:rPr lang="de-DE" sz="1100" b="0" baseline="0">
              <a:solidFill>
                <a:schemeClr val="tx1"/>
              </a:solidFill>
              <a:latin typeface="+mn-lt"/>
              <a:ea typeface="+mn-ea"/>
              <a:cs typeface="+mn-cs"/>
            </a:rPr>
            <a:t> um </a:t>
          </a:r>
          <a:r>
            <a:rPr lang="de-DE" sz="1100" b="0">
              <a:solidFill>
                <a:schemeClr val="tx1"/>
              </a:solidFill>
              <a:latin typeface="+mn-lt"/>
              <a:ea typeface="+mn-ea"/>
              <a:cs typeface="+mn-cs"/>
            </a:rPr>
            <a:t>Zellen zu markieren</a:t>
          </a:r>
        </a:p>
      </xdr:txBody>
    </xdr:sp>
    <xdr:clientData fPrintsWithSheet="0"/>
  </xdr:twoCellAnchor>
  <xdr:twoCellAnchor>
    <xdr:from>
      <xdr:col>8</xdr:col>
      <xdr:colOff>134471</xdr:colOff>
      <xdr:row>4</xdr:row>
      <xdr:rowOff>0</xdr:rowOff>
    </xdr:from>
    <xdr:to>
      <xdr:col>15</xdr:col>
      <xdr:colOff>257736</xdr:colOff>
      <xdr:row>4</xdr:row>
      <xdr:rowOff>313765</xdr:rowOff>
    </xdr:to>
    <xdr:sp macro="" textlink="">
      <xdr:nvSpPr>
        <xdr:cNvPr id="8" name="Rechteck 7" hidden="1">
          <a:extLst>
            <a:ext uri="{FF2B5EF4-FFF2-40B4-BE49-F238E27FC236}">
              <a16:creationId xmlns:a16="http://schemas.microsoft.com/office/drawing/2014/main" id="{00000000-0008-0000-0400-000008000000}"/>
            </a:ext>
          </a:extLst>
        </xdr:cNvPr>
        <xdr:cNvSpPr/>
      </xdr:nvSpPr>
      <xdr:spPr>
        <a:xfrm>
          <a:off x="5916146" y="1102098"/>
          <a:ext cx="6057340" cy="468967"/>
        </a:xfrm>
        <a:prstGeom prst="rect">
          <a:avLst/>
        </a:prstGeom>
        <a:solidFill>
          <a:schemeClr val="bg1"/>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200"/>
        </a:p>
      </xdr:txBody>
    </xdr:sp>
    <xdr:clientData/>
  </xdr:twoCellAnchor>
  <xdr:twoCellAnchor>
    <xdr:from>
      <xdr:col>4</xdr:col>
      <xdr:colOff>828675</xdr:colOff>
      <xdr:row>1</xdr:row>
      <xdr:rowOff>9525</xdr:rowOff>
    </xdr:from>
    <xdr:to>
      <xdr:col>6</xdr:col>
      <xdr:colOff>200025</xdr:colOff>
      <xdr:row>1</xdr:row>
      <xdr:rowOff>297525</xdr:rowOff>
    </xdr:to>
    <xdr:sp macro="" textlink="">
      <xdr:nvSpPr>
        <xdr:cNvPr id="18" name="Textfeld 17">
          <a:hlinkClick xmlns:r="http://schemas.openxmlformats.org/officeDocument/2006/relationships" r:id="rId1" tooltip="Springt zum März"/>
          <a:extLst>
            <a:ext uri="{FF2B5EF4-FFF2-40B4-BE49-F238E27FC236}">
              <a16:creationId xmlns:a16="http://schemas.microsoft.com/office/drawing/2014/main" id="{00000000-0008-0000-0400-000012000000}"/>
            </a:ext>
          </a:extLst>
        </xdr:cNvPr>
        <xdr:cNvSpPr txBox="1"/>
      </xdr:nvSpPr>
      <xdr:spPr>
        <a:xfrm>
          <a:off x="375285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6</xdr:col>
      <xdr:colOff>209550</xdr:colOff>
      <xdr:row>1</xdr:row>
      <xdr:rowOff>9525</xdr:rowOff>
    </xdr:from>
    <xdr:to>
      <xdr:col>7</xdr:col>
      <xdr:colOff>431426</xdr:colOff>
      <xdr:row>1</xdr:row>
      <xdr:rowOff>297525</xdr:rowOff>
    </xdr:to>
    <xdr:sp macro="" textlink="">
      <xdr:nvSpPr>
        <xdr:cNvPr id="19" name="Textfeld 18">
          <a:hlinkClick xmlns:r="http://schemas.openxmlformats.org/officeDocument/2006/relationships" r:id="rId2" tooltip="Springt zum April"/>
          <a:extLst>
            <a:ext uri="{FF2B5EF4-FFF2-40B4-BE49-F238E27FC236}">
              <a16:creationId xmlns:a16="http://schemas.microsoft.com/office/drawing/2014/main" id="{00000000-0008-0000-0400-000013000000}"/>
            </a:ext>
          </a:extLst>
        </xdr:cNvPr>
        <xdr:cNvSpPr txBox="1"/>
      </xdr:nvSpPr>
      <xdr:spPr>
        <a:xfrm>
          <a:off x="4829175"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7</xdr:col>
      <xdr:colOff>440951</xdr:colOff>
      <xdr:row>1</xdr:row>
      <xdr:rowOff>9525</xdr:rowOff>
    </xdr:from>
    <xdr:to>
      <xdr:col>8</xdr:col>
      <xdr:colOff>665629</xdr:colOff>
      <xdr:row>1</xdr:row>
      <xdr:rowOff>297525</xdr:rowOff>
    </xdr:to>
    <xdr:sp macro="" textlink="">
      <xdr:nvSpPr>
        <xdr:cNvPr id="20" name="Textfeld 19">
          <a:hlinkClick xmlns:r="http://schemas.openxmlformats.org/officeDocument/2006/relationships" r:id="rId3" tooltip="Springt zum Mai"/>
          <a:extLst>
            <a:ext uri="{FF2B5EF4-FFF2-40B4-BE49-F238E27FC236}">
              <a16:creationId xmlns:a16="http://schemas.microsoft.com/office/drawing/2014/main" id="{00000000-0008-0000-0400-000014000000}"/>
            </a:ext>
          </a:extLst>
        </xdr:cNvPr>
        <xdr:cNvSpPr txBox="1"/>
      </xdr:nvSpPr>
      <xdr:spPr>
        <a:xfrm>
          <a:off x="5908301"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2</xdr:col>
      <xdr:colOff>342900</xdr:colOff>
      <xdr:row>1</xdr:row>
      <xdr:rowOff>300565</xdr:rowOff>
    </xdr:from>
    <xdr:to>
      <xdr:col>3</xdr:col>
      <xdr:colOff>590550</xdr:colOff>
      <xdr:row>2</xdr:row>
      <xdr:rowOff>274240</xdr:rowOff>
    </xdr:to>
    <xdr:sp macro="" textlink="">
      <xdr:nvSpPr>
        <xdr:cNvPr id="21" name="Textfeld 20">
          <a:hlinkClick xmlns:r="http://schemas.openxmlformats.org/officeDocument/2006/relationships" r:id="rId4" tooltip="Springt zum Juli"/>
          <a:extLst>
            <a:ext uri="{FF2B5EF4-FFF2-40B4-BE49-F238E27FC236}">
              <a16:creationId xmlns:a16="http://schemas.microsoft.com/office/drawing/2014/main" id="{00000000-0008-0000-0400-000015000000}"/>
            </a:ext>
          </a:extLst>
        </xdr:cNvPr>
        <xdr:cNvSpPr txBox="1"/>
      </xdr:nvSpPr>
      <xdr:spPr>
        <a:xfrm>
          <a:off x="1571625"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4</xdr:col>
      <xdr:colOff>828675</xdr:colOff>
      <xdr:row>1</xdr:row>
      <xdr:rowOff>300566</xdr:rowOff>
    </xdr:from>
    <xdr:to>
      <xdr:col>6</xdr:col>
      <xdr:colOff>200025</xdr:colOff>
      <xdr:row>2</xdr:row>
      <xdr:rowOff>274241</xdr:rowOff>
    </xdr:to>
    <xdr:sp macro="" textlink="">
      <xdr:nvSpPr>
        <xdr:cNvPr id="22" name="Textfeld 21">
          <a:hlinkClick xmlns:r="http://schemas.openxmlformats.org/officeDocument/2006/relationships" r:id="rId5" tooltip="Springt zum September"/>
          <a:extLst>
            <a:ext uri="{FF2B5EF4-FFF2-40B4-BE49-F238E27FC236}">
              <a16:creationId xmlns:a16="http://schemas.microsoft.com/office/drawing/2014/main" id="{00000000-0008-0000-0400-000016000000}"/>
            </a:ext>
          </a:extLst>
        </xdr:cNvPr>
        <xdr:cNvSpPr txBox="1"/>
      </xdr:nvSpPr>
      <xdr:spPr>
        <a:xfrm>
          <a:off x="375285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3</xdr:col>
      <xdr:colOff>600075</xdr:colOff>
      <xdr:row>1</xdr:row>
      <xdr:rowOff>300566</xdr:rowOff>
    </xdr:from>
    <xdr:to>
      <xdr:col>4</xdr:col>
      <xdr:colOff>819150</xdr:colOff>
      <xdr:row>2</xdr:row>
      <xdr:rowOff>274241</xdr:rowOff>
    </xdr:to>
    <xdr:sp macro="" textlink="">
      <xdr:nvSpPr>
        <xdr:cNvPr id="23" name="Textfeld 22">
          <a:hlinkClick xmlns:r="http://schemas.openxmlformats.org/officeDocument/2006/relationships" r:id="rId6" tooltip="Springt zum August"/>
          <a:extLst>
            <a:ext uri="{FF2B5EF4-FFF2-40B4-BE49-F238E27FC236}">
              <a16:creationId xmlns:a16="http://schemas.microsoft.com/office/drawing/2014/main" id="{00000000-0008-0000-0400-000017000000}"/>
            </a:ext>
          </a:extLst>
        </xdr:cNvPr>
        <xdr:cNvSpPr txBox="1"/>
      </xdr:nvSpPr>
      <xdr:spPr>
        <a:xfrm>
          <a:off x="26765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6</xdr:col>
      <xdr:colOff>209550</xdr:colOff>
      <xdr:row>1</xdr:row>
      <xdr:rowOff>300566</xdr:rowOff>
    </xdr:from>
    <xdr:to>
      <xdr:col>7</xdr:col>
      <xdr:colOff>431426</xdr:colOff>
      <xdr:row>2</xdr:row>
      <xdr:rowOff>274241</xdr:rowOff>
    </xdr:to>
    <xdr:sp macro="" textlink="">
      <xdr:nvSpPr>
        <xdr:cNvPr id="24" name="Textfeld 23">
          <a:hlinkClick xmlns:r="http://schemas.openxmlformats.org/officeDocument/2006/relationships" r:id="rId7" tooltip="Springt zum Oktober"/>
          <a:extLst>
            <a:ext uri="{FF2B5EF4-FFF2-40B4-BE49-F238E27FC236}">
              <a16:creationId xmlns:a16="http://schemas.microsoft.com/office/drawing/2014/main" id="{00000000-0008-0000-0400-000018000000}"/>
            </a:ext>
          </a:extLst>
        </xdr:cNvPr>
        <xdr:cNvSpPr txBox="1"/>
      </xdr:nvSpPr>
      <xdr:spPr>
        <a:xfrm>
          <a:off x="4829175"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8</xdr:col>
      <xdr:colOff>675154</xdr:colOff>
      <xdr:row>1</xdr:row>
      <xdr:rowOff>300566</xdr:rowOff>
    </xdr:from>
    <xdr:to>
      <xdr:col>10</xdr:col>
      <xdr:colOff>14907</xdr:colOff>
      <xdr:row>2</xdr:row>
      <xdr:rowOff>274241</xdr:rowOff>
    </xdr:to>
    <xdr:sp macro="" textlink="">
      <xdr:nvSpPr>
        <xdr:cNvPr id="25" name="Textfeld 24">
          <a:hlinkClick xmlns:r="http://schemas.openxmlformats.org/officeDocument/2006/relationships" r:id="rId8" tooltip="Springt zum Dezember"/>
          <a:extLst>
            <a:ext uri="{FF2B5EF4-FFF2-40B4-BE49-F238E27FC236}">
              <a16:creationId xmlns:a16="http://schemas.microsoft.com/office/drawing/2014/main" id="{00000000-0008-0000-0400-000019000000}"/>
            </a:ext>
          </a:extLst>
        </xdr:cNvPr>
        <xdr:cNvSpPr txBox="1"/>
      </xdr:nvSpPr>
      <xdr:spPr>
        <a:xfrm>
          <a:off x="6990229"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7</xdr:col>
      <xdr:colOff>440951</xdr:colOff>
      <xdr:row>1</xdr:row>
      <xdr:rowOff>300566</xdr:rowOff>
    </xdr:from>
    <xdr:to>
      <xdr:col>8</xdr:col>
      <xdr:colOff>665629</xdr:colOff>
      <xdr:row>2</xdr:row>
      <xdr:rowOff>274241</xdr:rowOff>
    </xdr:to>
    <xdr:sp macro="" textlink="">
      <xdr:nvSpPr>
        <xdr:cNvPr id="26" name="Textfeld 25">
          <a:hlinkClick xmlns:r="http://schemas.openxmlformats.org/officeDocument/2006/relationships" r:id="rId9" tooltip="Springt zum November"/>
          <a:extLst>
            <a:ext uri="{FF2B5EF4-FFF2-40B4-BE49-F238E27FC236}">
              <a16:creationId xmlns:a16="http://schemas.microsoft.com/office/drawing/2014/main" id="{00000000-0008-0000-0400-00001A000000}"/>
            </a:ext>
          </a:extLst>
        </xdr:cNvPr>
        <xdr:cNvSpPr txBox="1"/>
      </xdr:nvSpPr>
      <xdr:spPr>
        <a:xfrm>
          <a:off x="5908301"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8</xdr:col>
      <xdr:colOff>675154</xdr:colOff>
      <xdr:row>1</xdr:row>
      <xdr:rowOff>9525</xdr:rowOff>
    </xdr:from>
    <xdr:to>
      <xdr:col>10</xdr:col>
      <xdr:colOff>14907</xdr:colOff>
      <xdr:row>1</xdr:row>
      <xdr:rowOff>297525</xdr:rowOff>
    </xdr:to>
    <xdr:sp macro="" textlink="">
      <xdr:nvSpPr>
        <xdr:cNvPr id="27" name="Textfeld 26">
          <a:hlinkClick xmlns:r="http://schemas.openxmlformats.org/officeDocument/2006/relationships" r:id="rId10" tooltip="Springt zum Juni"/>
          <a:extLst>
            <a:ext uri="{FF2B5EF4-FFF2-40B4-BE49-F238E27FC236}">
              <a16:creationId xmlns:a16="http://schemas.microsoft.com/office/drawing/2014/main" id="{00000000-0008-0000-0400-00001B000000}"/>
            </a:ext>
          </a:extLst>
        </xdr:cNvPr>
        <xdr:cNvSpPr txBox="1"/>
      </xdr:nvSpPr>
      <xdr:spPr>
        <a:xfrm>
          <a:off x="6990229"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3</xdr:col>
      <xdr:colOff>600075</xdr:colOff>
      <xdr:row>1</xdr:row>
      <xdr:rowOff>9525</xdr:rowOff>
    </xdr:from>
    <xdr:to>
      <xdr:col>4</xdr:col>
      <xdr:colOff>819150</xdr:colOff>
      <xdr:row>1</xdr:row>
      <xdr:rowOff>297525</xdr:rowOff>
    </xdr:to>
    <xdr:sp macro="" textlink="">
      <xdr:nvSpPr>
        <xdr:cNvPr id="28" name="Textfeld 27">
          <a:hlinkClick xmlns:r="http://schemas.openxmlformats.org/officeDocument/2006/relationships" r:id="rId11" tooltip="Springt zum Februar"/>
          <a:extLst>
            <a:ext uri="{FF2B5EF4-FFF2-40B4-BE49-F238E27FC236}">
              <a16:creationId xmlns:a16="http://schemas.microsoft.com/office/drawing/2014/main" id="{00000000-0008-0000-0400-00001C000000}"/>
            </a:ext>
          </a:extLst>
        </xdr:cNvPr>
        <xdr:cNvSpPr txBox="1"/>
      </xdr:nvSpPr>
      <xdr:spPr>
        <a:xfrm>
          <a:off x="26765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2</xdr:col>
      <xdr:colOff>342900</xdr:colOff>
      <xdr:row>1</xdr:row>
      <xdr:rowOff>9525</xdr:rowOff>
    </xdr:from>
    <xdr:to>
      <xdr:col>3</xdr:col>
      <xdr:colOff>590550</xdr:colOff>
      <xdr:row>1</xdr:row>
      <xdr:rowOff>297525</xdr:rowOff>
    </xdr:to>
    <xdr:sp macro="" textlink="">
      <xdr:nvSpPr>
        <xdr:cNvPr id="29" name="Textfeld 28">
          <a:hlinkClick xmlns:r="http://schemas.openxmlformats.org/officeDocument/2006/relationships" r:id="rId12" tooltip="Springt zu Januar"/>
          <a:extLst>
            <a:ext uri="{FF2B5EF4-FFF2-40B4-BE49-F238E27FC236}">
              <a16:creationId xmlns:a16="http://schemas.microsoft.com/office/drawing/2014/main" id="{00000000-0008-0000-0400-00001D000000}"/>
            </a:ext>
          </a:extLst>
        </xdr:cNvPr>
        <xdr:cNvSpPr txBox="1"/>
      </xdr:nvSpPr>
      <xdr:spPr>
        <a:xfrm>
          <a:off x="1571625"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1</xdr:col>
      <xdr:colOff>9525</xdr:colOff>
      <xdr:row>1</xdr:row>
      <xdr:rowOff>0</xdr:rowOff>
    </xdr:from>
    <xdr:to>
      <xdr:col>2</xdr:col>
      <xdr:colOff>133350</xdr:colOff>
      <xdr:row>2</xdr:row>
      <xdr:rowOff>276224</xdr:rowOff>
    </xdr:to>
    <xdr:sp macro="" textlink="">
      <xdr:nvSpPr>
        <xdr:cNvPr id="30" name="Textfeld 29">
          <a:hlinkClick xmlns:r="http://schemas.openxmlformats.org/officeDocument/2006/relationships" r:id="rId13" tooltip="Springt zum Juli"/>
          <a:extLst>
            <a:ext uri="{FF2B5EF4-FFF2-40B4-BE49-F238E27FC236}">
              <a16:creationId xmlns:a16="http://schemas.microsoft.com/office/drawing/2014/main" id="{00000000-0008-0000-0400-00001E000000}"/>
            </a:ext>
          </a:extLst>
        </xdr:cNvPr>
        <xdr:cNvSpPr txBox="1"/>
      </xdr:nvSpPr>
      <xdr:spPr>
        <a:xfrm>
          <a:off x="257175"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2" name="Textfeld 1">
          <a:hlinkClick xmlns:r="http://schemas.openxmlformats.org/officeDocument/2006/relationships" r:id="rId1" tooltip="Springt zum März"/>
          <a:extLst>
            <a:ext uri="{FF2B5EF4-FFF2-40B4-BE49-F238E27FC236}">
              <a16:creationId xmlns:a16="http://schemas.microsoft.com/office/drawing/2014/main" id="{00000000-0008-0000-0500-000002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3" name="Textfeld 2">
          <a:hlinkClick xmlns:r="http://schemas.openxmlformats.org/officeDocument/2006/relationships" r:id="rId2" tooltip="Springt zum April"/>
          <a:extLst>
            <a:ext uri="{FF2B5EF4-FFF2-40B4-BE49-F238E27FC236}">
              <a16:creationId xmlns:a16="http://schemas.microsoft.com/office/drawing/2014/main" id="{00000000-0008-0000-0500-000003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4" name="Textfeld 3">
          <a:hlinkClick xmlns:r="http://schemas.openxmlformats.org/officeDocument/2006/relationships" r:id="rId3" tooltip="Springt zum Mai"/>
          <a:extLst>
            <a:ext uri="{FF2B5EF4-FFF2-40B4-BE49-F238E27FC236}">
              <a16:creationId xmlns:a16="http://schemas.microsoft.com/office/drawing/2014/main" id="{00000000-0008-0000-0500-000004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5" name="Textfeld 4">
          <a:hlinkClick xmlns:r="http://schemas.openxmlformats.org/officeDocument/2006/relationships" r:id="rId4" tooltip="Springt zum Juli"/>
          <a:extLst>
            <a:ext uri="{FF2B5EF4-FFF2-40B4-BE49-F238E27FC236}">
              <a16:creationId xmlns:a16="http://schemas.microsoft.com/office/drawing/2014/main" id="{00000000-0008-0000-0500-000005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6" name="Textfeld 5">
          <a:hlinkClick xmlns:r="http://schemas.openxmlformats.org/officeDocument/2006/relationships" r:id="rId5" tooltip="Springt zum September"/>
          <a:extLst>
            <a:ext uri="{FF2B5EF4-FFF2-40B4-BE49-F238E27FC236}">
              <a16:creationId xmlns:a16="http://schemas.microsoft.com/office/drawing/2014/main" id="{00000000-0008-0000-0500-000006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7" name="Textfeld 6">
          <a:hlinkClick xmlns:r="http://schemas.openxmlformats.org/officeDocument/2006/relationships" r:id="rId6" tooltip="Springt zum August"/>
          <a:extLst>
            <a:ext uri="{FF2B5EF4-FFF2-40B4-BE49-F238E27FC236}">
              <a16:creationId xmlns:a16="http://schemas.microsoft.com/office/drawing/2014/main" id="{00000000-0008-0000-0500-000007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8" name="Textfeld 7">
          <a:hlinkClick xmlns:r="http://schemas.openxmlformats.org/officeDocument/2006/relationships" r:id="rId7" tooltip="Springt zum Oktober"/>
          <a:extLst>
            <a:ext uri="{FF2B5EF4-FFF2-40B4-BE49-F238E27FC236}">
              <a16:creationId xmlns:a16="http://schemas.microsoft.com/office/drawing/2014/main" id="{00000000-0008-0000-0500-000008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9" name="Textfeld 8">
          <a:hlinkClick xmlns:r="http://schemas.openxmlformats.org/officeDocument/2006/relationships" r:id="rId8" tooltip="Springt zum Dezember"/>
          <a:extLst>
            <a:ext uri="{FF2B5EF4-FFF2-40B4-BE49-F238E27FC236}">
              <a16:creationId xmlns:a16="http://schemas.microsoft.com/office/drawing/2014/main" id="{00000000-0008-0000-0500-000009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10" name="Textfeld 9">
          <a:hlinkClick xmlns:r="http://schemas.openxmlformats.org/officeDocument/2006/relationships" r:id="rId9" tooltip="Springt zum November"/>
          <a:extLst>
            <a:ext uri="{FF2B5EF4-FFF2-40B4-BE49-F238E27FC236}">
              <a16:creationId xmlns:a16="http://schemas.microsoft.com/office/drawing/2014/main" id="{00000000-0008-0000-0500-00000A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11" name="Textfeld 10">
          <a:hlinkClick xmlns:r="http://schemas.openxmlformats.org/officeDocument/2006/relationships" r:id="rId10" tooltip="Springt zum Juni"/>
          <a:extLst>
            <a:ext uri="{FF2B5EF4-FFF2-40B4-BE49-F238E27FC236}">
              <a16:creationId xmlns:a16="http://schemas.microsoft.com/office/drawing/2014/main" id="{00000000-0008-0000-0500-00000B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12" name="Textfeld 11">
          <a:hlinkClick xmlns:r="http://schemas.openxmlformats.org/officeDocument/2006/relationships" r:id="rId11" tooltip="Springt zum Februar"/>
          <a:extLst>
            <a:ext uri="{FF2B5EF4-FFF2-40B4-BE49-F238E27FC236}">
              <a16:creationId xmlns:a16="http://schemas.microsoft.com/office/drawing/2014/main" id="{00000000-0008-0000-0500-00000C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13" name="Textfeld 12">
          <a:hlinkClick xmlns:r="http://schemas.openxmlformats.org/officeDocument/2006/relationships" r:id="rId12" tooltip="Springt zu Januar"/>
          <a:extLst>
            <a:ext uri="{FF2B5EF4-FFF2-40B4-BE49-F238E27FC236}">
              <a16:creationId xmlns:a16="http://schemas.microsoft.com/office/drawing/2014/main" id="{00000000-0008-0000-0500-00000D000000}"/>
            </a:ext>
          </a:extLst>
        </xdr:cNvPr>
        <xdr:cNvSpPr txBox="1"/>
      </xdr:nvSpPr>
      <xdr:spPr>
        <a:xfrm>
          <a:off x="2743200" y="276225"/>
          <a:ext cx="1095375"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14" name="Textfeld 13">
          <a:hlinkClick xmlns:r="http://schemas.openxmlformats.org/officeDocument/2006/relationships" r:id="rId13" tooltip="Springt zum Juli"/>
          <a:extLst>
            <a:ext uri="{FF2B5EF4-FFF2-40B4-BE49-F238E27FC236}">
              <a16:creationId xmlns:a16="http://schemas.microsoft.com/office/drawing/2014/main" id="{00000000-0008-0000-0500-00000E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15" name="Textfeld 14">
          <a:hlinkClick xmlns:r="http://schemas.openxmlformats.org/officeDocument/2006/relationships" r:id="rId14" tooltip="Springt zum Juli"/>
          <a:extLst>
            <a:ext uri="{FF2B5EF4-FFF2-40B4-BE49-F238E27FC236}">
              <a16:creationId xmlns:a16="http://schemas.microsoft.com/office/drawing/2014/main" id="{00000000-0008-0000-0500-00000F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00000000-0008-0000-0600-00001C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30" name="Textfeld 29">
          <a:hlinkClick xmlns:r="http://schemas.openxmlformats.org/officeDocument/2006/relationships" r:id="rId2" tooltip="Springt zum April"/>
          <a:extLst>
            <a:ext uri="{FF2B5EF4-FFF2-40B4-BE49-F238E27FC236}">
              <a16:creationId xmlns:a16="http://schemas.microsoft.com/office/drawing/2014/main" id="{00000000-0008-0000-0600-00001E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32" name="Textfeld 31">
          <a:hlinkClick xmlns:r="http://schemas.openxmlformats.org/officeDocument/2006/relationships" r:id="rId3" tooltip="Springt zum Mai"/>
          <a:extLst>
            <a:ext uri="{FF2B5EF4-FFF2-40B4-BE49-F238E27FC236}">
              <a16:creationId xmlns:a16="http://schemas.microsoft.com/office/drawing/2014/main" id="{00000000-0008-0000-0600-000020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33" name="Textfeld 32">
          <a:hlinkClick xmlns:r="http://schemas.openxmlformats.org/officeDocument/2006/relationships" r:id="rId4" tooltip="Springt zum Juli"/>
          <a:extLst>
            <a:ext uri="{FF2B5EF4-FFF2-40B4-BE49-F238E27FC236}">
              <a16:creationId xmlns:a16="http://schemas.microsoft.com/office/drawing/2014/main" id="{00000000-0008-0000-0600-000021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34" name="Textfeld 33">
          <a:hlinkClick xmlns:r="http://schemas.openxmlformats.org/officeDocument/2006/relationships" r:id="rId5" tooltip="Springt zum September"/>
          <a:extLst>
            <a:ext uri="{FF2B5EF4-FFF2-40B4-BE49-F238E27FC236}">
              <a16:creationId xmlns:a16="http://schemas.microsoft.com/office/drawing/2014/main" id="{00000000-0008-0000-0600-000022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35" name="Textfeld 34">
          <a:hlinkClick xmlns:r="http://schemas.openxmlformats.org/officeDocument/2006/relationships" r:id="rId6" tooltip="Springt zum August"/>
          <a:extLst>
            <a:ext uri="{FF2B5EF4-FFF2-40B4-BE49-F238E27FC236}">
              <a16:creationId xmlns:a16="http://schemas.microsoft.com/office/drawing/2014/main" id="{00000000-0008-0000-0600-000023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36" name="Textfeld 35">
          <a:hlinkClick xmlns:r="http://schemas.openxmlformats.org/officeDocument/2006/relationships" r:id="rId7" tooltip="Springt zum Oktober"/>
          <a:extLst>
            <a:ext uri="{FF2B5EF4-FFF2-40B4-BE49-F238E27FC236}">
              <a16:creationId xmlns:a16="http://schemas.microsoft.com/office/drawing/2014/main" id="{00000000-0008-0000-0600-000024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37" name="Textfeld 36">
          <a:hlinkClick xmlns:r="http://schemas.openxmlformats.org/officeDocument/2006/relationships" r:id="rId8" tooltip="Springt zum Dezember"/>
          <a:extLst>
            <a:ext uri="{FF2B5EF4-FFF2-40B4-BE49-F238E27FC236}">
              <a16:creationId xmlns:a16="http://schemas.microsoft.com/office/drawing/2014/main" id="{00000000-0008-0000-0600-000025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38" name="Textfeld 37">
          <a:hlinkClick xmlns:r="http://schemas.openxmlformats.org/officeDocument/2006/relationships" r:id="rId9" tooltip="Springt zum November"/>
          <a:extLst>
            <a:ext uri="{FF2B5EF4-FFF2-40B4-BE49-F238E27FC236}">
              <a16:creationId xmlns:a16="http://schemas.microsoft.com/office/drawing/2014/main" id="{00000000-0008-0000-0600-000026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39" name="Textfeld 38">
          <a:hlinkClick xmlns:r="http://schemas.openxmlformats.org/officeDocument/2006/relationships" r:id="rId10" tooltip="Springt zum Juni"/>
          <a:extLst>
            <a:ext uri="{FF2B5EF4-FFF2-40B4-BE49-F238E27FC236}">
              <a16:creationId xmlns:a16="http://schemas.microsoft.com/office/drawing/2014/main" id="{00000000-0008-0000-0600-000027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40" name="Textfeld 39">
          <a:hlinkClick xmlns:r="http://schemas.openxmlformats.org/officeDocument/2006/relationships" r:id="rId11" tooltip="Springt zum Februar"/>
          <a:extLst>
            <a:ext uri="{FF2B5EF4-FFF2-40B4-BE49-F238E27FC236}">
              <a16:creationId xmlns:a16="http://schemas.microsoft.com/office/drawing/2014/main" id="{00000000-0008-0000-0600-000028000000}"/>
            </a:ext>
          </a:extLst>
        </xdr:cNvPr>
        <xdr:cNvSpPr txBox="1"/>
      </xdr:nvSpPr>
      <xdr:spPr>
        <a:xfrm>
          <a:off x="3848100" y="276225"/>
          <a:ext cx="1066800"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41" name="Textfeld 40">
          <a:hlinkClick xmlns:r="http://schemas.openxmlformats.org/officeDocument/2006/relationships" r:id="rId12" tooltip="Springt zu Januar"/>
          <a:extLst>
            <a:ext uri="{FF2B5EF4-FFF2-40B4-BE49-F238E27FC236}">
              <a16:creationId xmlns:a16="http://schemas.microsoft.com/office/drawing/2014/main" id="{00000000-0008-0000-0600-000029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42" name="Textfeld 41">
          <a:hlinkClick xmlns:r="http://schemas.openxmlformats.org/officeDocument/2006/relationships" r:id="rId13" tooltip="Springt zum Juli"/>
          <a:extLst>
            <a:ext uri="{FF2B5EF4-FFF2-40B4-BE49-F238E27FC236}">
              <a16:creationId xmlns:a16="http://schemas.microsoft.com/office/drawing/2014/main" id="{00000000-0008-0000-0600-00002A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43" name="Textfeld 42">
          <a:hlinkClick xmlns:r="http://schemas.openxmlformats.org/officeDocument/2006/relationships" r:id="rId14" tooltip="Springt zum Juli"/>
          <a:extLst>
            <a:ext uri="{FF2B5EF4-FFF2-40B4-BE49-F238E27FC236}">
              <a16:creationId xmlns:a16="http://schemas.microsoft.com/office/drawing/2014/main" id="{00000000-0008-0000-0600-00002B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5" name="Textfeld 14">
          <a:hlinkClick xmlns:r="http://schemas.openxmlformats.org/officeDocument/2006/relationships" r:id="rId1" tooltip="Springt zum März"/>
          <a:extLst>
            <a:ext uri="{FF2B5EF4-FFF2-40B4-BE49-F238E27FC236}">
              <a16:creationId xmlns:a16="http://schemas.microsoft.com/office/drawing/2014/main" id="{00000000-0008-0000-0700-00000F000000}"/>
            </a:ext>
          </a:extLst>
        </xdr:cNvPr>
        <xdr:cNvSpPr txBox="1"/>
      </xdr:nvSpPr>
      <xdr:spPr>
        <a:xfrm>
          <a:off x="4924425" y="276225"/>
          <a:ext cx="1066800"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700-000011000000}"/>
            </a:ext>
          </a:extLst>
        </xdr:cNvPr>
        <xdr:cNvSpPr txBox="1"/>
      </xdr:nvSpPr>
      <xdr:spPr>
        <a:xfrm>
          <a:off x="6000750" y="276225"/>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7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7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7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7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7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7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7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7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7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7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7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7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428625</xdr:colOff>
      <xdr:row>1</xdr:row>
      <xdr:rowOff>9525</xdr:rowOff>
    </xdr:from>
    <xdr:to>
      <xdr:col>8</xdr:col>
      <xdr:colOff>733425</xdr:colOff>
      <xdr:row>1</xdr:row>
      <xdr:rowOff>297525</xdr:rowOff>
    </xdr:to>
    <xdr:sp macro="" textlink="">
      <xdr:nvSpPr>
        <xdr:cNvPr id="16" name="Textfeld 15">
          <a:hlinkClick xmlns:r="http://schemas.openxmlformats.org/officeDocument/2006/relationships" r:id="rId1" tooltip="Springt zum März"/>
          <a:extLst>
            <a:ext uri="{FF2B5EF4-FFF2-40B4-BE49-F238E27FC236}">
              <a16:creationId xmlns:a16="http://schemas.microsoft.com/office/drawing/2014/main" id="{00000000-0008-0000-0800-000010000000}"/>
            </a:ext>
          </a:extLst>
        </xdr:cNvPr>
        <xdr:cNvSpPr txBox="1"/>
      </xdr:nvSpPr>
      <xdr:spPr>
        <a:xfrm>
          <a:off x="4924425"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8</xdr:col>
      <xdr:colOff>742950</xdr:colOff>
      <xdr:row>1</xdr:row>
      <xdr:rowOff>9525</xdr:rowOff>
    </xdr:from>
    <xdr:to>
      <xdr:col>10</xdr:col>
      <xdr:colOff>288551</xdr:colOff>
      <xdr:row>1</xdr:row>
      <xdr:rowOff>297525</xdr:rowOff>
    </xdr:to>
    <xdr:sp macro="" textlink="">
      <xdr:nvSpPr>
        <xdr:cNvPr id="17" name="Textfeld 16">
          <a:hlinkClick xmlns:r="http://schemas.openxmlformats.org/officeDocument/2006/relationships" r:id="rId2" tooltip="Springt zum April"/>
          <a:extLst>
            <a:ext uri="{FF2B5EF4-FFF2-40B4-BE49-F238E27FC236}">
              <a16:creationId xmlns:a16="http://schemas.microsoft.com/office/drawing/2014/main" id="{00000000-0008-0000-0800-000011000000}"/>
            </a:ext>
          </a:extLst>
        </xdr:cNvPr>
        <xdr:cNvSpPr txBox="1"/>
      </xdr:nvSpPr>
      <xdr:spPr>
        <a:xfrm>
          <a:off x="6000750" y="276225"/>
          <a:ext cx="1069601" cy="288000"/>
        </a:xfrm>
        <a:prstGeom prst="rect">
          <a:avLst/>
        </a:prstGeom>
        <a:solidFill>
          <a:srgbClr val="0070C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10</xdr:col>
      <xdr:colOff>298076</xdr:colOff>
      <xdr:row>1</xdr:row>
      <xdr:rowOff>9525</xdr:rowOff>
    </xdr:from>
    <xdr:to>
      <xdr:col>11</xdr:col>
      <xdr:colOff>608479</xdr:colOff>
      <xdr:row>1</xdr:row>
      <xdr:rowOff>297525</xdr:rowOff>
    </xdr:to>
    <xdr:sp macro="" textlink="">
      <xdr:nvSpPr>
        <xdr:cNvPr id="18" name="Textfeld 17">
          <a:hlinkClick xmlns:r="http://schemas.openxmlformats.org/officeDocument/2006/relationships" r:id="rId3" tooltip="Springt zum Mai"/>
          <a:extLst>
            <a:ext uri="{FF2B5EF4-FFF2-40B4-BE49-F238E27FC236}">
              <a16:creationId xmlns:a16="http://schemas.microsoft.com/office/drawing/2014/main" id="{00000000-0008-0000-0800-000012000000}"/>
            </a:ext>
          </a:extLst>
        </xdr:cNvPr>
        <xdr:cNvSpPr txBox="1"/>
      </xdr:nvSpPr>
      <xdr:spPr>
        <a:xfrm>
          <a:off x="7079876" y="276225"/>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4</xdr:col>
      <xdr:colOff>561975</xdr:colOff>
      <xdr:row>1</xdr:row>
      <xdr:rowOff>300565</xdr:rowOff>
    </xdr:from>
    <xdr:to>
      <xdr:col>6</xdr:col>
      <xdr:colOff>133350</xdr:colOff>
      <xdr:row>2</xdr:row>
      <xdr:rowOff>274240</xdr:rowOff>
    </xdr:to>
    <xdr:sp macro="" textlink="">
      <xdr:nvSpPr>
        <xdr:cNvPr id="19" name="Textfeld 18">
          <a:hlinkClick xmlns:r="http://schemas.openxmlformats.org/officeDocument/2006/relationships" r:id="rId4" tooltip="Springt zum Juli"/>
          <a:extLst>
            <a:ext uri="{FF2B5EF4-FFF2-40B4-BE49-F238E27FC236}">
              <a16:creationId xmlns:a16="http://schemas.microsoft.com/office/drawing/2014/main" id="{00000000-0008-0000-0800-000013000000}"/>
            </a:ext>
          </a:extLst>
        </xdr:cNvPr>
        <xdr:cNvSpPr txBox="1"/>
      </xdr:nvSpPr>
      <xdr:spPr>
        <a:xfrm>
          <a:off x="2743200" y="56726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7</xdr:col>
      <xdr:colOff>428625</xdr:colOff>
      <xdr:row>1</xdr:row>
      <xdr:rowOff>300566</xdr:rowOff>
    </xdr:from>
    <xdr:to>
      <xdr:col>8</xdr:col>
      <xdr:colOff>733425</xdr:colOff>
      <xdr:row>2</xdr:row>
      <xdr:rowOff>274241</xdr:rowOff>
    </xdr:to>
    <xdr:sp macro="" textlink="">
      <xdr:nvSpPr>
        <xdr:cNvPr id="20" name="Textfeld 19">
          <a:hlinkClick xmlns:r="http://schemas.openxmlformats.org/officeDocument/2006/relationships" r:id="rId5" tooltip="Springt zum September"/>
          <a:extLst>
            <a:ext uri="{FF2B5EF4-FFF2-40B4-BE49-F238E27FC236}">
              <a16:creationId xmlns:a16="http://schemas.microsoft.com/office/drawing/2014/main" id="{00000000-0008-0000-0800-000014000000}"/>
            </a:ext>
          </a:extLst>
        </xdr:cNvPr>
        <xdr:cNvSpPr txBox="1"/>
      </xdr:nvSpPr>
      <xdr:spPr>
        <a:xfrm>
          <a:off x="4924425"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6</xdr:col>
      <xdr:colOff>142875</xdr:colOff>
      <xdr:row>1</xdr:row>
      <xdr:rowOff>300566</xdr:rowOff>
    </xdr:from>
    <xdr:to>
      <xdr:col>7</xdr:col>
      <xdr:colOff>419100</xdr:colOff>
      <xdr:row>2</xdr:row>
      <xdr:rowOff>274241</xdr:rowOff>
    </xdr:to>
    <xdr:sp macro="" textlink="">
      <xdr:nvSpPr>
        <xdr:cNvPr id="21" name="Textfeld 20">
          <a:hlinkClick xmlns:r="http://schemas.openxmlformats.org/officeDocument/2006/relationships" r:id="rId6" tooltip="Springt zum August"/>
          <a:extLst>
            <a:ext uri="{FF2B5EF4-FFF2-40B4-BE49-F238E27FC236}">
              <a16:creationId xmlns:a16="http://schemas.microsoft.com/office/drawing/2014/main" id="{00000000-0008-0000-0800-000015000000}"/>
            </a:ext>
          </a:extLst>
        </xdr:cNvPr>
        <xdr:cNvSpPr txBox="1"/>
      </xdr:nvSpPr>
      <xdr:spPr>
        <a:xfrm>
          <a:off x="3848100" y="567266"/>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8</xdr:col>
      <xdr:colOff>742950</xdr:colOff>
      <xdr:row>1</xdr:row>
      <xdr:rowOff>300566</xdr:rowOff>
    </xdr:from>
    <xdr:to>
      <xdr:col>10</xdr:col>
      <xdr:colOff>288551</xdr:colOff>
      <xdr:row>2</xdr:row>
      <xdr:rowOff>274241</xdr:rowOff>
    </xdr:to>
    <xdr:sp macro="" textlink="">
      <xdr:nvSpPr>
        <xdr:cNvPr id="22" name="Textfeld 21">
          <a:hlinkClick xmlns:r="http://schemas.openxmlformats.org/officeDocument/2006/relationships" r:id="rId7" tooltip="Springt zum Oktober"/>
          <a:extLst>
            <a:ext uri="{FF2B5EF4-FFF2-40B4-BE49-F238E27FC236}">
              <a16:creationId xmlns:a16="http://schemas.microsoft.com/office/drawing/2014/main" id="{00000000-0008-0000-0800-000016000000}"/>
            </a:ext>
          </a:extLst>
        </xdr:cNvPr>
        <xdr:cNvSpPr txBox="1"/>
      </xdr:nvSpPr>
      <xdr:spPr>
        <a:xfrm>
          <a:off x="6000750" y="567266"/>
          <a:ext cx="1069601"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11</xdr:col>
      <xdr:colOff>618004</xdr:colOff>
      <xdr:row>1</xdr:row>
      <xdr:rowOff>300566</xdr:rowOff>
    </xdr:from>
    <xdr:to>
      <xdr:col>13</xdr:col>
      <xdr:colOff>129207</xdr:colOff>
      <xdr:row>2</xdr:row>
      <xdr:rowOff>274241</xdr:rowOff>
    </xdr:to>
    <xdr:sp macro="" textlink="">
      <xdr:nvSpPr>
        <xdr:cNvPr id="23" name="Textfeld 22">
          <a:hlinkClick xmlns:r="http://schemas.openxmlformats.org/officeDocument/2006/relationships" r:id="rId8" tooltip="Springt zum Dezember"/>
          <a:extLst>
            <a:ext uri="{FF2B5EF4-FFF2-40B4-BE49-F238E27FC236}">
              <a16:creationId xmlns:a16="http://schemas.microsoft.com/office/drawing/2014/main" id="{00000000-0008-0000-0800-000017000000}"/>
            </a:ext>
          </a:extLst>
        </xdr:cNvPr>
        <xdr:cNvSpPr txBox="1"/>
      </xdr:nvSpPr>
      <xdr:spPr>
        <a:xfrm>
          <a:off x="8161804" y="567266"/>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10</xdr:col>
      <xdr:colOff>298076</xdr:colOff>
      <xdr:row>1</xdr:row>
      <xdr:rowOff>300566</xdr:rowOff>
    </xdr:from>
    <xdr:to>
      <xdr:col>11</xdr:col>
      <xdr:colOff>608479</xdr:colOff>
      <xdr:row>2</xdr:row>
      <xdr:rowOff>274241</xdr:rowOff>
    </xdr:to>
    <xdr:sp macro="" textlink="">
      <xdr:nvSpPr>
        <xdr:cNvPr id="24" name="Textfeld 23">
          <a:hlinkClick xmlns:r="http://schemas.openxmlformats.org/officeDocument/2006/relationships" r:id="rId9" tooltip="Springt zum November"/>
          <a:extLst>
            <a:ext uri="{FF2B5EF4-FFF2-40B4-BE49-F238E27FC236}">
              <a16:creationId xmlns:a16="http://schemas.microsoft.com/office/drawing/2014/main" id="{00000000-0008-0000-0800-000018000000}"/>
            </a:ext>
          </a:extLst>
        </xdr:cNvPr>
        <xdr:cNvSpPr txBox="1"/>
      </xdr:nvSpPr>
      <xdr:spPr>
        <a:xfrm>
          <a:off x="7079876" y="567266"/>
          <a:ext cx="10724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11</xdr:col>
      <xdr:colOff>618004</xdr:colOff>
      <xdr:row>1</xdr:row>
      <xdr:rowOff>9525</xdr:rowOff>
    </xdr:from>
    <xdr:to>
      <xdr:col>13</xdr:col>
      <xdr:colOff>129207</xdr:colOff>
      <xdr:row>1</xdr:row>
      <xdr:rowOff>297525</xdr:rowOff>
    </xdr:to>
    <xdr:sp macro="" textlink="">
      <xdr:nvSpPr>
        <xdr:cNvPr id="25" name="Textfeld 24">
          <a:hlinkClick xmlns:r="http://schemas.openxmlformats.org/officeDocument/2006/relationships" r:id="rId10" tooltip="Springt zum Juni"/>
          <a:extLst>
            <a:ext uri="{FF2B5EF4-FFF2-40B4-BE49-F238E27FC236}">
              <a16:creationId xmlns:a16="http://schemas.microsoft.com/office/drawing/2014/main" id="{00000000-0008-0000-0800-000019000000}"/>
            </a:ext>
          </a:extLst>
        </xdr:cNvPr>
        <xdr:cNvSpPr txBox="1"/>
      </xdr:nvSpPr>
      <xdr:spPr>
        <a:xfrm>
          <a:off x="8161804" y="276225"/>
          <a:ext cx="1035203"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6</xdr:col>
      <xdr:colOff>142875</xdr:colOff>
      <xdr:row>1</xdr:row>
      <xdr:rowOff>9525</xdr:rowOff>
    </xdr:from>
    <xdr:to>
      <xdr:col>7</xdr:col>
      <xdr:colOff>419100</xdr:colOff>
      <xdr:row>1</xdr:row>
      <xdr:rowOff>297525</xdr:rowOff>
    </xdr:to>
    <xdr:sp macro="" textlink="">
      <xdr:nvSpPr>
        <xdr:cNvPr id="26" name="Textfeld 25">
          <a:hlinkClick xmlns:r="http://schemas.openxmlformats.org/officeDocument/2006/relationships" r:id="rId11" tooltip="Springt zum Februar"/>
          <a:extLst>
            <a:ext uri="{FF2B5EF4-FFF2-40B4-BE49-F238E27FC236}">
              <a16:creationId xmlns:a16="http://schemas.microsoft.com/office/drawing/2014/main" id="{00000000-0008-0000-0800-00001A000000}"/>
            </a:ext>
          </a:extLst>
        </xdr:cNvPr>
        <xdr:cNvSpPr txBox="1"/>
      </xdr:nvSpPr>
      <xdr:spPr>
        <a:xfrm>
          <a:off x="3848100" y="276225"/>
          <a:ext cx="1066800"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4</xdr:col>
      <xdr:colOff>561975</xdr:colOff>
      <xdr:row>1</xdr:row>
      <xdr:rowOff>9525</xdr:rowOff>
    </xdr:from>
    <xdr:to>
      <xdr:col>6</xdr:col>
      <xdr:colOff>133350</xdr:colOff>
      <xdr:row>1</xdr:row>
      <xdr:rowOff>297525</xdr:rowOff>
    </xdr:to>
    <xdr:sp macro="" textlink="">
      <xdr:nvSpPr>
        <xdr:cNvPr id="27" name="Textfeld 26">
          <a:hlinkClick xmlns:r="http://schemas.openxmlformats.org/officeDocument/2006/relationships" r:id="rId12" tooltip="Springt zu Januar"/>
          <a:extLst>
            <a:ext uri="{FF2B5EF4-FFF2-40B4-BE49-F238E27FC236}">
              <a16:creationId xmlns:a16="http://schemas.microsoft.com/office/drawing/2014/main" id="{00000000-0008-0000-0800-00001B000000}"/>
            </a:ext>
          </a:extLst>
        </xdr:cNvPr>
        <xdr:cNvSpPr txBox="1"/>
      </xdr:nvSpPr>
      <xdr:spPr>
        <a:xfrm>
          <a:off x="2743200" y="276225"/>
          <a:ext cx="1095375" cy="288000"/>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b="0">
              <a:solidFill>
                <a:schemeClr val="bg1"/>
              </a:solidFill>
            </a:rPr>
            <a:t>Januar</a:t>
          </a:r>
        </a:p>
      </xdr:txBody>
    </xdr:sp>
    <xdr:clientData/>
  </xdr:twoCellAnchor>
  <xdr:twoCellAnchor>
    <xdr:from>
      <xdr:col>3</xdr:col>
      <xdr:colOff>47625</xdr:colOff>
      <xdr:row>1</xdr:row>
      <xdr:rowOff>0</xdr:rowOff>
    </xdr:from>
    <xdr:to>
      <xdr:col>4</xdr:col>
      <xdr:colOff>390525</xdr:colOff>
      <xdr:row>2</xdr:row>
      <xdr:rowOff>276224</xdr:rowOff>
    </xdr:to>
    <xdr:sp macro="" textlink="">
      <xdr:nvSpPr>
        <xdr:cNvPr id="28" name="Textfeld 27">
          <a:hlinkClick xmlns:r="http://schemas.openxmlformats.org/officeDocument/2006/relationships" r:id="rId13" tooltip="Springt zum Juli"/>
          <a:extLst>
            <a:ext uri="{FF2B5EF4-FFF2-40B4-BE49-F238E27FC236}">
              <a16:creationId xmlns:a16="http://schemas.microsoft.com/office/drawing/2014/main" id="{00000000-0008-0000-0800-00001C000000}"/>
            </a:ext>
          </a:extLst>
        </xdr:cNvPr>
        <xdr:cNvSpPr txBox="1"/>
      </xdr:nvSpPr>
      <xdr:spPr>
        <a:xfrm>
          <a:off x="1466850" y="266700"/>
          <a:ext cx="1104900" cy="590549"/>
        </a:xfrm>
        <a:prstGeom prst="rect">
          <a:avLst/>
        </a:prstGeom>
        <a:solidFill>
          <a:srgbClr val="002060"/>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0">
              <a:solidFill>
                <a:schemeClr val="bg1"/>
              </a:solidFill>
            </a:rPr>
            <a:t>Überblick</a:t>
          </a:r>
        </a:p>
      </xdr:txBody>
    </xdr:sp>
    <xdr:clientData/>
  </xdr:twoCellAnchor>
  <xdr:twoCellAnchor>
    <xdr:from>
      <xdr:col>13</xdr:col>
      <xdr:colOff>238125</xdr:colOff>
      <xdr:row>1</xdr:row>
      <xdr:rowOff>9525</xdr:rowOff>
    </xdr:from>
    <xdr:to>
      <xdr:col>14</xdr:col>
      <xdr:colOff>714375</xdr:colOff>
      <xdr:row>2</xdr:row>
      <xdr:rowOff>285750</xdr:rowOff>
    </xdr:to>
    <xdr:sp macro="" textlink="">
      <xdr:nvSpPr>
        <xdr:cNvPr id="29" name="Textfeld 28">
          <a:hlinkClick xmlns:r="http://schemas.openxmlformats.org/officeDocument/2006/relationships" r:id="rId14" tooltip="Springt zum Juli"/>
          <a:extLst>
            <a:ext uri="{FF2B5EF4-FFF2-40B4-BE49-F238E27FC236}">
              <a16:creationId xmlns:a16="http://schemas.microsoft.com/office/drawing/2014/main" id="{00000000-0008-0000-0800-00001D000000}"/>
            </a:ext>
          </a:extLst>
        </xdr:cNvPr>
        <xdr:cNvSpPr txBox="1"/>
      </xdr:nvSpPr>
      <xdr:spPr>
        <a:xfrm>
          <a:off x="9305925" y="276225"/>
          <a:ext cx="1238250" cy="590550"/>
        </a:xfrm>
        <a:prstGeom prst="rect">
          <a:avLst/>
        </a:prstGeom>
        <a:solidFill>
          <a:schemeClr val="bg1">
            <a:lumMod val="75000"/>
          </a:schemeClr>
        </a:solidFill>
        <a:ln w="9525" cmpd="sng">
          <a:solidFill>
            <a:schemeClr val="bg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b="0">
              <a:solidFill>
                <a:schemeClr val="tx1"/>
              </a:solidFill>
            </a:rPr>
            <a:t>Jahresübersicht variable Ausgaben</a:t>
          </a:r>
        </a:p>
      </xdr:txBody>
    </xdr:sp>
    <xdr:clientData/>
  </xdr:twoCellAnchor>
</xdr:wsDr>
</file>

<file path=xl/theme/theme1.xml><?xml version="1.0" encoding="utf-8"?>
<a:theme xmlns:a="http://schemas.openxmlformats.org/drawingml/2006/main" name="Larissa">
  <a:themeElements>
    <a:clrScheme name="Galathea">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imos">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55000" cap="flat" cmpd="thickThin" algn="ctr">
          <a:solidFill>
            <a:schemeClr val="phClr"/>
          </a:solidFill>
          <a:prstDash val="solid"/>
        </a:ln>
        <a:ln w="63500" cap="flat" cmpd="thickThin"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fov="0">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3296"/>
        </a:solidFill>
        <a:ln w="12700" cmpd="sng">
          <a:solidFill>
            <a:schemeClr val="bg1">
              <a:lumMod val="95000"/>
            </a:schemeClr>
          </a:solidFill>
        </a:ln>
        <a:effectLst>
          <a:outerShdw blurRad="50800" dist="38100" dir="2700000" algn="tl" rotWithShape="0">
            <a:prstClr val="black">
              <a:alpha val="40000"/>
            </a:prstClr>
          </a:outerShdw>
        </a:effectLst>
      </a:spPr>
      <a:bodyPr vertOverflow="clip" horzOverflow="clip" rtlCol="0" anchor="ctr"/>
      <a:lstStyle>
        <a:defPPr algn="ctr">
          <a:defRPr sz="120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tx2">
              <a:lumMod val="75000"/>
            </a:schemeClr>
          </a:solidFill>
        </a:ln>
        <a:effec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lle-meine-vorlagen.de/vollversion/"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lle-meine-vorlagen.de/vollversion/"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lle-meine-vorlagen.de/vollversion/"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lle-meine-vorlagen.de/vollversion/"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alle-meine-vorlagen.de/vollversion/"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lle-meine-vorlagen.de/vollversion/"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www.alle-meine-vorlagen.de/vollversion/"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lle-meine-vorlagen.de/vollversion/"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e-meine-vorlagen.de/" TargetMode="External"/><Relationship Id="rId1" Type="http://schemas.openxmlformats.org/officeDocument/2006/relationships/hyperlink" Target="https://www.alle-meine-vorlagen.de/vollversion/"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s://www.alle-meine-vorlagen.de/vollversion/"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lle-meine-vorlagen.de/vollversion/" TargetMode="External"/><Relationship Id="rId7" Type="http://schemas.openxmlformats.org/officeDocument/2006/relationships/comments" Target="../comments4.xml"/><Relationship Id="rId2" Type="http://schemas.openxmlformats.org/officeDocument/2006/relationships/hyperlink" Target="https://www.alle-meine-vorlagen.de/" TargetMode="External"/><Relationship Id="rId1" Type="http://schemas.openxmlformats.org/officeDocument/2006/relationships/hyperlink" Target="https://www.alle-meine-vorlagen.de/vollversion/"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lle-meine-vorlagen.de/" TargetMode="External"/><Relationship Id="rId1" Type="http://schemas.openxmlformats.org/officeDocument/2006/relationships/hyperlink" Target="https://www.alle-meine-vorlagen.de/vollversion/"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lle-meine-vorlagen.de/vollversion/"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lle-meine-vorlagen.de/vollversion/"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lle-meine-vorlagen.de/vollversion/"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lle-meine-vorlagen.de/vollvers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1AE8-A18D-4AA1-B83C-E8D2E26C66DA}">
  <sheetPr codeName="Tabelle2">
    <tabColor theme="0" tint="-0.249977111117893"/>
    <pageSetUpPr fitToPage="1"/>
  </sheetPr>
  <dimension ref="A1:ED68"/>
  <sheetViews>
    <sheetView showGridLines="0" tabSelected="1" workbookViewId="0">
      <selection activeCell="D10" sqref="D10"/>
    </sheetView>
  </sheetViews>
  <sheetFormatPr baseColWidth="10" defaultColWidth="10.7109375" defaultRowHeight="15" x14ac:dyDescent="0.25"/>
  <cols>
    <col min="1" max="1" width="4" customWidth="1"/>
    <col min="4" max="16" width="15.7109375" customWidth="1"/>
    <col min="18" max="18" width="4" customWidth="1"/>
  </cols>
  <sheetData>
    <row r="1" spans="1:93" ht="21" customHeight="1" x14ac:dyDescent="0.35">
      <c r="B1" s="321" t="s">
        <v>96</v>
      </c>
      <c r="P1" s="386" t="s">
        <v>98</v>
      </c>
      <c r="Q1" s="386"/>
    </row>
    <row r="2" spans="1:93" x14ac:dyDescent="0.25">
      <c r="B2" s="363"/>
      <c r="C2" s="364"/>
      <c r="D2" s="364"/>
      <c r="E2" s="364"/>
      <c r="F2" s="364"/>
      <c r="G2" s="364"/>
      <c r="H2" s="364"/>
      <c r="I2" s="364"/>
      <c r="J2" s="364"/>
      <c r="K2" s="364"/>
      <c r="L2" s="365"/>
      <c r="N2" s="367"/>
      <c r="O2" s="367"/>
    </row>
    <row r="3" spans="1:93" x14ac:dyDescent="0.25">
      <c r="B3" s="366"/>
      <c r="C3" s="367"/>
      <c r="D3" s="367"/>
      <c r="E3" s="367"/>
      <c r="F3" s="367"/>
      <c r="G3" s="367"/>
      <c r="H3" s="367"/>
      <c r="I3" s="367"/>
      <c r="J3" s="367"/>
      <c r="K3" s="367"/>
      <c r="L3" s="368"/>
      <c r="N3" s="367"/>
      <c r="O3" s="367"/>
    </row>
    <row r="4" spans="1:93" x14ac:dyDescent="0.25">
      <c r="B4" s="366"/>
      <c r="C4" s="367"/>
      <c r="D4" s="367"/>
      <c r="E4" s="367"/>
      <c r="F4" s="367"/>
      <c r="G4" s="367"/>
      <c r="H4" s="367"/>
      <c r="I4" s="367"/>
      <c r="J4" s="367"/>
      <c r="K4" s="367"/>
      <c r="L4" s="368"/>
      <c r="N4" s="367"/>
      <c r="O4" s="367"/>
    </row>
    <row r="5" spans="1:93" x14ac:dyDescent="0.25">
      <c r="B5" s="369"/>
      <c r="C5" s="370"/>
      <c r="D5" s="370"/>
      <c r="E5" s="370"/>
      <c r="F5" s="370"/>
      <c r="G5" s="370"/>
      <c r="H5" s="370"/>
      <c r="I5" s="370"/>
      <c r="J5" s="370"/>
      <c r="K5" s="370"/>
      <c r="L5" s="371"/>
      <c r="N5" s="367"/>
      <c r="O5" s="367"/>
    </row>
    <row r="6" spans="1:93" x14ac:dyDescent="0.25">
      <c r="B6" s="385">
        <f ca="1">TODAY()</f>
        <v>45391</v>
      </c>
      <c r="C6" s="385"/>
      <c r="D6" s="385"/>
    </row>
    <row r="7" spans="1:93" s="33" customFormat="1" ht="23.25" x14ac:dyDescent="0.35">
      <c r="A7" s="49"/>
      <c r="B7" s="224" t="str">
        <f>"Überblick "&amp;Kalenderjahr</f>
        <v>Überblick 2024</v>
      </c>
      <c r="C7" s="219"/>
      <c r="D7" s="220"/>
      <c r="E7" s="214"/>
      <c r="F7" s="221"/>
      <c r="G7" s="214"/>
      <c r="H7" s="214"/>
      <c r="I7" s="214"/>
      <c r="J7" s="214"/>
      <c r="K7" s="214"/>
      <c r="L7" s="214"/>
      <c r="M7" s="214"/>
      <c r="N7" s="214"/>
      <c r="O7" s="214"/>
      <c r="P7" s="222"/>
      <c r="Q7" s="317" t="str">
        <f>IF(Basisdaten!I5="lizensiert","lizensiert","unlizensierte Testversion")</f>
        <v>unlizensierte Testversion</v>
      </c>
      <c r="S7" s="96"/>
      <c r="T7" s="96"/>
      <c r="U7" s="96"/>
      <c r="V7" s="96"/>
      <c r="W7" s="96"/>
      <c r="X7" s="96"/>
      <c r="Y7" s="96"/>
      <c r="Z7" s="97"/>
      <c r="AA7" s="97" t="s">
        <v>43</v>
      </c>
      <c r="AB7" s="97"/>
      <c r="AC7" s="97"/>
      <c r="AD7" s="98">
        <f>F1122</f>
        <v>0</v>
      </c>
      <c r="AE7" s="97"/>
      <c r="AF7" s="97"/>
      <c r="AG7" s="97" t="s">
        <v>2</v>
      </c>
      <c r="AH7" s="99">
        <f>D10</f>
        <v>2480.71</v>
      </c>
      <c r="AI7" s="99">
        <f>D12</f>
        <v>845.5</v>
      </c>
      <c r="AJ7" s="99">
        <f>D16</f>
        <v>382</v>
      </c>
      <c r="AK7" s="99"/>
      <c r="AL7" s="99">
        <f>AH7-AI7-AJ7</f>
        <v>1253.21</v>
      </c>
      <c r="AM7" s="97"/>
      <c r="AN7" s="97"/>
      <c r="AO7" s="97"/>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2"/>
      <c r="CE7" s="132"/>
      <c r="CF7" s="132"/>
      <c r="CG7" s="132"/>
      <c r="CH7" s="132"/>
      <c r="CI7" s="132"/>
      <c r="CJ7" s="132"/>
      <c r="CK7" s="132"/>
      <c r="CL7" s="132"/>
      <c r="CM7" s="132"/>
      <c r="CN7" s="132"/>
      <c r="CO7" s="132"/>
    </row>
    <row r="8" spans="1:93" ht="20.100000000000001" customHeight="1" x14ac:dyDescent="0.25">
      <c r="B8" s="35"/>
      <c r="C8" s="271"/>
      <c r="D8" s="36" t="s">
        <v>2</v>
      </c>
      <c r="E8" s="36" t="s">
        <v>6</v>
      </c>
      <c r="F8" s="36" t="s">
        <v>7</v>
      </c>
      <c r="G8" s="36" t="s">
        <v>8</v>
      </c>
      <c r="H8" s="36" t="s">
        <v>9</v>
      </c>
      <c r="I8" s="36" t="s">
        <v>10</v>
      </c>
      <c r="J8" s="36" t="s">
        <v>11</v>
      </c>
      <c r="K8" s="36" t="s">
        <v>12</v>
      </c>
      <c r="L8" s="36" t="s">
        <v>13</v>
      </c>
      <c r="M8" s="36" t="s">
        <v>14</v>
      </c>
      <c r="N8" s="36" t="s">
        <v>16</v>
      </c>
      <c r="O8" s="36" t="s">
        <v>15</v>
      </c>
      <c r="P8" s="36" t="s">
        <v>17</v>
      </c>
      <c r="Q8" s="259"/>
      <c r="S8" s="72"/>
      <c r="T8" s="72"/>
      <c r="U8" s="72"/>
      <c r="V8" s="72"/>
      <c r="W8" s="72"/>
      <c r="X8" s="72"/>
      <c r="Y8" s="72"/>
      <c r="Z8" s="74"/>
      <c r="AA8" s="74" t="s">
        <v>29</v>
      </c>
      <c r="AB8" s="74"/>
      <c r="AC8" s="74"/>
      <c r="AD8" s="95">
        <f>F1120</f>
        <v>0</v>
      </c>
      <c r="AE8" s="74"/>
      <c r="AF8" s="74"/>
      <c r="AG8" s="74" t="s">
        <v>6</v>
      </c>
      <c r="AH8" s="100">
        <f>E10</f>
        <v>2330.71</v>
      </c>
      <c r="AI8" s="99">
        <f>E12</f>
        <v>850.5</v>
      </c>
      <c r="AJ8" s="100">
        <f>E16</f>
        <v>0</v>
      </c>
      <c r="AK8" s="100"/>
      <c r="AL8" s="99">
        <f t="shared" ref="AL8:AL18" si="0">AH8-AI8-AJ8</f>
        <v>1480.21</v>
      </c>
      <c r="AM8" s="74"/>
      <c r="AN8" s="74"/>
      <c r="AO8" s="74"/>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32"/>
      <c r="CE8" s="32"/>
      <c r="CF8" s="32"/>
      <c r="CG8" s="32"/>
      <c r="CH8" s="32"/>
      <c r="CI8" s="32"/>
      <c r="CJ8" s="32"/>
      <c r="CK8" s="32"/>
      <c r="CL8" s="32"/>
      <c r="CM8" s="32"/>
      <c r="CN8" s="32"/>
      <c r="CO8" s="32"/>
    </row>
    <row r="9" spans="1:93" ht="17.25" x14ac:dyDescent="0.25">
      <c r="B9" s="255"/>
      <c r="C9" s="64"/>
      <c r="D9" s="256"/>
      <c r="E9" s="256"/>
      <c r="F9" s="256"/>
      <c r="G9" s="256"/>
      <c r="H9" s="256"/>
      <c r="I9" s="256"/>
      <c r="J9" s="256"/>
      <c r="K9" s="256"/>
      <c r="L9" s="256"/>
      <c r="M9" s="256"/>
      <c r="N9" s="256"/>
      <c r="O9" s="256"/>
      <c r="P9" s="257"/>
      <c r="Q9" s="258"/>
      <c r="S9" s="72"/>
      <c r="T9" s="72"/>
      <c r="U9" s="72"/>
      <c r="V9" s="72"/>
      <c r="W9" s="72"/>
      <c r="X9" s="72"/>
      <c r="Y9" s="72"/>
      <c r="Z9" s="74"/>
      <c r="AA9" s="74"/>
      <c r="AB9" s="74"/>
      <c r="AC9" s="74"/>
      <c r="AD9" s="74"/>
      <c r="AE9" s="74"/>
      <c r="AF9" s="74"/>
      <c r="AG9" s="74" t="s">
        <v>7</v>
      </c>
      <c r="AH9" s="100">
        <f>F10</f>
        <v>2330.71</v>
      </c>
      <c r="AI9" s="100">
        <f>F12</f>
        <v>854.5</v>
      </c>
      <c r="AJ9" s="100">
        <f>F16</f>
        <v>0</v>
      </c>
      <c r="AK9" s="100"/>
      <c r="AL9" s="99">
        <f t="shared" si="0"/>
        <v>1476.21</v>
      </c>
      <c r="AM9" s="74"/>
      <c r="AN9" s="74"/>
      <c r="AO9" s="74"/>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32"/>
      <c r="CE9" s="32"/>
      <c r="CF9" s="32"/>
      <c r="CG9" s="32"/>
      <c r="CH9" s="32"/>
      <c r="CI9" s="32"/>
      <c r="CJ9" s="32"/>
      <c r="CK9" s="32"/>
      <c r="CL9" s="32"/>
      <c r="CM9" s="32"/>
      <c r="CN9" s="32"/>
      <c r="CO9" s="32"/>
    </row>
    <row r="10" spans="1:93" ht="20.100000000000001" customHeight="1" x14ac:dyDescent="0.25">
      <c r="B10" s="121" t="s">
        <v>48</v>
      </c>
      <c r="C10" s="50"/>
      <c r="D10" s="182">
        <f>'1 Einnahmen'!F29</f>
        <v>2480.71</v>
      </c>
      <c r="E10" s="182">
        <f>'1 Einnahmen'!G29</f>
        <v>2330.71</v>
      </c>
      <c r="F10" s="182">
        <f>'1 Einnahmen'!H29</f>
        <v>2330.71</v>
      </c>
      <c r="G10" s="182">
        <f>'1 Einnahmen'!I29</f>
        <v>2480.71</v>
      </c>
      <c r="H10" s="182">
        <f>'1 Einnahmen'!J29</f>
        <v>2330.71</v>
      </c>
      <c r="I10" s="182">
        <f>'1 Einnahmen'!K29</f>
        <v>2330.71</v>
      </c>
      <c r="J10" s="182">
        <f>'1 Einnahmen'!L29</f>
        <v>2480.71</v>
      </c>
      <c r="K10" s="182">
        <f>'1 Einnahmen'!M29</f>
        <v>2330.71</v>
      </c>
      <c r="L10" s="182">
        <f>'1 Einnahmen'!N29</f>
        <v>2330.71</v>
      </c>
      <c r="M10" s="182">
        <f>'1 Einnahmen'!O29</f>
        <v>2480.71</v>
      </c>
      <c r="N10" s="182">
        <f>'1 Einnahmen'!P29</f>
        <v>2330.71</v>
      </c>
      <c r="O10" s="182">
        <f>'1 Einnahmen'!Q29</f>
        <v>2330.71</v>
      </c>
      <c r="P10" s="183">
        <f>SUM(D10:O10)</f>
        <v>28568.519999999993</v>
      </c>
      <c r="Q10" s="258" t="str">
        <f>Basisdaten!$F$7</f>
        <v>€</v>
      </c>
      <c r="S10" s="72"/>
      <c r="T10" s="72"/>
      <c r="U10" s="72"/>
      <c r="V10" s="72"/>
      <c r="W10" s="72"/>
      <c r="X10" s="72"/>
      <c r="Y10" s="74">
        <f>IF(F1152=TRUE,1,0)</f>
        <v>0</v>
      </c>
      <c r="Z10" s="74"/>
      <c r="AA10" s="74"/>
      <c r="AB10" s="74"/>
      <c r="AC10" s="74"/>
      <c r="AD10" s="101">
        <f>IF(F1152=TRUE,1,0)</f>
        <v>0</v>
      </c>
      <c r="AE10" s="74"/>
      <c r="AF10" s="74"/>
      <c r="AG10" s="101" t="s">
        <v>8</v>
      </c>
      <c r="AH10" s="102">
        <f>G10</f>
        <v>2480.71</v>
      </c>
      <c r="AI10" s="102">
        <f>G12</f>
        <v>850.5</v>
      </c>
      <c r="AJ10" s="102">
        <f>G16</f>
        <v>0</v>
      </c>
      <c r="AK10" s="102"/>
      <c r="AL10" s="103">
        <f t="shared" si="0"/>
        <v>1630.21</v>
      </c>
      <c r="AM10" s="101"/>
      <c r="AN10" s="101"/>
      <c r="AO10" s="101"/>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9"/>
      <c r="CE10" s="32"/>
      <c r="CF10" s="32"/>
      <c r="CG10" s="32"/>
      <c r="CH10" s="32"/>
      <c r="CI10" s="32"/>
      <c r="CJ10" s="32"/>
      <c r="CK10" s="32"/>
      <c r="CL10" s="32"/>
      <c r="CM10" s="32"/>
      <c r="CN10" s="32"/>
      <c r="CO10" s="32"/>
    </row>
    <row r="11" spans="1:93" ht="17.25" x14ac:dyDescent="0.25">
      <c r="B11" s="387"/>
      <c r="C11" s="388"/>
      <c r="D11" s="263"/>
      <c r="E11" s="263"/>
      <c r="F11" s="263"/>
      <c r="G11" s="263"/>
      <c r="H11" s="263"/>
      <c r="I11" s="263"/>
      <c r="J11" s="263"/>
      <c r="K11" s="263"/>
      <c r="L11" s="263"/>
      <c r="M11" s="263"/>
      <c r="N11" s="263"/>
      <c r="O11" s="263"/>
      <c r="P11" s="263"/>
      <c r="Q11" s="260"/>
      <c r="S11" s="72"/>
      <c r="T11" s="72"/>
      <c r="U11" s="72"/>
      <c r="V11" s="72"/>
      <c r="W11" s="72"/>
      <c r="X11" s="72"/>
      <c r="Y11" s="72"/>
      <c r="Z11" s="74"/>
      <c r="AA11" s="74"/>
      <c r="AB11" s="74"/>
      <c r="AC11" s="74"/>
      <c r="AD11" s="101"/>
      <c r="AE11" s="74"/>
      <c r="AF11" s="74"/>
      <c r="AG11" s="101" t="s">
        <v>9</v>
      </c>
      <c r="AH11" s="102">
        <f>H10</f>
        <v>2330.71</v>
      </c>
      <c r="AI11" s="102">
        <f>H12</f>
        <v>845.5</v>
      </c>
      <c r="AJ11" s="102">
        <f>H16</f>
        <v>0</v>
      </c>
      <c r="AK11" s="102"/>
      <c r="AL11" s="103">
        <f t="shared" si="0"/>
        <v>1485.21</v>
      </c>
      <c r="AM11" s="101"/>
      <c r="AN11" s="101"/>
      <c r="AO11" s="101"/>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9"/>
      <c r="CE11" s="32"/>
      <c r="CF11" s="32"/>
      <c r="CG11" s="32"/>
      <c r="CH11" s="32"/>
      <c r="CI11" s="32"/>
      <c r="CJ11" s="32"/>
      <c r="CK11" s="32"/>
      <c r="CL11" s="32"/>
      <c r="CM11" s="32"/>
      <c r="CN11" s="32"/>
      <c r="CO11" s="32"/>
    </row>
    <row r="12" spans="1:93" ht="20.100000000000001" customHeight="1" x14ac:dyDescent="0.25">
      <c r="B12" s="122" t="s">
        <v>83</v>
      </c>
      <c r="C12" s="51"/>
      <c r="D12" s="184">
        <f>'2 Fixe Ausgaben'!$F$57</f>
        <v>845.5</v>
      </c>
      <c r="E12" s="184">
        <f>'2 Fixe Ausgaben'!$G$57</f>
        <v>850.5</v>
      </c>
      <c r="F12" s="184">
        <f>'2 Fixe Ausgaben'!$H$57</f>
        <v>854.5</v>
      </c>
      <c r="G12" s="184">
        <f>'2 Fixe Ausgaben'!$I$57</f>
        <v>850.5</v>
      </c>
      <c r="H12" s="184">
        <f>'2 Fixe Ausgaben'!$J$57</f>
        <v>845.5</v>
      </c>
      <c r="I12" s="184">
        <f>'2 Fixe Ausgaben'!$K$57</f>
        <v>859.5</v>
      </c>
      <c r="J12" s="184">
        <f>'2 Fixe Ausgaben'!$L$57</f>
        <v>845.5</v>
      </c>
      <c r="K12" s="184">
        <f>'2 Fixe Ausgaben'!$M$57</f>
        <v>850.5</v>
      </c>
      <c r="L12" s="184">
        <f>'2 Fixe Ausgaben'!$N$57</f>
        <v>854.5</v>
      </c>
      <c r="M12" s="184">
        <f>'2 Fixe Ausgaben'!$O$57</f>
        <v>850.5</v>
      </c>
      <c r="N12" s="184">
        <f>'2 Fixe Ausgaben'!$P$57</f>
        <v>845.5</v>
      </c>
      <c r="O12" s="184">
        <f>'2 Fixe Ausgaben'!$Q$57</f>
        <v>859.5</v>
      </c>
      <c r="P12" s="184">
        <f>SUM(D12:O12)</f>
        <v>10212</v>
      </c>
      <c r="Q12" s="258" t="str">
        <f>Basisdaten!$F$7</f>
        <v>€</v>
      </c>
      <c r="S12" s="72"/>
      <c r="T12" s="72"/>
      <c r="U12" s="72"/>
      <c r="V12" s="72"/>
      <c r="W12" s="72"/>
      <c r="X12" s="72"/>
      <c r="Y12" s="72"/>
      <c r="Z12" s="74"/>
      <c r="AA12" s="74"/>
      <c r="AB12" s="74"/>
      <c r="AC12" s="74"/>
      <c r="AD12" s="74"/>
      <c r="AE12" s="74"/>
      <c r="AF12" s="74"/>
      <c r="AG12" s="101" t="s">
        <v>10</v>
      </c>
      <c r="AH12" s="102">
        <f>I10</f>
        <v>2330.71</v>
      </c>
      <c r="AI12" s="102">
        <f>I12</f>
        <v>859.5</v>
      </c>
      <c r="AJ12" s="102">
        <f>I16</f>
        <v>0</v>
      </c>
      <c r="AK12" s="102"/>
      <c r="AL12" s="103">
        <f t="shared" si="0"/>
        <v>1471.21</v>
      </c>
      <c r="AM12" s="101"/>
      <c r="AN12" s="101"/>
      <c r="AO12" s="101"/>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9"/>
      <c r="CE12" s="32"/>
      <c r="CF12" s="32"/>
      <c r="CG12" s="32"/>
      <c r="CH12" s="32"/>
      <c r="CI12" s="32"/>
      <c r="CJ12" s="32"/>
      <c r="CK12" s="32"/>
      <c r="CL12" s="32"/>
      <c r="CM12" s="32"/>
      <c r="CN12" s="32"/>
      <c r="CO12" s="32"/>
    </row>
    <row r="13" spans="1:93" ht="17.25" x14ac:dyDescent="0.25">
      <c r="B13" s="387"/>
      <c r="C13" s="388"/>
      <c r="D13" s="262"/>
      <c r="E13" s="262"/>
      <c r="F13" s="262"/>
      <c r="G13" s="262"/>
      <c r="H13" s="262"/>
      <c r="I13" s="262"/>
      <c r="J13" s="262"/>
      <c r="K13" s="262"/>
      <c r="L13" s="262"/>
      <c r="M13" s="262"/>
      <c r="N13" s="262"/>
      <c r="O13" s="262"/>
      <c r="P13" s="263"/>
      <c r="Q13" s="258"/>
      <c r="R13" t="s">
        <v>53</v>
      </c>
      <c r="S13" s="72"/>
      <c r="T13" s="72"/>
      <c r="U13" s="72"/>
      <c r="V13" s="72"/>
      <c r="W13" s="72"/>
      <c r="X13" s="72"/>
      <c r="Y13" s="72"/>
      <c r="Z13" s="74"/>
      <c r="AA13" s="74"/>
      <c r="AB13" s="74"/>
      <c r="AC13" s="74"/>
      <c r="AD13" s="74"/>
      <c r="AE13" s="74"/>
      <c r="AF13" s="74"/>
      <c r="AG13" s="101" t="s">
        <v>11</v>
      </c>
      <c r="AH13" s="102">
        <f>J10</f>
        <v>2480.71</v>
      </c>
      <c r="AI13" s="102">
        <f>J12</f>
        <v>845.5</v>
      </c>
      <c r="AJ13" s="102">
        <f>J16</f>
        <v>0</v>
      </c>
      <c r="AK13" s="102"/>
      <c r="AL13" s="103">
        <f t="shared" si="0"/>
        <v>1635.21</v>
      </c>
      <c r="AM13" s="101"/>
      <c r="AN13" s="101"/>
      <c r="AO13" s="101"/>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9"/>
      <c r="CE13" s="32"/>
      <c r="CF13" s="32"/>
      <c r="CG13" s="32"/>
      <c r="CH13" s="32"/>
      <c r="CI13" s="32"/>
      <c r="CJ13" s="32"/>
      <c r="CK13" s="32"/>
      <c r="CL13" s="32"/>
      <c r="CM13" s="32"/>
      <c r="CN13" s="32"/>
      <c r="CO13" s="32"/>
    </row>
    <row r="14" spans="1:93" ht="20.100000000000001" customHeight="1" x14ac:dyDescent="0.25">
      <c r="B14" s="119" t="s">
        <v>62</v>
      </c>
      <c r="C14" s="53"/>
      <c r="D14" s="185">
        <f>D10-D12</f>
        <v>1635.21</v>
      </c>
      <c r="E14" s="185">
        <f t="shared" ref="E14:O14" si="1">E10-E12</f>
        <v>1480.21</v>
      </c>
      <c r="F14" s="185">
        <f t="shared" si="1"/>
        <v>1476.21</v>
      </c>
      <c r="G14" s="185">
        <f t="shared" si="1"/>
        <v>1630.21</v>
      </c>
      <c r="H14" s="185">
        <f t="shared" si="1"/>
        <v>1485.21</v>
      </c>
      <c r="I14" s="185">
        <f t="shared" si="1"/>
        <v>1471.21</v>
      </c>
      <c r="J14" s="185">
        <f t="shared" si="1"/>
        <v>1635.21</v>
      </c>
      <c r="K14" s="185">
        <f t="shared" si="1"/>
        <v>1480.21</v>
      </c>
      <c r="L14" s="185">
        <f t="shared" si="1"/>
        <v>1476.21</v>
      </c>
      <c r="M14" s="185">
        <f t="shared" si="1"/>
        <v>1630.21</v>
      </c>
      <c r="N14" s="185">
        <f t="shared" si="1"/>
        <v>1485.21</v>
      </c>
      <c r="O14" s="185">
        <f t="shared" si="1"/>
        <v>1471.21</v>
      </c>
      <c r="P14" s="185">
        <f>P10-P12</f>
        <v>18356.519999999993</v>
      </c>
      <c r="Q14" s="258" t="str">
        <f>Basisdaten!$F$7</f>
        <v>€</v>
      </c>
      <c r="S14" s="72"/>
      <c r="T14" s="72"/>
      <c r="U14" s="72"/>
      <c r="V14" s="72"/>
      <c r="W14" s="72"/>
      <c r="X14" s="72"/>
      <c r="Y14" s="72"/>
      <c r="Z14" s="74"/>
      <c r="AA14" s="74"/>
      <c r="AB14" s="74"/>
      <c r="AC14" s="74"/>
      <c r="AD14" s="74"/>
      <c r="AE14" s="74"/>
      <c r="AF14" s="74"/>
      <c r="AG14" s="101" t="s">
        <v>12</v>
      </c>
      <c r="AH14" s="102">
        <f>K10</f>
        <v>2330.71</v>
      </c>
      <c r="AI14" s="102">
        <f>K12</f>
        <v>850.5</v>
      </c>
      <c r="AJ14" s="102">
        <f>K16</f>
        <v>0</v>
      </c>
      <c r="AK14" s="102"/>
      <c r="AL14" s="103">
        <f t="shared" si="0"/>
        <v>1480.21</v>
      </c>
      <c r="AM14" s="101"/>
      <c r="AN14" s="101"/>
      <c r="AO14" s="101"/>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9"/>
      <c r="CE14" s="32"/>
      <c r="CF14" s="32"/>
      <c r="CG14" s="32"/>
      <c r="CH14" s="32"/>
      <c r="CI14" s="32"/>
      <c r="CJ14" s="32"/>
      <c r="CK14" s="32"/>
      <c r="CL14" s="32"/>
      <c r="CM14" s="32"/>
      <c r="CN14" s="32"/>
      <c r="CO14" s="32"/>
    </row>
    <row r="15" spans="1:93" ht="17.25" x14ac:dyDescent="0.25">
      <c r="B15" s="387"/>
      <c r="C15" s="389"/>
      <c r="D15" s="263"/>
      <c r="E15" s="263"/>
      <c r="F15" s="263"/>
      <c r="G15" s="263"/>
      <c r="H15" s="263"/>
      <c r="I15" s="263"/>
      <c r="J15" s="263"/>
      <c r="K15" s="263"/>
      <c r="L15" s="263"/>
      <c r="M15" s="263"/>
      <c r="N15" s="263"/>
      <c r="O15" s="263"/>
      <c r="P15" s="263"/>
      <c r="Q15" s="258"/>
      <c r="S15" s="72"/>
      <c r="T15" s="72"/>
      <c r="U15" s="72"/>
      <c r="V15" s="72"/>
      <c r="W15" s="72"/>
      <c r="X15" s="72"/>
      <c r="Y15" s="72"/>
      <c r="Z15" s="74"/>
      <c r="AA15" s="74"/>
      <c r="AB15" s="74"/>
      <c r="AC15" s="74"/>
      <c r="AD15" s="74"/>
      <c r="AE15" s="74"/>
      <c r="AF15" s="74"/>
      <c r="AG15" s="101" t="s">
        <v>13</v>
      </c>
      <c r="AH15" s="102">
        <f>L10</f>
        <v>2330.71</v>
      </c>
      <c r="AI15" s="102">
        <f>L12</f>
        <v>854.5</v>
      </c>
      <c r="AJ15" s="102">
        <f>L16</f>
        <v>0</v>
      </c>
      <c r="AK15" s="102"/>
      <c r="AL15" s="102">
        <f t="shared" si="0"/>
        <v>1476.21</v>
      </c>
      <c r="AM15" s="101"/>
      <c r="AN15" s="101"/>
      <c r="AO15" s="101"/>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9"/>
      <c r="CE15" s="32"/>
      <c r="CF15" s="32"/>
      <c r="CG15" s="32"/>
      <c r="CH15" s="32"/>
      <c r="CI15" s="32"/>
      <c r="CJ15" s="32"/>
      <c r="CK15" s="32"/>
      <c r="CL15" s="32"/>
      <c r="CM15" s="32"/>
      <c r="CN15" s="32"/>
      <c r="CO15" s="32"/>
    </row>
    <row r="16" spans="1:93" ht="20.100000000000001" customHeight="1" x14ac:dyDescent="0.25">
      <c r="B16" s="120" t="s">
        <v>84</v>
      </c>
      <c r="C16" s="52"/>
      <c r="D16" s="186">
        <f>'4 Var. Ausgaben Jahresübersicht'!E29</f>
        <v>382</v>
      </c>
      <c r="E16" s="186">
        <f>'4 Var. Ausgaben Jahresübersicht'!F29</f>
        <v>0</v>
      </c>
      <c r="F16" s="186">
        <f>'4 Var. Ausgaben Jahresübersicht'!G29</f>
        <v>0</v>
      </c>
      <c r="G16" s="186">
        <f>'4 Var. Ausgaben Jahresübersicht'!H29</f>
        <v>0</v>
      </c>
      <c r="H16" s="186">
        <f>'4 Var. Ausgaben Jahresübersicht'!I29</f>
        <v>0</v>
      </c>
      <c r="I16" s="186">
        <f>'4 Var. Ausgaben Jahresübersicht'!J29</f>
        <v>0</v>
      </c>
      <c r="J16" s="186">
        <f>'4 Var. Ausgaben Jahresübersicht'!K29</f>
        <v>0</v>
      </c>
      <c r="K16" s="186">
        <f>'4 Var. Ausgaben Jahresübersicht'!L29</f>
        <v>0</v>
      </c>
      <c r="L16" s="186">
        <f>'4 Var. Ausgaben Jahresübersicht'!M29</f>
        <v>0</v>
      </c>
      <c r="M16" s="186">
        <f>'4 Var. Ausgaben Jahresübersicht'!N29</f>
        <v>0</v>
      </c>
      <c r="N16" s="186">
        <f>'4 Var. Ausgaben Jahresübersicht'!O29</f>
        <v>0</v>
      </c>
      <c r="O16" s="186">
        <f>'4 Var. Ausgaben Jahresübersicht'!P29</f>
        <v>0</v>
      </c>
      <c r="P16" s="187">
        <f t="shared" ref="P16" si="2">SUM(D16:O16)</f>
        <v>382</v>
      </c>
      <c r="Q16" s="258" t="str">
        <f>Basisdaten!$F$7</f>
        <v>€</v>
      </c>
      <c r="S16" s="72"/>
      <c r="T16" s="72"/>
      <c r="U16" s="72"/>
      <c r="V16" s="72"/>
      <c r="W16" s="72"/>
      <c r="X16" s="72"/>
      <c r="Y16" s="72"/>
      <c r="Z16" s="74"/>
      <c r="AA16" s="74"/>
      <c r="AB16" s="74"/>
      <c r="AC16" s="74"/>
      <c r="AD16" s="74"/>
      <c r="AE16" s="74"/>
      <c r="AF16" s="74"/>
      <c r="AG16" s="101" t="s">
        <v>14</v>
      </c>
      <c r="AH16" s="102">
        <f>M10</f>
        <v>2480.71</v>
      </c>
      <c r="AI16" s="102">
        <f>M12</f>
        <v>850.5</v>
      </c>
      <c r="AJ16" s="102">
        <f>M16</f>
        <v>0</v>
      </c>
      <c r="AK16" s="102"/>
      <c r="AL16" s="102">
        <f t="shared" si="0"/>
        <v>1630.21</v>
      </c>
      <c r="AM16" s="101"/>
      <c r="AN16" s="101"/>
      <c r="AO16" s="101"/>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9"/>
      <c r="CE16" s="32"/>
      <c r="CF16" s="32"/>
      <c r="CG16" s="32"/>
      <c r="CH16" s="32"/>
      <c r="CI16" s="32"/>
      <c r="CJ16" s="32"/>
      <c r="CK16" s="32"/>
      <c r="CL16" s="32"/>
      <c r="CM16" s="32"/>
      <c r="CN16" s="32"/>
      <c r="CO16" s="32"/>
    </row>
    <row r="17" spans="2:134" ht="17.25" x14ac:dyDescent="0.25">
      <c r="B17" s="387"/>
      <c r="C17" s="389"/>
      <c r="D17" s="262"/>
      <c r="E17" s="262"/>
      <c r="F17" s="262"/>
      <c r="G17" s="262"/>
      <c r="H17" s="262"/>
      <c r="I17" s="262"/>
      <c r="J17" s="262"/>
      <c r="K17" s="262"/>
      <c r="L17" s="262"/>
      <c r="M17" s="262"/>
      <c r="N17" s="262"/>
      <c r="O17" s="262"/>
      <c r="P17" s="263"/>
      <c r="Q17" s="258"/>
      <c r="S17" s="72"/>
      <c r="T17" s="72"/>
      <c r="U17" s="72"/>
      <c r="V17" s="72"/>
      <c r="W17" s="72"/>
      <c r="X17" s="72"/>
      <c r="Y17" s="72"/>
      <c r="Z17" s="74"/>
      <c r="AA17" s="74"/>
      <c r="AB17" s="74"/>
      <c r="AC17" s="74"/>
      <c r="AD17" s="74"/>
      <c r="AE17" s="74"/>
      <c r="AF17" s="74"/>
      <c r="AG17" s="101" t="s">
        <v>16</v>
      </c>
      <c r="AH17" s="102">
        <f>N10</f>
        <v>2330.71</v>
      </c>
      <c r="AI17" s="102">
        <f>N12</f>
        <v>845.5</v>
      </c>
      <c r="AJ17" s="102">
        <f>N16</f>
        <v>0</v>
      </c>
      <c r="AK17" s="102"/>
      <c r="AL17" s="102">
        <f t="shared" si="0"/>
        <v>1485.21</v>
      </c>
      <c r="AM17" s="101"/>
      <c r="AN17" s="101"/>
      <c r="AO17" s="101"/>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9"/>
      <c r="CE17" s="32"/>
      <c r="CF17" s="32"/>
      <c r="CG17" s="32"/>
      <c r="CH17" s="32"/>
      <c r="CI17" s="32"/>
      <c r="CJ17" s="32"/>
      <c r="CK17" s="32"/>
      <c r="CL17" s="32"/>
      <c r="CM17" s="32"/>
      <c r="CN17" s="32"/>
      <c r="CO17" s="32"/>
    </row>
    <row r="18" spans="2:134" ht="28.5" x14ac:dyDescent="0.25">
      <c r="B18" s="387"/>
      <c r="C18" s="389"/>
      <c r="D18" s="264"/>
      <c r="E18" s="265"/>
      <c r="F18" s="265"/>
      <c r="G18" s="265"/>
      <c r="H18" s="265"/>
      <c r="I18" s="265"/>
      <c r="J18" s="265"/>
      <c r="K18" s="265"/>
      <c r="L18" s="265"/>
      <c r="M18" s="265"/>
      <c r="N18" s="265"/>
      <c r="O18" s="265"/>
      <c r="P18" s="266"/>
      <c r="Q18" s="258"/>
      <c r="S18" s="72"/>
      <c r="T18" s="72"/>
      <c r="U18" s="72"/>
      <c r="V18" s="72"/>
      <c r="W18" s="72"/>
      <c r="X18" s="72"/>
      <c r="Y18" s="72"/>
      <c r="Z18" s="74"/>
      <c r="AA18" s="74"/>
      <c r="AB18" s="74"/>
      <c r="AC18" s="74"/>
      <c r="AD18" s="74"/>
      <c r="AE18" s="74"/>
      <c r="AF18" s="74"/>
      <c r="AG18" s="101" t="s">
        <v>15</v>
      </c>
      <c r="AH18" s="102">
        <f>O10</f>
        <v>2330.71</v>
      </c>
      <c r="AI18" s="102">
        <f>O12</f>
        <v>859.5</v>
      </c>
      <c r="AJ18" s="102">
        <f>O16</f>
        <v>0</v>
      </c>
      <c r="AK18" s="102"/>
      <c r="AL18" s="102">
        <f t="shared" si="0"/>
        <v>1471.21</v>
      </c>
      <c r="AM18" s="101"/>
      <c r="AN18" s="101"/>
      <c r="AO18" s="101"/>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9"/>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row>
    <row r="19" spans="2:134" ht="20.100000000000001" customHeight="1" x14ac:dyDescent="0.25">
      <c r="B19" s="318" t="s">
        <v>73</v>
      </c>
      <c r="C19" s="319"/>
      <c r="D19" s="188">
        <f>D10-D12-D16</f>
        <v>1253.21</v>
      </c>
      <c r="E19" s="188">
        <f t="shared" ref="E19:P19" si="3">E10-E12-E16</f>
        <v>1480.21</v>
      </c>
      <c r="F19" s="188">
        <f t="shared" si="3"/>
        <v>1476.21</v>
      </c>
      <c r="G19" s="188">
        <f t="shared" si="3"/>
        <v>1630.21</v>
      </c>
      <c r="H19" s="188">
        <f t="shared" si="3"/>
        <v>1485.21</v>
      </c>
      <c r="I19" s="188">
        <f t="shared" si="3"/>
        <v>1471.21</v>
      </c>
      <c r="J19" s="188">
        <f t="shared" si="3"/>
        <v>1635.21</v>
      </c>
      <c r="K19" s="188">
        <f t="shared" si="3"/>
        <v>1480.21</v>
      </c>
      <c r="L19" s="188">
        <f t="shared" si="3"/>
        <v>1476.21</v>
      </c>
      <c r="M19" s="188">
        <f t="shared" si="3"/>
        <v>1630.21</v>
      </c>
      <c r="N19" s="188">
        <f t="shared" si="3"/>
        <v>1485.21</v>
      </c>
      <c r="O19" s="188">
        <f t="shared" si="3"/>
        <v>1471.21</v>
      </c>
      <c r="P19" s="188">
        <f t="shared" si="3"/>
        <v>17974.519999999993</v>
      </c>
      <c r="Q19" s="258" t="str">
        <f>Basisdaten!$F$7</f>
        <v>€</v>
      </c>
      <c r="S19" s="72"/>
      <c r="T19" s="72"/>
      <c r="U19" s="72"/>
      <c r="V19" s="72"/>
      <c r="W19" s="72"/>
      <c r="X19" s="72"/>
      <c r="Y19" s="72"/>
      <c r="Z19" s="74"/>
      <c r="AA19" s="74"/>
      <c r="AB19" s="74"/>
      <c r="AC19" s="74"/>
      <c r="AD19" s="74"/>
      <c r="AE19" s="74"/>
      <c r="AF19" s="74"/>
      <c r="AG19" s="101"/>
      <c r="AH19" s="382" t="s">
        <v>2</v>
      </c>
      <c r="AI19" s="382"/>
      <c r="AJ19" s="382"/>
      <c r="AK19" s="382"/>
      <c r="AL19" s="382" t="s">
        <v>6</v>
      </c>
      <c r="AM19" s="382"/>
      <c r="AN19" s="382"/>
      <c r="AO19" s="382"/>
      <c r="AP19" s="382" t="s">
        <v>7</v>
      </c>
      <c r="AQ19" s="382"/>
      <c r="AR19" s="382"/>
      <c r="AS19" s="382"/>
      <c r="AT19" s="382" t="s">
        <v>8</v>
      </c>
      <c r="AU19" s="382"/>
      <c r="AV19" s="382"/>
      <c r="AW19" s="382"/>
      <c r="AX19" s="382" t="s">
        <v>9</v>
      </c>
      <c r="AY19" s="382"/>
      <c r="AZ19" s="382"/>
      <c r="BA19" s="382"/>
      <c r="BB19" s="382" t="s">
        <v>10</v>
      </c>
      <c r="BC19" s="382"/>
      <c r="BD19" s="382"/>
      <c r="BE19" s="382"/>
      <c r="BF19" s="382" t="s">
        <v>11</v>
      </c>
      <c r="BG19" s="382"/>
      <c r="BH19" s="382"/>
      <c r="BI19" s="382"/>
      <c r="BJ19" s="382" t="s">
        <v>12</v>
      </c>
      <c r="BK19" s="382"/>
      <c r="BL19" s="382"/>
      <c r="BM19" s="382"/>
      <c r="BN19" s="382" t="s">
        <v>13</v>
      </c>
      <c r="BO19" s="382"/>
      <c r="BP19" s="382"/>
      <c r="BQ19" s="382"/>
      <c r="BR19" s="382" t="s">
        <v>14</v>
      </c>
      <c r="BS19" s="382"/>
      <c r="BT19" s="382"/>
      <c r="BU19" s="382"/>
      <c r="BV19" s="382" t="s">
        <v>16</v>
      </c>
      <c r="BW19" s="382"/>
      <c r="BX19" s="382"/>
      <c r="BY19" s="382"/>
      <c r="BZ19" s="382" t="s">
        <v>15</v>
      </c>
      <c r="CA19" s="382"/>
      <c r="CB19" s="382"/>
      <c r="CC19" s="382"/>
      <c r="CD19" s="59"/>
      <c r="CE19" s="56"/>
      <c r="CF19" s="56"/>
      <c r="CG19" s="56"/>
      <c r="CH19" s="56"/>
      <c r="CI19" s="56"/>
      <c r="CJ19" s="56"/>
      <c r="CK19" s="56"/>
      <c r="CL19" s="56"/>
      <c r="CM19" s="56"/>
      <c r="CN19" s="56"/>
      <c r="CO19" s="56"/>
      <c r="CP19" s="56"/>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row>
    <row r="20" spans="2:134" x14ac:dyDescent="0.25">
      <c r="B20" s="267"/>
      <c r="C20" s="268"/>
      <c r="D20" s="269"/>
      <c r="E20" s="270"/>
      <c r="F20" s="270"/>
      <c r="G20" s="270"/>
      <c r="H20" s="270"/>
      <c r="I20" s="270"/>
      <c r="J20" s="270"/>
      <c r="K20" s="270"/>
      <c r="L20" s="270"/>
      <c r="M20" s="270"/>
      <c r="N20" s="270"/>
      <c r="O20" s="270"/>
      <c r="P20" s="270"/>
      <c r="Q20" s="261"/>
      <c r="S20" s="72"/>
      <c r="T20" s="72"/>
      <c r="U20" s="72"/>
      <c r="V20" s="72"/>
      <c r="W20" s="72"/>
      <c r="X20" s="72"/>
      <c r="Y20" s="72"/>
      <c r="Z20" s="74"/>
      <c r="AA20" s="74"/>
      <c r="AB20" s="74"/>
      <c r="AC20" s="74"/>
      <c r="AD20" s="74"/>
      <c r="AE20" s="74"/>
      <c r="AF20" s="74"/>
      <c r="AG20" s="101"/>
      <c r="AH20" s="101" t="s">
        <v>19</v>
      </c>
      <c r="AI20" s="101" t="s">
        <v>52</v>
      </c>
      <c r="AJ20" s="101" t="s">
        <v>49</v>
      </c>
      <c r="AK20" s="101"/>
      <c r="AL20" s="101" t="s">
        <v>19</v>
      </c>
      <c r="AM20" s="101" t="s">
        <v>52</v>
      </c>
      <c r="AN20" s="101" t="s">
        <v>49</v>
      </c>
      <c r="AO20" s="101"/>
      <c r="AP20" s="101" t="s">
        <v>19</v>
      </c>
      <c r="AQ20" s="101" t="s">
        <v>52</v>
      </c>
      <c r="AR20" s="101" t="s">
        <v>49</v>
      </c>
      <c r="AS20" s="101"/>
      <c r="AT20" s="101" t="s">
        <v>19</v>
      </c>
      <c r="AU20" s="101" t="s">
        <v>52</v>
      </c>
      <c r="AV20" s="101" t="s">
        <v>49</v>
      </c>
      <c r="AW20" s="101"/>
      <c r="AX20" s="101" t="s">
        <v>19</v>
      </c>
      <c r="AY20" s="101" t="s">
        <v>52</v>
      </c>
      <c r="AZ20" s="101" t="s">
        <v>49</v>
      </c>
      <c r="BA20" s="101"/>
      <c r="BB20" s="101" t="s">
        <v>19</v>
      </c>
      <c r="BC20" s="101" t="s">
        <v>52</v>
      </c>
      <c r="BD20" s="101" t="s">
        <v>49</v>
      </c>
      <c r="BE20" s="101"/>
      <c r="BF20" s="101" t="s">
        <v>19</v>
      </c>
      <c r="BG20" s="101" t="s">
        <v>52</v>
      </c>
      <c r="BH20" s="101" t="s">
        <v>49</v>
      </c>
      <c r="BI20" s="101"/>
      <c r="BJ20" s="101" t="s">
        <v>19</v>
      </c>
      <c r="BK20" s="101" t="s">
        <v>52</v>
      </c>
      <c r="BL20" s="101" t="s">
        <v>49</v>
      </c>
      <c r="BM20" s="101"/>
      <c r="BN20" s="101" t="s">
        <v>19</v>
      </c>
      <c r="BO20" s="101" t="s">
        <v>52</v>
      </c>
      <c r="BP20" s="101" t="s">
        <v>49</v>
      </c>
      <c r="BQ20" s="101"/>
      <c r="BR20" s="101" t="s">
        <v>19</v>
      </c>
      <c r="BS20" s="101" t="s">
        <v>52</v>
      </c>
      <c r="BT20" s="101" t="s">
        <v>49</v>
      </c>
      <c r="BU20" s="101"/>
      <c r="BV20" s="101" t="s">
        <v>19</v>
      </c>
      <c r="BW20" s="101" t="s">
        <v>52</v>
      </c>
      <c r="BX20" s="101" t="s">
        <v>49</v>
      </c>
      <c r="BY20" s="101"/>
      <c r="BZ20" s="101" t="s">
        <v>19</v>
      </c>
      <c r="CA20" s="101" t="s">
        <v>52</v>
      </c>
      <c r="CB20" s="101" t="s">
        <v>49</v>
      </c>
      <c r="CC20" s="101"/>
      <c r="CD20" s="59"/>
      <c r="CE20" s="56"/>
      <c r="CF20" s="56"/>
      <c r="CG20" s="56"/>
      <c r="CH20" s="56"/>
      <c r="CI20" s="56"/>
      <c r="CJ20" s="56"/>
      <c r="CK20" s="56"/>
      <c r="CL20" s="56"/>
      <c r="CM20" s="56"/>
      <c r="CN20" s="56"/>
      <c r="CO20" s="56"/>
      <c r="CP20" s="56"/>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row>
    <row r="21" spans="2:134" x14ac:dyDescent="0.25">
      <c r="C21" s="17"/>
      <c r="S21" s="72"/>
      <c r="T21" s="72"/>
      <c r="U21" s="72"/>
      <c r="V21" s="72"/>
      <c r="W21" s="72"/>
      <c r="X21" s="72"/>
      <c r="Y21" s="72"/>
      <c r="Z21" s="74"/>
      <c r="AA21" s="74"/>
      <c r="AB21" s="74"/>
      <c r="AC21" s="74"/>
      <c r="AD21" s="74"/>
      <c r="AE21" s="74"/>
      <c r="AF21" s="74"/>
      <c r="AG21" s="101" t="s">
        <v>19</v>
      </c>
      <c r="AH21" s="102">
        <f>AH7</f>
        <v>2480.71</v>
      </c>
      <c r="AI21" s="102"/>
      <c r="AJ21" s="101"/>
      <c r="AK21" s="101"/>
      <c r="AL21" s="102">
        <f>AH8</f>
        <v>2330.71</v>
      </c>
      <c r="AM21" s="101"/>
      <c r="AN21" s="101"/>
      <c r="AO21" s="101"/>
      <c r="AP21" s="102">
        <f>AH9</f>
        <v>2330.71</v>
      </c>
      <c r="AQ21" s="101"/>
      <c r="AR21" s="101"/>
      <c r="AS21" s="101"/>
      <c r="AT21" s="102">
        <f>AH10</f>
        <v>2480.71</v>
      </c>
      <c r="AU21" s="101"/>
      <c r="AV21" s="101"/>
      <c r="AW21" s="101"/>
      <c r="AX21" s="102">
        <f>AH11</f>
        <v>2330.71</v>
      </c>
      <c r="AY21" s="101"/>
      <c r="AZ21" s="101"/>
      <c r="BA21" s="101"/>
      <c r="BB21" s="102">
        <f>AH12</f>
        <v>2330.71</v>
      </c>
      <c r="BC21" s="101"/>
      <c r="BD21" s="101"/>
      <c r="BE21" s="101"/>
      <c r="BF21" s="102">
        <f>AH13</f>
        <v>2480.71</v>
      </c>
      <c r="BG21" s="101"/>
      <c r="BH21" s="101"/>
      <c r="BI21" s="101"/>
      <c r="BJ21" s="102">
        <f>AH14</f>
        <v>2330.71</v>
      </c>
      <c r="BK21" s="101"/>
      <c r="BL21" s="101"/>
      <c r="BM21" s="101"/>
      <c r="BN21" s="102">
        <f>AH15</f>
        <v>2330.71</v>
      </c>
      <c r="BO21" s="101"/>
      <c r="BP21" s="101"/>
      <c r="BQ21" s="101"/>
      <c r="BR21" s="102">
        <f>AH16</f>
        <v>2480.71</v>
      </c>
      <c r="BS21" s="101"/>
      <c r="BT21" s="101"/>
      <c r="BU21" s="101"/>
      <c r="BV21" s="102">
        <f>AH17</f>
        <v>2330.71</v>
      </c>
      <c r="BW21" s="101"/>
      <c r="BX21" s="101"/>
      <c r="BY21" s="101"/>
      <c r="BZ21" s="102">
        <f>AH18</f>
        <v>2330.71</v>
      </c>
      <c r="CA21" s="101"/>
      <c r="CB21" s="101"/>
      <c r="CC21" s="101"/>
      <c r="CD21" s="59"/>
      <c r="CE21" s="56"/>
      <c r="CF21" s="56"/>
      <c r="CG21" s="56"/>
      <c r="CH21" s="56"/>
      <c r="CI21" s="56"/>
      <c r="CJ21" s="56"/>
      <c r="CK21" s="56"/>
      <c r="CL21" s="56"/>
      <c r="CM21" s="56"/>
      <c r="CN21" s="56"/>
      <c r="CO21" s="56"/>
      <c r="CP21" s="56"/>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row>
    <row r="22" spans="2:134" x14ac:dyDescent="0.25">
      <c r="C22" s="17"/>
      <c r="D22" s="4"/>
      <c r="E22" s="4"/>
      <c r="F22" s="4"/>
      <c r="G22" s="4"/>
      <c r="H22" s="4"/>
      <c r="I22" s="4"/>
      <c r="J22" s="4"/>
      <c r="K22" s="4"/>
      <c r="L22" s="4"/>
      <c r="M22" s="4"/>
      <c r="N22" s="4"/>
      <c r="O22" s="4"/>
      <c r="S22" s="72"/>
      <c r="T22" s="72"/>
      <c r="U22" s="72"/>
      <c r="V22" s="72"/>
      <c r="W22" s="72"/>
      <c r="X22" s="72"/>
      <c r="Y22" s="72"/>
      <c r="Z22" s="74"/>
      <c r="AA22" s="74"/>
      <c r="AB22" s="74"/>
      <c r="AC22" s="74"/>
      <c r="AD22" s="74"/>
      <c r="AE22" s="74"/>
      <c r="AF22" s="74"/>
      <c r="AG22" s="101" t="s">
        <v>51</v>
      </c>
      <c r="AH22" s="102"/>
      <c r="AI22" s="102">
        <f>AI7</f>
        <v>845.5</v>
      </c>
      <c r="AJ22" s="102"/>
      <c r="AK22" s="102"/>
      <c r="AL22" s="101"/>
      <c r="AM22" s="102">
        <f>AI8</f>
        <v>850.5</v>
      </c>
      <c r="AN22" s="101"/>
      <c r="AO22" s="101"/>
      <c r="AP22" s="101"/>
      <c r="AQ22" s="102">
        <f>AI9</f>
        <v>854.5</v>
      </c>
      <c r="AR22" s="101"/>
      <c r="AS22" s="101"/>
      <c r="AT22" s="101"/>
      <c r="AU22" s="102">
        <f>AI10</f>
        <v>850.5</v>
      </c>
      <c r="AV22" s="101"/>
      <c r="AW22" s="101"/>
      <c r="AX22" s="101"/>
      <c r="AY22" s="102">
        <f>AI11</f>
        <v>845.5</v>
      </c>
      <c r="AZ22" s="101"/>
      <c r="BA22" s="101"/>
      <c r="BB22" s="101"/>
      <c r="BC22" s="102">
        <f>AI12</f>
        <v>859.5</v>
      </c>
      <c r="BD22" s="101"/>
      <c r="BE22" s="101"/>
      <c r="BF22" s="101"/>
      <c r="BG22" s="102">
        <f>AI13</f>
        <v>845.5</v>
      </c>
      <c r="BH22" s="101"/>
      <c r="BI22" s="101"/>
      <c r="BJ22" s="101"/>
      <c r="BK22" s="102">
        <f>AI14</f>
        <v>850.5</v>
      </c>
      <c r="BL22" s="101"/>
      <c r="BM22" s="101"/>
      <c r="BN22" s="101"/>
      <c r="BO22" s="102">
        <f>AI15</f>
        <v>854.5</v>
      </c>
      <c r="BP22" s="101"/>
      <c r="BQ22" s="101"/>
      <c r="BR22" s="101"/>
      <c r="BS22" s="102">
        <f>AI16</f>
        <v>850.5</v>
      </c>
      <c r="BT22" s="101"/>
      <c r="BU22" s="101"/>
      <c r="BV22" s="101"/>
      <c r="BW22" s="102">
        <f>AI17</f>
        <v>845.5</v>
      </c>
      <c r="BX22" s="101"/>
      <c r="BY22" s="101"/>
      <c r="BZ22" s="101"/>
      <c r="CA22" s="102">
        <f>AI18</f>
        <v>859.5</v>
      </c>
      <c r="CB22" s="101"/>
      <c r="CC22" s="101"/>
      <c r="CD22" s="59"/>
      <c r="CE22" s="56"/>
      <c r="CF22" s="56"/>
      <c r="CG22" s="56"/>
      <c r="CH22" s="56"/>
      <c r="CI22" s="56"/>
      <c r="CJ22" s="56"/>
      <c r="CK22" s="56"/>
      <c r="CL22" s="56"/>
      <c r="CM22" s="56"/>
      <c r="CN22" s="56"/>
      <c r="CO22" s="56"/>
      <c r="CP22" s="56"/>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row>
    <row r="23" spans="2:134" x14ac:dyDescent="0.25">
      <c r="C23" s="17"/>
      <c r="D23" s="5"/>
      <c r="E23" s="5"/>
      <c r="F23" s="5"/>
      <c r="G23" s="5"/>
      <c r="H23" s="5"/>
      <c r="I23" s="5"/>
      <c r="J23" s="5"/>
      <c r="K23" s="5"/>
      <c r="L23" s="5"/>
      <c r="M23" s="5"/>
      <c r="N23" s="5"/>
      <c r="O23" s="5"/>
      <c r="S23" s="72"/>
      <c r="T23" s="72"/>
      <c r="U23" s="72"/>
      <c r="V23" s="72"/>
      <c r="W23" s="72"/>
      <c r="X23" s="72"/>
      <c r="Y23" s="72"/>
      <c r="Z23" s="74"/>
      <c r="AA23" s="74"/>
      <c r="AB23" s="74"/>
      <c r="AC23" s="74"/>
      <c r="AD23" s="74"/>
      <c r="AE23" s="74"/>
      <c r="AF23" s="74"/>
      <c r="AG23" s="101" t="s">
        <v>50</v>
      </c>
      <c r="AH23" s="102"/>
      <c r="AI23" s="102">
        <f>AJ7</f>
        <v>382</v>
      </c>
      <c r="AJ23" s="102"/>
      <c r="AK23" s="102"/>
      <c r="AL23" s="102"/>
      <c r="AM23" s="102">
        <f>AJ8</f>
        <v>0</v>
      </c>
      <c r="AN23" s="101"/>
      <c r="AO23" s="101"/>
      <c r="AP23" s="102"/>
      <c r="AQ23" s="102">
        <f>AJ9</f>
        <v>0</v>
      </c>
      <c r="AR23" s="101"/>
      <c r="AS23" s="101"/>
      <c r="AT23" s="102"/>
      <c r="AU23" s="102">
        <f>AJ10</f>
        <v>0</v>
      </c>
      <c r="AV23" s="101"/>
      <c r="AW23" s="101"/>
      <c r="AX23" s="102"/>
      <c r="AY23" s="102">
        <f>AJ11</f>
        <v>0</v>
      </c>
      <c r="AZ23" s="101"/>
      <c r="BA23" s="101"/>
      <c r="BB23" s="102"/>
      <c r="BC23" s="102">
        <f>AJ12</f>
        <v>0</v>
      </c>
      <c r="BD23" s="101"/>
      <c r="BE23" s="101"/>
      <c r="BF23" s="102"/>
      <c r="BG23" s="102">
        <f>AJ13</f>
        <v>0</v>
      </c>
      <c r="BH23" s="101"/>
      <c r="BI23" s="101"/>
      <c r="BJ23" s="102"/>
      <c r="BK23" s="102">
        <f>AJ14</f>
        <v>0</v>
      </c>
      <c r="BL23" s="101"/>
      <c r="BM23" s="101"/>
      <c r="BN23" s="102"/>
      <c r="BO23" s="102">
        <f>AJ15</f>
        <v>0</v>
      </c>
      <c r="BP23" s="101"/>
      <c r="BQ23" s="101"/>
      <c r="BR23" s="102"/>
      <c r="BS23" s="102">
        <f>AJ16</f>
        <v>0</v>
      </c>
      <c r="BT23" s="101"/>
      <c r="BU23" s="101"/>
      <c r="BV23" s="102"/>
      <c r="BW23" s="102">
        <f>AJ17</f>
        <v>0</v>
      </c>
      <c r="BX23" s="101"/>
      <c r="BY23" s="101"/>
      <c r="BZ23" s="102"/>
      <c r="CA23" s="102">
        <f>AJ18</f>
        <v>0</v>
      </c>
      <c r="CB23" s="101"/>
      <c r="CC23" s="101"/>
      <c r="CD23" s="59"/>
      <c r="CE23" s="56"/>
      <c r="CF23" s="56"/>
      <c r="CG23" s="56"/>
      <c r="CH23" s="56"/>
      <c r="CI23" s="56"/>
      <c r="CJ23" s="56"/>
      <c r="CK23" s="56"/>
      <c r="CL23" s="56"/>
      <c r="CM23" s="56"/>
      <c r="CN23" s="56"/>
      <c r="CO23" s="56"/>
      <c r="CP23" s="56"/>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row>
    <row r="24" spans="2:134" x14ac:dyDescent="0.25">
      <c r="C24" s="17"/>
      <c r="D24" s="5"/>
      <c r="E24" s="5"/>
      <c r="F24" s="5"/>
      <c r="G24" s="5"/>
      <c r="H24" s="5"/>
      <c r="I24" s="5"/>
      <c r="J24" s="5"/>
      <c r="K24" s="5"/>
      <c r="L24" s="5"/>
      <c r="M24" s="5"/>
      <c r="N24" s="5"/>
      <c r="O24" s="5"/>
      <c r="S24" s="72"/>
      <c r="T24" s="72"/>
      <c r="U24" s="72"/>
      <c r="V24" s="72"/>
      <c r="W24" s="72"/>
      <c r="X24" s="72"/>
      <c r="Y24" s="72"/>
      <c r="Z24" s="74"/>
      <c r="AA24" s="74"/>
      <c r="AB24" s="74"/>
      <c r="AC24" s="74"/>
      <c r="AD24" s="74"/>
      <c r="AE24" s="74"/>
      <c r="AF24" s="74"/>
      <c r="AG24" s="101" t="s">
        <v>77</v>
      </c>
      <c r="AH24" s="102"/>
      <c r="AI24" s="101"/>
      <c r="AJ24" s="102">
        <f>AL7</f>
        <v>1253.21</v>
      </c>
      <c r="AK24" s="102"/>
      <c r="AL24" s="102"/>
      <c r="AM24" s="101"/>
      <c r="AN24" s="102">
        <f>AL8</f>
        <v>1480.21</v>
      </c>
      <c r="AO24" s="102"/>
      <c r="AP24" s="102"/>
      <c r="AQ24" s="101"/>
      <c r="AR24" s="102">
        <f>AL9</f>
        <v>1476.21</v>
      </c>
      <c r="AS24" s="102"/>
      <c r="AT24" s="102"/>
      <c r="AU24" s="101"/>
      <c r="AV24" s="102">
        <f>AL10</f>
        <v>1630.21</v>
      </c>
      <c r="AW24" s="102"/>
      <c r="AX24" s="102"/>
      <c r="AY24" s="101"/>
      <c r="AZ24" s="102">
        <f>AL11</f>
        <v>1485.21</v>
      </c>
      <c r="BA24" s="102"/>
      <c r="BB24" s="102"/>
      <c r="BC24" s="101"/>
      <c r="BD24" s="102">
        <f>AL12</f>
        <v>1471.21</v>
      </c>
      <c r="BE24" s="102"/>
      <c r="BF24" s="102"/>
      <c r="BG24" s="101"/>
      <c r="BH24" s="102">
        <f>AL13</f>
        <v>1635.21</v>
      </c>
      <c r="BI24" s="102"/>
      <c r="BJ24" s="102"/>
      <c r="BK24" s="101"/>
      <c r="BL24" s="102">
        <f>AL14</f>
        <v>1480.21</v>
      </c>
      <c r="BM24" s="102"/>
      <c r="BN24" s="102"/>
      <c r="BO24" s="101"/>
      <c r="BP24" s="102">
        <f>AL15</f>
        <v>1476.21</v>
      </c>
      <c r="BQ24" s="102"/>
      <c r="BR24" s="102"/>
      <c r="BS24" s="101"/>
      <c r="BT24" s="102">
        <f>AL16</f>
        <v>1630.21</v>
      </c>
      <c r="BU24" s="102"/>
      <c r="BV24" s="102"/>
      <c r="BW24" s="101"/>
      <c r="BX24" s="102">
        <f>AL17</f>
        <v>1485.21</v>
      </c>
      <c r="BY24" s="102"/>
      <c r="BZ24" s="102"/>
      <c r="CA24" s="101"/>
      <c r="CB24" s="102">
        <f>AL18</f>
        <v>1471.21</v>
      </c>
      <c r="CC24" s="101"/>
      <c r="CD24" s="59"/>
      <c r="CE24" s="56"/>
      <c r="CF24" s="56"/>
      <c r="CG24" s="56"/>
      <c r="CH24" s="56"/>
      <c r="CI24" s="56"/>
      <c r="CJ24" s="56"/>
      <c r="CK24" s="56"/>
      <c r="CL24" s="56"/>
      <c r="CM24" s="56"/>
      <c r="CN24" s="56"/>
      <c r="CO24" s="56"/>
      <c r="CP24" s="56"/>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row>
    <row r="25" spans="2:134" x14ac:dyDescent="0.25">
      <c r="C25" s="17"/>
      <c r="D25" s="5"/>
      <c r="E25" s="5"/>
      <c r="F25" s="5"/>
      <c r="G25" s="5"/>
      <c r="H25" s="5"/>
      <c r="I25" s="5"/>
      <c r="J25" s="5"/>
      <c r="K25" s="5"/>
      <c r="L25" s="5"/>
      <c r="M25" s="5"/>
      <c r="N25" s="5"/>
      <c r="O25" s="5"/>
      <c r="S25" s="72"/>
      <c r="T25" s="72"/>
      <c r="U25" s="72"/>
      <c r="V25" s="72"/>
      <c r="W25" s="72"/>
      <c r="X25" s="72"/>
      <c r="Y25" s="72"/>
      <c r="Z25" s="74"/>
      <c r="AA25" s="74"/>
      <c r="AB25" s="74"/>
      <c r="AC25" s="74"/>
      <c r="AD25" s="74"/>
      <c r="AE25" s="74"/>
      <c r="AF25" s="74"/>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59"/>
      <c r="CE25" s="56"/>
      <c r="CF25" s="56"/>
      <c r="CG25" s="56"/>
      <c r="CH25" s="56"/>
      <c r="CI25" s="56"/>
      <c r="CJ25" s="56"/>
      <c r="CK25" s="56"/>
      <c r="CL25" s="56"/>
      <c r="CM25" s="56"/>
      <c r="CN25" s="56"/>
      <c r="CO25" s="56"/>
      <c r="CP25" s="56"/>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row>
    <row r="26" spans="2:134" x14ac:dyDescent="0.25">
      <c r="C26" s="17"/>
      <c r="D26" s="5"/>
      <c r="E26" s="5"/>
      <c r="F26" s="5"/>
      <c r="G26" s="5"/>
      <c r="H26" s="5"/>
      <c r="I26" s="5"/>
      <c r="J26" s="5"/>
      <c r="K26" s="5"/>
      <c r="L26" s="5"/>
      <c r="M26" s="5"/>
      <c r="N26" s="5"/>
      <c r="O26" s="5"/>
      <c r="S26" s="72"/>
      <c r="T26" s="72"/>
      <c r="U26" s="72"/>
      <c r="V26" s="72"/>
      <c r="W26" s="72"/>
      <c r="X26" s="72"/>
      <c r="Y26" s="72"/>
      <c r="Z26" s="125"/>
      <c r="AA26" s="125"/>
      <c r="AB26" s="125"/>
      <c r="AC26" s="125"/>
      <c r="AD26" s="125"/>
      <c r="AE26" s="125"/>
      <c r="AF26" s="125"/>
      <c r="AG26" s="126"/>
      <c r="AH26" s="126"/>
      <c r="AI26" s="126"/>
      <c r="AJ26" s="126"/>
      <c r="AK26" s="126"/>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59"/>
      <c r="CE26" s="56"/>
      <c r="CF26" s="56"/>
      <c r="CG26" s="56"/>
      <c r="CH26" s="56"/>
      <c r="CI26" s="56"/>
      <c r="CJ26" s="56"/>
      <c r="CK26" s="56"/>
      <c r="CL26" s="56"/>
      <c r="CM26" s="56"/>
      <c r="CN26" s="56"/>
      <c r="CO26" s="56"/>
      <c r="CP26" s="56"/>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row>
    <row r="27" spans="2:134" x14ac:dyDescent="0.25">
      <c r="C27" s="17"/>
      <c r="D27" s="5"/>
      <c r="E27" s="5"/>
      <c r="F27" s="5"/>
      <c r="G27" s="5"/>
      <c r="H27" s="5"/>
      <c r="I27" s="5"/>
      <c r="J27" s="5"/>
      <c r="K27" s="5"/>
      <c r="L27" s="5"/>
      <c r="M27" s="5"/>
      <c r="N27" s="5"/>
      <c r="O27" s="5"/>
      <c r="S27" s="72"/>
      <c r="T27" s="72"/>
      <c r="U27" s="72"/>
      <c r="V27" s="72"/>
      <c r="W27" s="72"/>
      <c r="X27" s="72"/>
      <c r="Y27" s="72"/>
      <c r="Z27" s="125"/>
      <c r="AA27" s="125"/>
      <c r="AB27" s="125"/>
      <c r="AC27" s="125"/>
      <c r="AD27" s="125"/>
      <c r="AE27" s="125"/>
      <c r="AF27" s="125"/>
      <c r="AG27" s="126"/>
      <c r="AH27" s="127"/>
      <c r="AI27" s="127"/>
      <c r="AJ27" s="126"/>
      <c r="AK27" s="126"/>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59"/>
      <c r="CE27" s="56"/>
      <c r="CF27" s="56"/>
      <c r="CG27" s="56"/>
      <c r="CH27" s="56"/>
      <c r="CI27" s="56"/>
      <c r="CJ27" s="56"/>
      <c r="CK27" s="56"/>
      <c r="CL27" s="56"/>
      <c r="CM27" s="56"/>
      <c r="CN27" s="56"/>
      <c r="CO27" s="56"/>
      <c r="CP27" s="56"/>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row>
    <row r="28" spans="2:134" x14ac:dyDescent="0.25">
      <c r="C28" s="17"/>
      <c r="D28" s="5"/>
      <c r="E28" s="5"/>
      <c r="F28" s="5"/>
      <c r="G28" s="5"/>
      <c r="H28" s="5"/>
      <c r="I28" s="5"/>
      <c r="J28" s="5"/>
      <c r="K28" s="5"/>
      <c r="L28" s="5"/>
      <c r="M28" s="5"/>
      <c r="N28" s="5"/>
      <c r="O28" s="5"/>
      <c r="S28" s="72"/>
      <c r="T28" s="72"/>
      <c r="U28" s="72"/>
      <c r="V28" s="72"/>
      <c r="W28" s="72"/>
      <c r="X28" s="72"/>
      <c r="Y28" s="72"/>
      <c r="Z28" s="72"/>
      <c r="AA28" s="125"/>
      <c r="AB28" s="125"/>
      <c r="AC28" s="125"/>
      <c r="AD28" s="125"/>
      <c r="AE28" s="125"/>
      <c r="AF28" s="125"/>
      <c r="AG28" s="126"/>
      <c r="AH28" s="127"/>
      <c r="AI28" s="127"/>
      <c r="AJ28" s="127"/>
      <c r="AK28" s="127"/>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04"/>
      <c r="CA28" s="104"/>
      <c r="CB28" s="104"/>
      <c r="CC28" s="104"/>
      <c r="CD28" s="31"/>
    </row>
    <row r="29" spans="2:134" x14ac:dyDescent="0.25">
      <c r="C29" s="17"/>
      <c r="D29" s="5"/>
      <c r="E29" s="5"/>
      <c r="F29" s="5"/>
      <c r="G29" s="5"/>
      <c r="H29" s="5"/>
      <c r="I29" s="5"/>
      <c r="J29" s="5"/>
      <c r="K29" s="5"/>
      <c r="L29" s="5"/>
      <c r="M29" s="5"/>
      <c r="N29" s="5"/>
      <c r="O29" s="5"/>
      <c r="S29" s="72"/>
      <c r="T29" s="72"/>
      <c r="U29" s="72"/>
      <c r="V29" s="72"/>
      <c r="W29" s="72"/>
      <c r="X29" s="72"/>
      <c r="Y29" s="72"/>
      <c r="Z29" s="72"/>
      <c r="AA29" s="125"/>
      <c r="AB29" s="125"/>
      <c r="AC29" s="125"/>
      <c r="AD29" s="125"/>
      <c r="AE29" s="125"/>
      <c r="AF29" s="125"/>
      <c r="AG29" s="125"/>
      <c r="AH29" s="128"/>
      <c r="AI29" s="128"/>
      <c r="AJ29" s="128"/>
      <c r="AK29" s="128"/>
      <c r="AL29" s="125"/>
      <c r="AM29" s="125"/>
      <c r="AN29" s="125"/>
      <c r="AO29" s="125"/>
      <c r="AP29" s="125"/>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row>
    <row r="30" spans="2:134" x14ac:dyDescent="0.25">
      <c r="C30" s="17"/>
      <c r="D30" s="5"/>
      <c r="E30" s="5"/>
      <c r="F30" s="5"/>
      <c r="G30" s="5"/>
      <c r="H30" s="5"/>
      <c r="I30" s="5"/>
      <c r="J30" s="5"/>
      <c r="K30" s="5"/>
      <c r="L30" s="5"/>
      <c r="M30" s="5"/>
      <c r="N30" s="5"/>
      <c r="O30" s="5"/>
      <c r="S30" s="72"/>
      <c r="T30" s="72"/>
      <c r="U30" s="72"/>
      <c r="V30" s="72"/>
      <c r="W30" s="72"/>
      <c r="X30" s="72"/>
      <c r="Y30" s="72"/>
      <c r="Z30" s="72"/>
      <c r="AA30" s="125"/>
      <c r="AB30" s="125"/>
      <c r="AC30" s="125"/>
      <c r="AD30" s="125"/>
      <c r="AE30" s="125"/>
      <c r="AF30" s="125"/>
      <c r="AG30" s="125"/>
      <c r="AH30" s="128"/>
      <c r="AI30" s="125"/>
      <c r="AJ30" s="128"/>
      <c r="AK30" s="128"/>
      <c r="AL30" s="125"/>
      <c r="AM30" s="125"/>
      <c r="AN30" s="125"/>
      <c r="AO30" s="125"/>
      <c r="AP30" s="125"/>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row>
    <row r="31" spans="2:134" x14ac:dyDescent="0.25">
      <c r="C31" s="17"/>
      <c r="D31" s="5"/>
      <c r="E31" s="5"/>
      <c r="F31" s="5"/>
      <c r="G31" s="5"/>
      <c r="H31" s="5"/>
      <c r="I31" s="5"/>
      <c r="J31" s="5"/>
      <c r="K31" s="5"/>
      <c r="L31" s="5"/>
      <c r="M31" s="5"/>
      <c r="N31" s="5"/>
      <c r="O31" s="5"/>
      <c r="S31" s="72"/>
      <c r="T31" s="72"/>
      <c r="U31" s="72"/>
      <c r="V31" s="72"/>
      <c r="W31" s="72"/>
      <c r="X31" s="72"/>
      <c r="Y31" s="72"/>
      <c r="Z31" s="72"/>
      <c r="AA31" s="72"/>
      <c r="AB31" s="72"/>
      <c r="AC31" s="72"/>
      <c r="AD31" s="125"/>
      <c r="AE31" s="125"/>
      <c r="AF31" s="125"/>
      <c r="AG31" s="125"/>
      <c r="AH31" s="125"/>
      <c r="AI31" s="125"/>
      <c r="AJ31" s="125"/>
      <c r="AK31" s="125"/>
      <c r="AL31" s="125"/>
      <c r="AM31" s="125"/>
      <c r="AN31" s="125"/>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row>
    <row r="32" spans="2:134" x14ac:dyDescent="0.25">
      <c r="C32" s="17"/>
      <c r="D32" s="5"/>
      <c r="E32" s="5"/>
      <c r="F32" s="5"/>
      <c r="G32" s="5"/>
      <c r="H32" s="5"/>
      <c r="I32" s="5"/>
      <c r="J32" s="5"/>
      <c r="K32" s="5"/>
      <c r="L32" s="5"/>
      <c r="M32" s="5"/>
      <c r="N32" s="5"/>
      <c r="O32" s="5"/>
      <c r="S32" s="72"/>
      <c r="T32" s="72"/>
      <c r="U32" s="72"/>
      <c r="V32" s="72"/>
      <c r="W32" s="72"/>
      <c r="X32" s="72"/>
      <c r="Y32" s="72"/>
      <c r="Z32" s="72"/>
      <c r="AA32" s="72"/>
      <c r="AB32" s="72"/>
      <c r="AC32" s="72"/>
      <c r="AD32" s="125"/>
      <c r="AE32" s="125"/>
      <c r="AF32" s="125"/>
      <c r="AG32" s="125"/>
      <c r="AH32" s="125"/>
      <c r="AI32" s="125"/>
      <c r="AJ32" s="125"/>
      <c r="AK32" s="125"/>
      <c r="AL32" s="125"/>
      <c r="AM32" s="125"/>
      <c r="AN32" s="125"/>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row>
    <row r="33" spans="3:81" x14ac:dyDescent="0.25">
      <c r="C33" s="17"/>
      <c r="D33" s="5"/>
      <c r="E33" s="5"/>
      <c r="F33" s="5"/>
      <c r="G33" s="5"/>
      <c r="H33" s="5"/>
      <c r="I33" s="5"/>
      <c r="J33" s="5"/>
      <c r="K33" s="5"/>
      <c r="L33" s="5"/>
      <c r="M33" s="5"/>
      <c r="N33" s="5"/>
      <c r="O33" s="5"/>
      <c r="S33" s="72"/>
      <c r="T33" s="72"/>
      <c r="U33" s="72"/>
      <c r="V33" s="72"/>
      <c r="W33" s="72"/>
      <c r="X33" s="72"/>
      <c r="Y33" s="72"/>
      <c r="Z33" s="72"/>
      <c r="AA33" s="72"/>
      <c r="AB33" s="72"/>
      <c r="AC33" s="72"/>
      <c r="AD33" s="125"/>
      <c r="AE33" s="125"/>
      <c r="AF33" s="125"/>
      <c r="AG33" s="125"/>
      <c r="AH33" s="128"/>
      <c r="AI33" s="128"/>
      <c r="AJ33" s="125"/>
      <c r="AK33" s="125"/>
      <c r="AL33" s="125"/>
      <c r="AM33" s="125"/>
      <c r="AN33" s="125"/>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row>
    <row r="34" spans="3:81" x14ac:dyDescent="0.25">
      <c r="C34" s="17"/>
      <c r="S34" s="72"/>
      <c r="T34" s="72"/>
      <c r="U34" s="72"/>
      <c r="V34" s="72"/>
      <c r="W34" s="72"/>
      <c r="X34" s="72"/>
      <c r="Y34" s="72"/>
      <c r="Z34" s="72"/>
      <c r="AA34" s="72"/>
      <c r="AB34" s="72"/>
      <c r="AC34" s="72"/>
      <c r="AD34" s="125"/>
      <c r="AE34" s="125"/>
      <c r="AF34" s="125"/>
      <c r="AG34" s="125"/>
      <c r="AH34" s="128"/>
      <c r="AI34" s="128"/>
      <c r="AJ34" s="128"/>
      <c r="AK34" s="128"/>
      <c r="AL34" s="125"/>
      <c r="AM34" s="125"/>
      <c r="AN34" s="125"/>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row>
    <row r="35" spans="3:81" x14ac:dyDescent="0.25">
      <c r="C35" s="17"/>
      <c r="F35" s="3"/>
      <c r="AD35" s="32"/>
      <c r="AE35" s="32"/>
      <c r="AF35" s="32"/>
      <c r="AG35" s="32"/>
      <c r="AH35" s="131"/>
      <c r="AI35" s="131"/>
      <c r="AJ35" s="131"/>
      <c r="AK35" s="131"/>
      <c r="AL35" s="32"/>
      <c r="AM35" s="32"/>
      <c r="AN35" s="32"/>
    </row>
    <row r="36" spans="3:81" x14ac:dyDescent="0.25">
      <c r="C36" s="17"/>
      <c r="AD36" s="32"/>
      <c r="AE36" s="32"/>
      <c r="AF36" s="32"/>
      <c r="AG36" s="32"/>
      <c r="AH36" s="131"/>
      <c r="AI36" s="32"/>
      <c r="AJ36" s="131"/>
      <c r="AK36" s="131"/>
      <c r="AL36" s="32"/>
      <c r="AM36" s="32"/>
      <c r="AN36" s="32"/>
    </row>
    <row r="37" spans="3:81" x14ac:dyDescent="0.25">
      <c r="C37" s="17"/>
      <c r="AD37" s="32"/>
      <c r="AE37" s="32"/>
      <c r="AF37" s="32"/>
      <c r="AG37" s="32"/>
      <c r="AH37" s="32"/>
      <c r="AI37" s="32"/>
      <c r="AJ37" s="32"/>
      <c r="AK37" s="32"/>
      <c r="AL37" s="32"/>
      <c r="AM37" s="32"/>
      <c r="AN37" s="32"/>
    </row>
    <row r="38" spans="3:81" x14ac:dyDescent="0.25">
      <c r="C38" s="17"/>
      <c r="AD38" s="32"/>
      <c r="AE38" s="32"/>
      <c r="AF38" s="32"/>
      <c r="AG38" s="32"/>
      <c r="AH38" s="32"/>
      <c r="AI38" s="32"/>
      <c r="AJ38" s="32"/>
      <c r="AK38" s="32"/>
      <c r="AL38" s="32"/>
      <c r="AM38" s="32"/>
      <c r="AN38" s="32"/>
    </row>
    <row r="39" spans="3:81" x14ac:dyDescent="0.25">
      <c r="C39" s="17"/>
      <c r="Q39" s="3"/>
      <c r="AD39" s="32"/>
      <c r="AE39" s="32"/>
      <c r="AF39" s="32"/>
      <c r="AG39" s="32"/>
      <c r="AH39" s="32"/>
      <c r="AI39" s="32"/>
      <c r="AJ39" s="32"/>
      <c r="AK39" s="32"/>
      <c r="AL39" s="32"/>
      <c r="AM39" s="32"/>
      <c r="AN39" s="32"/>
    </row>
    <row r="40" spans="3:81" x14ac:dyDescent="0.25">
      <c r="C40" s="17"/>
      <c r="AD40" s="32"/>
      <c r="AE40" s="32"/>
      <c r="AF40" s="32"/>
      <c r="AG40" s="32"/>
      <c r="AH40" s="32"/>
      <c r="AI40" s="32"/>
      <c r="AJ40" s="32"/>
      <c r="AK40" s="32"/>
      <c r="AL40" s="32"/>
      <c r="AM40" s="32"/>
      <c r="AN40" s="32"/>
    </row>
    <row r="41" spans="3:81" x14ac:dyDescent="0.25">
      <c r="C41" s="17"/>
      <c r="AD41" s="32"/>
      <c r="AE41" s="32"/>
      <c r="AF41" s="32"/>
      <c r="AG41" s="32"/>
      <c r="AH41" s="32"/>
      <c r="AI41" s="32"/>
      <c r="AJ41" s="32"/>
      <c r="AK41" s="32"/>
      <c r="AL41" s="32"/>
      <c r="AM41" s="32"/>
      <c r="AN41" s="32"/>
    </row>
    <row r="42" spans="3:81" x14ac:dyDescent="0.25">
      <c r="C42" s="17"/>
      <c r="AD42" s="32"/>
      <c r="AE42" s="32"/>
      <c r="AF42" s="32"/>
      <c r="AG42" s="32"/>
      <c r="AH42" s="32"/>
      <c r="AI42" s="32"/>
      <c r="AJ42" s="32"/>
      <c r="AK42" s="32"/>
      <c r="AL42" s="32"/>
      <c r="AM42" s="32"/>
      <c r="AN42" s="32"/>
    </row>
    <row r="43" spans="3:81" x14ac:dyDescent="0.25">
      <c r="C43" s="17"/>
      <c r="Q43" s="3"/>
      <c r="AD43" s="32"/>
      <c r="AE43" s="32"/>
      <c r="AF43" s="32"/>
      <c r="AG43" s="32"/>
      <c r="AH43" s="32"/>
      <c r="AI43" s="32"/>
      <c r="AJ43" s="32"/>
      <c r="AK43" s="32"/>
      <c r="AL43" s="32"/>
      <c r="AM43" s="32"/>
      <c r="AN43" s="32"/>
    </row>
    <row r="44" spans="3:81" x14ac:dyDescent="0.25">
      <c r="C44" s="17"/>
      <c r="Q44" s="3"/>
      <c r="AD44" s="32"/>
      <c r="AE44" s="32"/>
      <c r="AF44" s="32"/>
      <c r="AG44" s="32"/>
      <c r="AH44" s="32"/>
      <c r="AI44" s="32"/>
      <c r="AJ44" s="32"/>
      <c r="AK44" s="32"/>
      <c r="AL44" s="32"/>
      <c r="AM44" s="32"/>
      <c r="AN44" s="32"/>
    </row>
    <row r="45" spans="3:81" x14ac:dyDescent="0.25">
      <c r="C45" s="17"/>
      <c r="Q45" s="3"/>
      <c r="AD45" s="32"/>
      <c r="AE45" s="32"/>
      <c r="AF45" s="32"/>
      <c r="AG45" s="32"/>
      <c r="AH45" s="32"/>
      <c r="AI45" s="32"/>
      <c r="AJ45" s="32"/>
      <c r="AK45" s="32"/>
      <c r="AL45" s="32"/>
      <c r="AM45" s="32"/>
      <c r="AN45" s="32"/>
    </row>
    <row r="46" spans="3:81" x14ac:dyDescent="0.25">
      <c r="C46" s="17"/>
      <c r="Q46" s="3"/>
      <c r="AD46" s="32"/>
      <c r="AE46" s="32"/>
      <c r="AF46" s="32"/>
      <c r="AG46" s="32"/>
      <c r="AH46" s="32"/>
      <c r="AI46" s="32"/>
      <c r="AJ46" s="32"/>
      <c r="AK46" s="32"/>
      <c r="AL46" s="32"/>
      <c r="AM46" s="32"/>
      <c r="AN46" s="32"/>
    </row>
    <row r="47" spans="3:81" x14ac:dyDescent="0.25">
      <c r="C47" s="17"/>
      <c r="Q47" s="3"/>
      <c r="AD47" s="32"/>
      <c r="AE47" s="32"/>
      <c r="AF47" s="32"/>
      <c r="AG47" s="32"/>
      <c r="AH47" s="32"/>
      <c r="AI47" s="32"/>
      <c r="AJ47" s="32"/>
      <c r="AK47" s="32"/>
      <c r="AL47" s="32"/>
      <c r="AM47" s="32"/>
      <c r="AN47" s="32"/>
    </row>
    <row r="48" spans="3:81" x14ac:dyDescent="0.25">
      <c r="C48" s="17"/>
      <c r="Q48" s="3"/>
      <c r="AD48" s="32"/>
      <c r="AE48" s="32"/>
      <c r="AF48" s="32"/>
      <c r="AG48" s="32"/>
      <c r="AH48" s="32"/>
      <c r="AI48" s="32"/>
      <c r="AJ48" s="32"/>
      <c r="AK48" s="32"/>
      <c r="AL48" s="32"/>
      <c r="AM48" s="32"/>
      <c r="AN48" s="32"/>
    </row>
    <row r="49" spans="1:40" x14ac:dyDescent="0.25">
      <c r="C49" s="17"/>
      <c r="Q49" s="3"/>
      <c r="AD49" s="32"/>
      <c r="AE49" s="32"/>
      <c r="AF49" s="32"/>
      <c r="AG49" s="32"/>
      <c r="AH49" s="32"/>
      <c r="AI49" s="32"/>
      <c r="AJ49" s="32"/>
      <c r="AK49" s="32"/>
      <c r="AL49" s="32"/>
      <c r="AM49" s="32"/>
      <c r="AN49" s="32"/>
    </row>
    <row r="50" spans="1:40" x14ac:dyDescent="0.25">
      <c r="B50" s="383" t="s">
        <v>58</v>
      </c>
      <c r="C50" s="384"/>
      <c r="Q50" s="118"/>
      <c r="AD50" s="32"/>
      <c r="AE50" s="32"/>
      <c r="AF50" s="32"/>
      <c r="AG50" s="32"/>
      <c r="AH50" s="32"/>
      <c r="AI50" s="32"/>
      <c r="AJ50" s="32"/>
      <c r="AK50" s="32"/>
      <c r="AL50" s="32"/>
      <c r="AM50" s="32"/>
      <c r="AN50" s="32"/>
    </row>
    <row r="51" spans="1:40" x14ac:dyDescent="0.25">
      <c r="C51" s="17"/>
      <c r="AD51" s="32"/>
      <c r="AE51" s="32"/>
      <c r="AF51" s="32"/>
      <c r="AG51" s="32"/>
      <c r="AH51" s="32"/>
      <c r="AI51" s="32"/>
      <c r="AJ51" s="32"/>
      <c r="AK51" s="32"/>
      <c r="AL51" s="32"/>
      <c r="AM51" s="32"/>
      <c r="AN51" s="32"/>
    </row>
    <row r="52" spans="1:40" x14ac:dyDescent="0.25">
      <c r="C52" s="17"/>
      <c r="AD52" s="32"/>
      <c r="AE52" s="32"/>
      <c r="AF52" s="32"/>
      <c r="AG52" s="32"/>
      <c r="AH52" s="32"/>
      <c r="AI52" s="32"/>
      <c r="AJ52" s="32"/>
      <c r="AK52" s="32"/>
      <c r="AL52" s="32"/>
      <c r="AM52" s="32"/>
      <c r="AN52" s="32"/>
    </row>
    <row r="53" spans="1:40" x14ac:dyDescent="0.25">
      <c r="C53" s="17"/>
    </row>
    <row r="54" spans="1:40" x14ac:dyDescent="0.25">
      <c r="C54" s="17"/>
    </row>
    <row r="55" spans="1:40" x14ac:dyDescent="0.25">
      <c r="C55" s="17"/>
    </row>
    <row r="56" spans="1:40" x14ac:dyDescent="0.25">
      <c r="C56" s="17"/>
      <c r="P56" s="3"/>
      <c r="Q56" s="3"/>
    </row>
    <row r="57" spans="1:40" ht="30" customHeight="1" x14ac:dyDescent="0.25">
      <c r="B57" s="17" t="str">
        <f>"Budgetplanung "&amp;Kalenderjahr</f>
        <v>Budgetplanung 2024</v>
      </c>
      <c r="C57" s="17"/>
      <c r="D57" s="331" t="s">
        <v>2</v>
      </c>
      <c r="E57" s="331" t="s">
        <v>6</v>
      </c>
      <c r="F57" s="331" t="s">
        <v>7</v>
      </c>
      <c r="G57" s="331" t="s">
        <v>8</v>
      </c>
      <c r="H57" s="331" t="s">
        <v>9</v>
      </c>
      <c r="I57" s="331" t="s">
        <v>10</v>
      </c>
      <c r="J57" s="331" t="s">
        <v>11</v>
      </c>
      <c r="K57" s="331" t="s">
        <v>12</v>
      </c>
      <c r="L57" s="331" t="s">
        <v>13</v>
      </c>
      <c r="M57" s="331" t="s">
        <v>14</v>
      </c>
      <c r="N57" s="331" t="s">
        <v>16</v>
      </c>
      <c r="O57" s="331" t="s">
        <v>15</v>
      </c>
      <c r="P57" s="390" t="s">
        <v>115</v>
      </c>
    </row>
    <row r="58" spans="1:40" ht="15" customHeight="1" x14ac:dyDescent="0.25">
      <c r="A58" s="372">
        <v>1</v>
      </c>
      <c r="B58" s="596" t="s">
        <v>128</v>
      </c>
      <c r="C58" s="596"/>
      <c r="D58" s="335"/>
      <c r="E58" s="335"/>
      <c r="F58" s="335"/>
      <c r="G58" s="335"/>
      <c r="H58" s="335">
        <v>800</v>
      </c>
      <c r="I58" s="335"/>
      <c r="J58" s="335"/>
      <c r="K58" s="335"/>
      <c r="L58" s="335"/>
      <c r="M58" s="335"/>
      <c r="N58" s="335"/>
      <c r="O58" s="335"/>
      <c r="P58" s="390"/>
    </row>
    <row r="59" spans="1:40" ht="15" customHeight="1" x14ac:dyDescent="0.25">
      <c r="A59" s="105">
        <v>2</v>
      </c>
      <c r="B59" s="596" t="s">
        <v>129</v>
      </c>
      <c r="C59" s="596"/>
      <c r="D59" s="335"/>
      <c r="E59" s="335"/>
      <c r="F59" s="335"/>
      <c r="G59" s="335"/>
      <c r="H59" s="335"/>
      <c r="I59" s="335"/>
      <c r="J59" s="335"/>
      <c r="K59" s="335"/>
      <c r="L59" s="335">
        <v>250</v>
      </c>
      <c r="M59" s="335"/>
      <c r="N59" s="335"/>
      <c r="O59" s="335"/>
      <c r="P59" s="390"/>
    </row>
    <row r="60" spans="1:40" ht="15" customHeight="1" x14ac:dyDescent="0.25">
      <c r="A60" s="372">
        <v>3</v>
      </c>
      <c r="B60" s="596" t="s">
        <v>130</v>
      </c>
      <c r="C60" s="596"/>
      <c r="D60" s="335"/>
      <c r="E60" s="335">
        <v>1000</v>
      </c>
      <c r="F60" s="335"/>
      <c r="G60" s="335"/>
      <c r="H60" s="335"/>
      <c r="I60" s="335"/>
      <c r="J60" s="335"/>
      <c r="K60" s="335"/>
      <c r="L60" s="335"/>
      <c r="M60" s="335"/>
      <c r="N60" s="335"/>
      <c r="O60" s="335"/>
      <c r="P60" s="390"/>
    </row>
    <row r="61" spans="1:40" ht="15" customHeight="1" x14ac:dyDescent="0.25">
      <c r="A61" s="105">
        <v>4</v>
      </c>
      <c r="B61" s="596" t="s">
        <v>131</v>
      </c>
      <c r="C61" s="596"/>
      <c r="D61" s="335"/>
      <c r="E61" s="335"/>
      <c r="F61" s="335"/>
      <c r="G61" s="335"/>
      <c r="H61" s="335"/>
      <c r="I61" s="335"/>
      <c r="J61" s="335">
        <v>1000</v>
      </c>
      <c r="K61" s="335"/>
      <c r="L61" s="335"/>
      <c r="M61" s="335"/>
      <c r="N61" s="335"/>
      <c r="O61" s="335"/>
      <c r="P61" s="390"/>
    </row>
    <row r="62" spans="1:40" ht="15" customHeight="1" x14ac:dyDescent="0.25">
      <c r="A62" s="372">
        <v>5</v>
      </c>
      <c r="B62" s="596" t="s">
        <v>113</v>
      </c>
      <c r="C62" s="596"/>
      <c r="D62" s="335"/>
      <c r="E62" s="335"/>
      <c r="F62" s="335">
        <v>800</v>
      </c>
      <c r="G62" s="335"/>
      <c r="H62" s="335"/>
      <c r="I62" s="335"/>
      <c r="J62" s="335"/>
      <c r="K62" s="335"/>
      <c r="L62" s="335"/>
      <c r="M62" s="335"/>
      <c r="N62" s="335"/>
      <c r="O62" s="335"/>
      <c r="P62" s="390"/>
    </row>
    <row r="63" spans="1:40" ht="15" customHeight="1" x14ac:dyDescent="0.25">
      <c r="A63" s="105">
        <v>6</v>
      </c>
      <c r="B63" s="596"/>
      <c r="C63" s="596"/>
      <c r="D63" s="335"/>
      <c r="E63" s="335"/>
      <c r="F63" s="335"/>
      <c r="G63" s="335"/>
      <c r="H63" s="335"/>
      <c r="I63" s="335"/>
      <c r="J63" s="335"/>
      <c r="K63" s="335"/>
      <c r="L63" s="335"/>
      <c r="M63" s="335"/>
      <c r="N63" s="335"/>
      <c r="O63" s="335"/>
      <c r="P63" s="390"/>
    </row>
    <row r="64" spans="1:40" ht="15" customHeight="1" x14ac:dyDescent="0.25">
      <c r="A64" s="372">
        <v>7</v>
      </c>
      <c r="B64" s="596"/>
      <c r="C64" s="596"/>
      <c r="D64" s="335"/>
      <c r="E64" s="335"/>
      <c r="F64" s="335"/>
      <c r="G64" s="335"/>
      <c r="H64" s="335"/>
      <c r="I64" s="335"/>
      <c r="J64" s="335"/>
      <c r="K64" s="335"/>
      <c r="L64" s="335"/>
      <c r="M64" s="335"/>
      <c r="N64" s="335"/>
      <c r="O64" s="335"/>
      <c r="P64" s="390"/>
    </row>
    <row r="65" spans="1:16" ht="15" customHeight="1" x14ac:dyDescent="0.25">
      <c r="A65" s="105">
        <v>8</v>
      </c>
      <c r="B65" s="596"/>
      <c r="C65" s="596"/>
      <c r="D65" s="335"/>
      <c r="E65" s="335"/>
      <c r="F65" s="335"/>
      <c r="G65" s="335"/>
      <c r="H65" s="335"/>
      <c r="I65" s="335"/>
      <c r="J65" s="335"/>
      <c r="K65" s="335"/>
      <c r="L65" s="335"/>
      <c r="M65" s="335"/>
      <c r="N65" s="335"/>
      <c r="O65" s="335"/>
      <c r="P65" s="390"/>
    </row>
    <row r="66" spans="1:16" ht="15" customHeight="1" x14ac:dyDescent="0.25">
      <c r="A66" s="372">
        <v>9</v>
      </c>
      <c r="B66" s="596"/>
      <c r="C66" s="596"/>
      <c r="D66" s="335"/>
      <c r="E66" s="335"/>
      <c r="F66" s="335"/>
      <c r="G66" s="335"/>
      <c r="H66" s="335"/>
      <c r="I66" s="335"/>
      <c r="J66" s="335"/>
      <c r="K66" s="335"/>
      <c r="L66" s="335"/>
      <c r="M66" s="335"/>
      <c r="N66" s="335"/>
      <c r="O66" s="335"/>
      <c r="P66" s="390"/>
    </row>
    <row r="67" spans="1:16" ht="15" customHeight="1" x14ac:dyDescent="0.25">
      <c r="A67" s="105">
        <v>10</v>
      </c>
      <c r="B67" s="596"/>
      <c r="C67" s="596"/>
      <c r="D67" s="335"/>
      <c r="E67" s="335"/>
      <c r="F67" s="335"/>
      <c r="G67" s="335"/>
      <c r="H67" s="335"/>
      <c r="I67" s="335"/>
      <c r="J67" s="335"/>
      <c r="K67" s="335"/>
      <c r="L67" s="335"/>
      <c r="M67" s="335"/>
      <c r="N67" s="335"/>
      <c r="O67" s="335"/>
      <c r="P67" s="330" t="s">
        <v>114</v>
      </c>
    </row>
    <row r="68" spans="1:16" x14ac:dyDescent="0.25">
      <c r="C68" s="17" t="s">
        <v>17</v>
      </c>
      <c r="D68" s="326">
        <f>SUM(D58:D67)</f>
        <v>0</v>
      </c>
      <c r="E68" s="326">
        <f t="shared" ref="E68:O68" si="4">SUM(E58:E67)</f>
        <v>1000</v>
      </c>
      <c r="F68" s="326">
        <f t="shared" si="4"/>
        <v>800</v>
      </c>
      <c r="G68" s="326">
        <f t="shared" si="4"/>
        <v>0</v>
      </c>
      <c r="H68" s="326">
        <f>SUM(H58:H67)</f>
        <v>800</v>
      </c>
      <c r="I68" s="326">
        <f t="shared" si="4"/>
        <v>0</v>
      </c>
      <c r="J68" s="326">
        <f t="shared" si="4"/>
        <v>1000</v>
      </c>
      <c r="K68" s="326">
        <f t="shared" si="4"/>
        <v>0</v>
      </c>
      <c r="L68" s="326">
        <f t="shared" si="4"/>
        <v>250</v>
      </c>
      <c r="M68" s="326">
        <f t="shared" si="4"/>
        <v>0</v>
      </c>
      <c r="N68" s="326">
        <f t="shared" si="4"/>
        <v>0</v>
      </c>
      <c r="O68" s="326">
        <f t="shared" si="4"/>
        <v>0</v>
      </c>
      <c r="P68" s="329">
        <f>SUM(D68:O68)</f>
        <v>3850</v>
      </c>
    </row>
  </sheetData>
  <sheetProtection algorithmName="SHA-512" hashValue="eoDjZ0dAamkZrPWKa0lzDkwyj4goV0gJnTSdQ3KsOz1yZZi74WKhHYeiwHGxQZ35cmPvvtk5lF7mjYBGJ+kcxw==" saltValue="wVKpVRvURJfAhK/EXMbokg==" spinCount="100000" sheet="1" formatCells="0"/>
  <mergeCells count="30">
    <mergeCell ref="B6:D6"/>
    <mergeCell ref="P1:Q1"/>
    <mergeCell ref="B63:C63"/>
    <mergeCell ref="B64:C64"/>
    <mergeCell ref="B66:C66"/>
    <mergeCell ref="B11:C11"/>
    <mergeCell ref="B13:C13"/>
    <mergeCell ref="B15:C15"/>
    <mergeCell ref="B17:C18"/>
    <mergeCell ref="P57:P66"/>
    <mergeCell ref="B67:C67"/>
    <mergeCell ref="B58:C58"/>
    <mergeCell ref="B59:C59"/>
    <mergeCell ref="B60:C60"/>
    <mergeCell ref="B61:C61"/>
    <mergeCell ref="B62:C62"/>
    <mergeCell ref="B65:C65"/>
    <mergeCell ref="AH19:AK19"/>
    <mergeCell ref="B50:C50"/>
    <mergeCell ref="AP19:AS19"/>
    <mergeCell ref="AT19:AW19"/>
    <mergeCell ref="AX19:BA19"/>
    <mergeCell ref="BZ19:CC19"/>
    <mergeCell ref="BF19:BI19"/>
    <mergeCell ref="BJ19:BM19"/>
    <mergeCell ref="BB19:BE19"/>
    <mergeCell ref="AL19:AO19"/>
    <mergeCell ref="BN19:BQ19"/>
    <mergeCell ref="BR19:BU19"/>
    <mergeCell ref="BV19:BY19"/>
  </mergeCells>
  <phoneticPr fontId="57" type="noConversion"/>
  <conditionalFormatting sqref="D14:P14">
    <cfRule type="cellIs" dxfId="63" priority="2" operator="lessThan">
      <formula>0</formula>
    </cfRule>
    <cfRule type="cellIs" dxfId="62" priority="3" operator="greaterThan">
      <formula>0</formula>
    </cfRule>
  </conditionalFormatting>
  <conditionalFormatting sqref="D19:P19">
    <cfRule type="cellIs" dxfId="61" priority="1" operator="greaterThan">
      <formula>0</formula>
    </cfRule>
    <cfRule type="cellIs" dxfId="60" priority="4" operator="lessThan">
      <formula>0</formula>
    </cfRule>
  </conditionalFormatting>
  <hyperlinks>
    <hyperlink ref="P1:Q1" r:id="rId1" display="alle-meine-vorlagen.de" xr:uid="{070577C1-A8F5-4128-AEE3-F28ED26ACD10}"/>
  </hyperlinks>
  <printOptions horizontalCentered="1" verticalCentered="1"/>
  <pageMargins left="0.39370078740157483" right="0.39370078740157483" top="0.39370078740157483" bottom="0.39370078740157483" header="0.31496062992125984" footer="0.31496062992125984"/>
  <pageSetup paperSize="9" scale="54" orientation="landscape"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A408-A7A0-42CB-9B1A-9F63EF55FC73}">
  <sheetPr codeName="Tabelle10">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105</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5</v>
      </c>
      <c r="C5" s="544"/>
      <c r="D5" s="285" t="str">
        <f>"Variable Ausgaben    |    Mai "&amp;Kalenderjahr</f>
        <v>Variable Ausgaben    |    Mai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18</v>
      </c>
      <c r="B7" s="154" t="str">
        <f>TEXT(WEEKDAY(C7,1),"TTT")</f>
        <v>Mi</v>
      </c>
      <c r="C7" s="163">
        <f>DATE(Kalenderjahr,5,1)</f>
        <v>45413</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7" si="0">IF(B8="Mo",WEEKNUM(C8,),"")</f>
        <v/>
      </c>
      <c r="B8" s="155" t="str">
        <f t="shared" ref="B8:B37" si="1">TEXT(WEEKDAY(C8,1),"TTT")</f>
        <v>Do</v>
      </c>
      <c r="C8" s="149">
        <f>C7+1</f>
        <v>45414</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t="s">
        <v>85</v>
      </c>
      <c r="AB8" s="509"/>
      <c r="AC8" s="509"/>
      <c r="AD8" s="509"/>
      <c r="AE8" s="510"/>
    </row>
    <row r="9" spans="1:34" ht="20.100000000000001" customHeight="1" x14ac:dyDescent="0.25">
      <c r="A9" s="237" t="str">
        <f t="shared" si="0"/>
        <v/>
      </c>
      <c r="B9" s="155" t="str">
        <f t="shared" si="1"/>
        <v>Fr</v>
      </c>
      <c r="C9" s="149">
        <f t="shared" ref="C9:C37" si="3">C8+1</f>
        <v>45415</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Sa</v>
      </c>
      <c r="C10" s="149">
        <f t="shared" si="3"/>
        <v>45416</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So</v>
      </c>
      <c r="C11" s="149">
        <f t="shared" si="3"/>
        <v>45417</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f t="shared" si="0"/>
        <v>19</v>
      </c>
      <c r="B12" s="155" t="str">
        <f t="shared" si="1"/>
        <v>Mo</v>
      </c>
      <c r="C12" s="149">
        <f t="shared" si="3"/>
        <v>45418</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Di</v>
      </c>
      <c r="C13" s="149">
        <f t="shared" si="3"/>
        <v>45419</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Mi</v>
      </c>
      <c r="C14" s="149">
        <f t="shared" si="3"/>
        <v>45420</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Do</v>
      </c>
      <c r="C15" s="149">
        <f t="shared" si="3"/>
        <v>45421</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Fr</v>
      </c>
      <c r="C16" s="149">
        <f t="shared" si="3"/>
        <v>45422</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Sa</v>
      </c>
      <c r="C17" s="149">
        <f t="shared" si="3"/>
        <v>45423</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So</v>
      </c>
      <c r="C18" s="149">
        <f t="shared" si="3"/>
        <v>45424</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f t="shared" si="0"/>
        <v>20</v>
      </c>
      <c r="B19" s="154" t="str">
        <f t="shared" si="1"/>
        <v>Mo</v>
      </c>
      <c r="C19" s="163">
        <f t="shared" si="3"/>
        <v>45425</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Di</v>
      </c>
      <c r="C20" s="149">
        <f t="shared" si="3"/>
        <v>45426</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Mi</v>
      </c>
      <c r="C21" s="149">
        <f t="shared" si="3"/>
        <v>45427</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Do</v>
      </c>
      <c r="C22" s="149">
        <f t="shared" si="3"/>
        <v>45428</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Fr</v>
      </c>
      <c r="C23" s="149">
        <f t="shared" si="3"/>
        <v>45429</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Sa</v>
      </c>
      <c r="C24" s="149">
        <f t="shared" si="3"/>
        <v>45430</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So</v>
      </c>
      <c r="C25" s="149">
        <f t="shared" si="3"/>
        <v>45431</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f t="shared" si="0"/>
        <v>21</v>
      </c>
      <c r="B26" s="155" t="str">
        <f t="shared" si="1"/>
        <v>Mo</v>
      </c>
      <c r="C26" s="149">
        <f t="shared" si="3"/>
        <v>45432</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Di</v>
      </c>
      <c r="C27" s="149">
        <f t="shared" si="3"/>
        <v>45433</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Mi</v>
      </c>
      <c r="C28" s="149">
        <f t="shared" si="3"/>
        <v>45434</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Do</v>
      </c>
      <c r="C29" s="149">
        <f t="shared" si="3"/>
        <v>45435</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Fr</v>
      </c>
      <c r="C30" s="149">
        <f t="shared" si="3"/>
        <v>45436</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Sa</v>
      </c>
      <c r="C31" s="149">
        <f t="shared" si="3"/>
        <v>45437</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So</v>
      </c>
      <c r="C32" s="149">
        <f t="shared" si="3"/>
        <v>45438</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f t="shared" si="0"/>
        <v>22</v>
      </c>
      <c r="B33" s="155" t="str">
        <f t="shared" si="1"/>
        <v>Mo</v>
      </c>
      <c r="C33" s="149">
        <f t="shared" si="3"/>
        <v>45439</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Di</v>
      </c>
      <c r="C34" s="149">
        <f t="shared" si="3"/>
        <v>45440</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Mi</v>
      </c>
      <c r="C35" s="149">
        <f t="shared" si="3"/>
        <v>45441</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Do</v>
      </c>
      <c r="C36" s="149">
        <f t="shared" si="3"/>
        <v>45442</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Fr</v>
      </c>
      <c r="C37" s="153">
        <f t="shared" si="3"/>
        <v>45443</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0</v>
      </c>
      <c r="E38" s="94">
        <f t="shared" si="4"/>
        <v>0</v>
      </c>
      <c r="F38" s="94">
        <f t="shared" si="4"/>
        <v>0</v>
      </c>
      <c r="G38" s="94">
        <f t="shared" si="4"/>
        <v>0</v>
      </c>
      <c r="H38" s="94">
        <f t="shared" si="4"/>
        <v>0</v>
      </c>
      <c r="I38" s="94">
        <f t="shared" si="4"/>
        <v>0</v>
      </c>
      <c r="J38" s="94">
        <f t="shared" si="4"/>
        <v>0</v>
      </c>
      <c r="K38" s="94">
        <f t="shared" si="4"/>
        <v>0</v>
      </c>
      <c r="L38" s="94">
        <f t="shared" si="4"/>
        <v>0</v>
      </c>
      <c r="M38" s="94">
        <f t="shared" si="4"/>
        <v>0</v>
      </c>
      <c r="N38" s="94">
        <f t="shared" si="4"/>
        <v>0</v>
      </c>
      <c r="O38" s="94">
        <f t="shared" si="4"/>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S73rR4Bv1jHWYW5a9EbE4osGYzCM/X7t3RdBgwvVgQFUd9BW+hzJ4+PJ5OiD/XoYjOuv5HegGRHkqgm2quflWg==" saltValue="sBMbcGhvjBvVPFsl2oj6wA==" spinCount="100000" sheet="1" objects="1" scenarios="1" formatCells="0"/>
  <mergeCells count="40">
    <mergeCell ref="AA36:AE36"/>
    <mergeCell ref="AA37:AE37"/>
    <mergeCell ref="AA38:AE38"/>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23:AE23"/>
    <mergeCell ref="AA12:AE12"/>
    <mergeCell ref="AA13:AE13"/>
    <mergeCell ref="AA14:AE14"/>
    <mergeCell ref="AA15:AE15"/>
    <mergeCell ref="AA16:AE16"/>
    <mergeCell ref="AA17:AE17"/>
    <mergeCell ref="AA18:AE18"/>
    <mergeCell ref="AA19:AE19"/>
    <mergeCell ref="AA20:AE20"/>
    <mergeCell ref="AA21:AE21"/>
    <mergeCell ref="AA22:AE22"/>
    <mergeCell ref="AA11:AE11"/>
    <mergeCell ref="AB1:AE1"/>
    <mergeCell ref="B3:C3"/>
    <mergeCell ref="S3:AA3"/>
    <mergeCell ref="D4:F4"/>
    <mergeCell ref="B5:C5"/>
    <mergeCell ref="AA6:AE6"/>
    <mergeCell ref="AA7:AE7"/>
    <mergeCell ref="AA8:AE8"/>
    <mergeCell ref="AA9:AE9"/>
    <mergeCell ref="AA10:AE10"/>
    <mergeCell ref="B4:C4"/>
  </mergeCells>
  <conditionalFormatting sqref="A7:AE8 B9:AE36 A9:A37">
    <cfRule type="expression" dxfId="31" priority="5">
      <formula>AND($B7="So")</formula>
    </cfRule>
  </conditionalFormatting>
  <conditionalFormatting sqref="C7:C37">
    <cfRule type="expression" dxfId="30" priority="4">
      <formula>AND($C7=TODAY())</formula>
    </cfRule>
  </conditionalFormatting>
  <hyperlinks>
    <hyperlink ref="S2:V2" r:id="rId1" display="Kostenkontrolle-Haushaltsbuch" xr:uid="{1EAE8E45-971E-47DF-813B-2BF6B15158DB}"/>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AF547641-3C39-469B-A484-F93D0EEEDC3E}">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5C68195C-4C80-4C7C-92B9-0DBF79A2BA7B}">
            <xm:f>AND(Basisdaten!$F$40&lt;&gt;Basisdaten!$R$6)</xm:f>
            <x14:dxf>
              <font>
                <b/>
                <i val="0"/>
                <color rgb="FF0070C0"/>
              </font>
              <fill>
                <patternFill>
                  <bgColor rgb="FFFFFF00"/>
                </patternFill>
              </fill>
            </x14:dxf>
          </x14:cfRule>
          <xm:sqref>P2:AE4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458D-40F1-4919-878E-F1845BB68514}">
  <sheetPr codeName="Tabelle11">
    <tabColor rgb="FF0070C0"/>
    <pageSetUpPr fitToPage="1"/>
  </sheetPr>
  <dimension ref="A1:AH38"/>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106</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6</v>
      </c>
      <c r="C5" s="544"/>
      <c r="D5" s="285" t="str">
        <f>"Variable Ausgaben    |    Juni "&amp;Kalenderjahr</f>
        <v>Variable Ausgaben    |    Juni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22</v>
      </c>
      <c r="B7" s="154" t="str">
        <f>TEXT(WEEKDAY(C7,1),"TTT")</f>
        <v>Sa</v>
      </c>
      <c r="C7" s="163">
        <f>DATE(Kalenderjahr,6,1)</f>
        <v>45444</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6" si="0">IF(B8="Mo",WEEKNUM(C8,),"")</f>
        <v/>
      </c>
      <c r="B8" s="155" t="str">
        <f t="shared" ref="B8:B36" si="1">TEXT(WEEKDAY(C8,1),"TTT")</f>
        <v>So</v>
      </c>
      <c r="C8" s="149">
        <f>C7+1</f>
        <v>45445</v>
      </c>
      <c r="D8" s="137"/>
      <c r="E8" s="138"/>
      <c r="F8" s="138"/>
      <c r="G8" s="138"/>
      <c r="H8" s="138"/>
      <c r="I8" s="138"/>
      <c r="J8" s="139"/>
      <c r="K8" s="144"/>
      <c r="L8" s="138"/>
      <c r="M8" s="138"/>
      <c r="N8" s="138"/>
      <c r="O8" s="138"/>
      <c r="P8" s="139"/>
      <c r="Q8" s="139"/>
      <c r="R8" s="139"/>
      <c r="S8" s="139"/>
      <c r="T8" s="139"/>
      <c r="U8" s="138"/>
      <c r="V8" s="138"/>
      <c r="W8" s="138"/>
      <c r="X8" s="138"/>
      <c r="Y8" s="140"/>
      <c r="Z8" s="117">
        <f t="shared" ref="Z8:Z36" si="2">SUM(D8:Y8)</f>
        <v>0</v>
      </c>
      <c r="AA8" s="508" t="s">
        <v>85</v>
      </c>
      <c r="AB8" s="509"/>
      <c r="AC8" s="509"/>
      <c r="AD8" s="509"/>
      <c r="AE8" s="510"/>
    </row>
    <row r="9" spans="1:34" ht="20.100000000000001" customHeight="1" x14ac:dyDescent="0.25">
      <c r="A9" s="237">
        <f t="shared" si="0"/>
        <v>23</v>
      </c>
      <c r="B9" s="155" t="str">
        <f t="shared" si="1"/>
        <v>Mo</v>
      </c>
      <c r="C9" s="149">
        <f t="shared" ref="C9:C36" si="3">C8+1</f>
        <v>45446</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Di</v>
      </c>
      <c r="C10" s="149">
        <f t="shared" si="3"/>
        <v>45447</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Mi</v>
      </c>
      <c r="C11" s="149">
        <f t="shared" si="3"/>
        <v>45448</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Do</v>
      </c>
      <c r="C12" s="149">
        <f t="shared" si="3"/>
        <v>45449</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Fr</v>
      </c>
      <c r="C13" s="149">
        <f t="shared" si="3"/>
        <v>45450</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Sa</v>
      </c>
      <c r="C14" s="149">
        <f t="shared" si="3"/>
        <v>45451</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So</v>
      </c>
      <c r="C15" s="149">
        <f t="shared" si="3"/>
        <v>45452</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f t="shared" si="0"/>
        <v>24</v>
      </c>
      <c r="B16" s="155" t="str">
        <f t="shared" si="1"/>
        <v>Mo</v>
      </c>
      <c r="C16" s="149">
        <f t="shared" si="3"/>
        <v>45453</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Di</v>
      </c>
      <c r="C17" s="149">
        <f t="shared" si="3"/>
        <v>45454</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Mi</v>
      </c>
      <c r="C18" s="149">
        <f t="shared" si="3"/>
        <v>45455</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Do</v>
      </c>
      <c r="C19" s="163">
        <f t="shared" si="3"/>
        <v>45456</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Fr</v>
      </c>
      <c r="C20" s="149">
        <f t="shared" si="3"/>
        <v>45457</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Sa</v>
      </c>
      <c r="C21" s="149">
        <f t="shared" si="3"/>
        <v>45458</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So</v>
      </c>
      <c r="C22" s="149">
        <f t="shared" si="3"/>
        <v>45459</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f t="shared" si="0"/>
        <v>25</v>
      </c>
      <c r="B23" s="155" t="str">
        <f t="shared" si="1"/>
        <v>Mo</v>
      </c>
      <c r="C23" s="149">
        <f t="shared" si="3"/>
        <v>45460</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Di</v>
      </c>
      <c r="C24" s="149">
        <f t="shared" si="3"/>
        <v>45461</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Mi</v>
      </c>
      <c r="C25" s="149">
        <f t="shared" si="3"/>
        <v>45462</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Do</v>
      </c>
      <c r="C26" s="149">
        <f t="shared" si="3"/>
        <v>45463</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Fr</v>
      </c>
      <c r="C27" s="149">
        <f t="shared" si="3"/>
        <v>45464</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Sa</v>
      </c>
      <c r="C28" s="149">
        <f t="shared" si="3"/>
        <v>45465</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So</v>
      </c>
      <c r="C29" s="149">
        <f t="shared" si="3"/>
        <v>45466</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f t="shared" si="0"/>
        <v>26</v>
      </c>
      <c r="B30" s="155" t="str">
        <f t="shared" si="1"/>
        <v>Mo</v>
      </c>
      <c r="C30" s="149">
        <f t="shared" si="3"/>
        <v>45467</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Di</v>
      </c>
      <c r="C31" s="149">
        <f t="shared" si="3"/>
        <v>45468</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Mi</v>
      </c>
      <c r="C32" s="149">
        <f t="shared" si="3"/>
        <v>45469</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Do</v>
      </c>
      <c r="C33" s="149">
        <f t="shared" si="3"/>
        <v>45470</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Fr</v>
      </c>
      <c r="C34" s="149">
        <f t="shared" si="3"/>
        <v>45471</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Sa</v>
      </c>
      <c r="C35" s="149">
        <f t="shared" si="3"/>
        <v>45472</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thickBot="1" x14ac:dyDescent="0.3">
      <c r="A36" s="237" t="str">
        <f t="shared" si="0"/>
        <v/>
      </c>
      <c r="B36" s="155" t="str">
        <f t="shared" si="1"/>
        <v>So</v>
      </c>
      <c r="C36" s="149">
        <f t="shared" si="3"/>
        <v>45473</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1.95" customHeight="1" thickBot="1" x14ac:dyDescent="0.3">
      <c r="C37" s="150" t="s">
        <v>26</v>
      </c>
      <c r="D37" s="94">
        <f t="shared" ref="D37:O37" si="4">SUM(D7:D36)</f>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t="str">
        <f>IF(Basisdaten!$F$40=Basisdaten!$R$6,SUM(P7:P36),"keine Lizenz")</f>
        <v>keine Lizenz</v>
      </c>
      <c r="Q37" s="94" t="str">
        <f>IF(Basisdaten!$F$40=Basisdaten!$R$6,SUM(Q7:Q36),"keine Lizenz")</f>
        <v>keine Lizenz</v>
      </c>
      <c r="R37" s="94" t="str">
        <f>IF(Basisdaten!$F$40=Basisdaten!$R$6,SUM(R7:R36),"keine Lizenz")</f>
        <v>keine Lizenz</v>
      </c>
      <c r="S37" s="94" t="str">
        <f>IF(Basisdaten!$F$40=Basisdaten!$R$6,SUM(S7:S36),"keine Lizenz")</f>
        <v>keine Lizenz</v>
      </c>
      <c r="T37" s="94" t="str">
        <f>IF(Basisdaten!$F$40=Basisdaten!$R$6,SUM(T7:T36),"keine Lizenz")</f>
        <v>keine Lizenz</v>
      </c>
      <c r="U37" s="94" t="str">
        <f>IF(Basisdaten!$F$40=Basisdaten!$R$6,SUM(U7:U36),"keine Lizenz")</f>
        <v>keine Lizenz</v>
      </c>
      <c r="V37" s="94" t="str">
        <f>IF(Basisdaten!$F$40=Basisdaten!$R$6,SUM(V7:V36),"keine Lizenz")</f>
        <v>keine Lizenz</v>
      </c>
      <c r="W37" s="94" t="str">
        <f>IF(Basisdaten!$F$40=Basisdaten!$R$6,SUM(W7:W36),"keine Lizenz")</f>
        <v>keine Lizenz</v>
      </c>
      <c r="X37" s="94" t="str">
        <f>IF(Basisdaten!$F$40=Basisdaten!$R$6,SUM(X7:X36),"keine Lizenz")</f>
        <v>keine Lizenz</v>
      </c>
      <c r="Y37" s="94" t="str">
        <f>IF(Basisdaten!$F$40=Basisdaten!$R$6,SUM(Y7:Y36),"keine Lizenz")</f>
        <v>keine Lizenz</v>
      </c>
      <c r="Z37" s="116">
        <f>SUM(D37:Y37)</f>
        <v>0</v>
      </c>
      <c r="AA37" s="505"/>
      <c r="AB37" s="506"/>
      <c r="AC37" s="506"/>
      <c r="AD37" s="506"/>
      <c r="AE37" s="507"/>
    </row>
    <row r="38" spans="1:31" x14ac:dyDescent="0.25">
      <c r="C38" s="151"/>
      <c r="D38" s="75"/>
      <c r="AC38" s="124"/>
      <c r="AE38" s="124"/>
    </row>
  </sheetData>
  <sheetProtection algorithmName="SHA-512" hashValue="2+GbJtrsCLwmrAHwR8QTEyHFx4H3LfOjjlgisW5QZmBO9SMZL3csuaIvhnweHE9tFbZCLIWOGG5uqRf7QdJrAw==" saltValue="aUQ1B0iUrw98r7ZSFS4X1Q==" spinCount="100000" sheet="1" objects="1" scenarios="1" formatCells="0"/>
  <mergeCells count="39">
    <mergeCell ref="AA36:AE36"/>
    <mergeCell ref="AA37:AE37"/>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18:AE18"/>
    <mergeCell ref="AA19:AE19"/>
    <mergeCell ref="AA20:AE20"/>
    <mergeCell ref="AA21:AE21"/>
    <mergeCell ref="AA22:AE22"/>
    <mergeCell ref="AA23:AE23"/>
    <mergeCell ref="AA17:AE17"/>
    <mergeCell ref="AA6:AE6"/>
    <mergeCell ref="AA7:AE7"/>
    <mergeCell ref="AA8:AE8"/>
    <mergeCell ref="AA9:AE9"/>
    <mergeCell ref="AA10:AE10"/>
    <mergeCell ref="AA11:AE11"/>
    <mergeCell ref="AA12:AE12"/>
    <mergeCell ref="AA13:AE13"/>
    <mergeCell ref="AA14:AE14"/>
    <mergeCell ref="AA15:AE15"/>
    <mergeCell ref="AA16:AE16"/>
    <mergeCell ref="AB1:AE1"/>
    <mergeCell ref="B3:C3"/>
    <mergeCell ref="S3:AA3"/>
    <mergeCell ref="D4:F4"/>
    <mergeCell ref="B5:C5"/>
    <mergeCell ref="B4:C4"/>
  </mergeCells>
  <conditionalFormatting sqref="A7:AE36">
    <cfRule type="expression" dxfId="27" priority="5">
      <formula>AND($B7="So")</formula>
    </cfRule>
  </conditionalFormatting>
  <conditionalFormatting sqref="C7:C36">
    <cfRule type="expression" dxfId="26" priority="4">
      <formula>AND($C7=TODAY())</formula>
    </cfRule>
  </conditionalFormatting>
  <hyperlinks>
    <hyperlink ref="S2:V2" r:id="rId1" display="Kostenkontrolle-Haushaltsbuch" xr:uid="{FC42672D-96A7-4DB4-BE94-101FA4CA9F19}"/>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6FCA273D-8AFE-4FE9-9AAE-2B8667877126}">
            <xm:f>AND(Basisdaten!$F$40&lt;&gt;Basisdaten!$R$6)</xm:f>
            <x14:dxf>
              <fill>
                <patternFill>
                  <bgColor theme="0" tint="-0.24994659260841701"/>
                </patternFill>
              </fill>
            </x14:dxf>
          </x14:cfRule>
          <xm:sqref>P6:Y37</xm:sqref>
        </x14:conditionalFormatting>
        <x14:conditionalFormatting xmlns:xm="http://schemas.microsoft.com/office/excel/2006/main">
          <x14:cfRule type="expression" priority="1" id="{45F1D390-B42A-4C7B-A503-897F7724319F}">
            <xm:f>AND(Basisdaten!$F$40&lt;&gt;Basisdaten!$R$6)</xm:f>
            <x14:dxf>
              <font>
                <b/>
                <i val="0"/>
                <color rgb="FF0070C0"/>
              </font>
              <fill>
                <patternFill>
                  <bgColor rgb="FFFFFF00"/>
                </patternFill>
              </fill>
            </x14:dxf>
          </x14:cfRule>
          <xm:sqref>P2:AE4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CED9B-52DD-4F7E-9CE2-6E7933D0EFC7}">
  <sheetPr codeName="Tabelle12">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107</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7</v>
      </c>
      <c r="C5" s="544"/>
      <c r="D5" s="285" t="str">
        <f>"Variable Ausgaben    |    Juli "&amp;Kalenderjahr</f>
        <v>Variable Ausgaben    |    Juli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27</v>
      </c>
      <c r="B7" s="154" t="str">
        <f>TEXT(WEEKDAY(C7,1),"TTT")</f>
        <v>Mo</v>
      </c>
      <c r="C7" s="163">
        <f>DATE(Kalenderjahr,7,1)</f>
        <v>45474</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7" si="0">IF(B8="Mo",WEEKNUM(C8,),"")</f>
        <v/>
      </c>
      <c r="B8" s="155" t="str">
        <f t="shared" ref="B8:B37" si="1">TEXT(WEEKDAY(C8,1),"TTT")</f>
        <v>Di</v>
      </c>
      <c r="C8" s="149">
        <f>C7+1</f>
        <v>45475</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t="s">
        <v>85</v>
      </c>
      <c r="AB8" s="509"/>
      <c r="AC8" s="509"/>
      <c r="AD8" s="509"/>
      <c r="AE8" s="510"/>
    </row>
    <row r="9" spans="1:34" ht="20.100000000000001" customHeight="1" x14ac:dyDescent="0.25">
      <c r="A9" s="237" t="str">
        <f t="shared" si="0"/>
        <v/>
      </c>
      <c r="B9" s="155" t="str">
        <f t="shared" si="1"/>
        <v>Mi</v>
      </c>
      <c r="C9" s="149">
        <f t="shared" ref="C9:C37" si="3">C8+1</f>
        <v>45476</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Do</v>
      </c>
      <c r="C10" s="149">
        <f t="shared" si="3"/>
        <v>45477</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Fr</v>
      </c>
      <c r="C11" s="149">
        <f t="shared" si="3"/>
        <v>45478</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Sa</v>
      </c>
      <c r="C12" s="149">
        <f t="shared" si="3"/>
        <v>45479</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So</v>
      </c>
      <c r="C13" s="149">
        <f t="shared" si="3"/>
        <v>45480</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f t="shared" si="0"/>
        <v>28</v>
      </c>
      <c r="B14" s="155" t="str">
        <f t="shared" si="1"/>
        <v>Mo</v>
      </c>
      <c r="C14" s="149">
        <f t="shared" si="3"/>
        <v>45481</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Di</v>
      </c>
      <c r="C15" s="149">
        <f t="shared" si="3"/>
        <v>45482</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Mi</v>
      </c>
      <c r="C16" s="149">
        <f t="shared" si="3"/>
        <v>45483</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Do</v>
      </c>
      <c r="C17" s="149">
        <f t="shared" si="3"/>
        <v>45484</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Fr</v>
      </c>
      <c r="C18" s="149">
        <f t="shared" si="3"/>
        <v>45485</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Sa</v>
      </c>
      <c r="C19" s="163">
        <f t="shared" si="3"/>
        <v>45486</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So</v>
      </c>
      <c r="C20" s="149">
        <f t="shared" si="3"/>
        <v>45487</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f t="shared" si="0"/>
        <v>29</v>
      </c>
      <c r="B21" s="155" t="str">
        <f t="shared" si="1"/>
        <v>Mo</v>
      </c>
      <c r="C21" s="149">
        <f t="shared" si="3"/>
        <v>45488</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Di</v>
      </c>
      <c r="C22" s="149">
        <f t="shared" si="3"/>
        <v>45489</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Mi</v>
      </c>
      <c r="C23" s="149">
        <f t="shared" si="3"/>
        <v>45490</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Do</v>
      </c>
      <c r="C24" s="149">
        <f t="shared" si="3"/>
        <v>45491</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Fr</v>
      </c>
      <c r="C25" s="149">
        <f t="shared" si="3"/>
        <v>45492</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Sa</v>
      </c>
      <c r="C26" s="149">
        <f t="shared" si="3"/>
        <v>45493</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So</v>
      </c>
      <c r="C27" s="149">
        <f t="shared" si="3"/>
        <v>45494</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f t="shared" si="0"/>
        <v>30</v>
      </c>
      <c r="B28" s="155" t="str">
        <f t="shared" si="1"/>
        <v>Mo</v>
      </c>
      <c r="C28" s="149">
        <f t="shared" si="3"/>
        <v>45495</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Di</v>
      </c>
      <c r="C29" s="149">
        <f t="shared" si="3"/>
        <v>45496</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Mi</v>
      </c>
      <c r="C30" s="149">
        <f t="shared" si="3"/>
        <v>45497</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Do</v>
      </c>
      <c r="C31" s="149">
        <f t="shared" si="3"/>
        <v>45498</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Fr</v>
      </c>
      <c r="C32" s="149">
        <f t="shared" si="3"/>
        <v>45499</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Sa</v>
      </c>
      <c r="C33" s="149">
        <f t="shared" si="3"/>
        <v>45500</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So</v>
      </c>
      <c r="C34" s="149">
        <f t="shared" si="3"/>
        <v>45501</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f t="shared" si="0"/>
        <v>31</v>
      </c>
      <c r="B35" s="155" t="str">
        <f t="shared" si="1"/>
        <v>Mo</v>
      </c>
      <c r="C35" s="149">
        <f t="shared" si="3"/>
        <v>45502</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Di</v>
      </c>
      <c r="C36" s="149">
        <f t="shared" si="3"/>
        <v>45503</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Mi</v>
      </c>
      <c r="C37" s="153">
        <f t="shared" si="3"/>
        <v>45504</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0</v>
      </c>
      <c r="E38" s="94">
        <f t="shared" si="4"/>
        <v>0</v>
      </c>
      <c r="F38" s="94">
        <f t="shared" si="4"/>
        <v>0</v>
      </c>
      <c r="G38" s="94">
        <f t="shared" si="4"/>
        <v>0</v>
      </c>
      <c r="H38" s="94">
        <f t="shared" si="4"/>
        <v>0</v>
      </c>
      <c r="I38" s="94">
        <f t="shared" si="4"/>
        <v>0</v>
      </c>
      <c r="J38" s="94">
        <f t="shared" si="4"/>
        <v>0</v>
      </c>
      <c r="K38" s="94">
        <f t="shared" si="4"/>
        <v>0</v>
      </c>
      <c r="L38" s="94">
        <f t="shared" si="4"/>
        <v>0</v>
      </c>
      <c r="M38" s="94">
        <f t="shared" si="4"/>
        <v>0</v>
      </c>
      <c r="N38" s="94">
        <f t="shared" si="4"/>
        <v>0</v>
      </c>
      <c r="O38" s="94">
        <f t="shared" si="4"/>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AiqpFCaknjhBp8EsJ8EkTKhabU5vGy9e25glD6NGzUyajrR6upu8WcImFcJ4KVQXHzwokTYTUjcrxTG4xEXGig==" saltValue="OIt8StUjqjXCcabRPZ+48A==" spinCount="100000" sheet="1" objects="1" scenarios="1" formatCells="0"/>
  <mergeCells count="40">
    <mergeCell ref="AA36:AE36"/>
    <mergeCell ref="AA37:AE37"/>
    <mergeCell ref="AA38:AE38"/>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23:AE23"/>
    <mergeCell ref="AA12:AE12"/>
    <mergeCell ref="AA13:AE13"/>
    <mergeCell ref="AA14:AE14"/>
    <mergeCell ref="AA15:AE15"/>
    <mergeCell ref="AA16:AE16"/>
    <mergeCell ref="AA17:AE17"/>
    <mergeCell ref="AA18:AE18"/>
    <mergeCell ref="AA19:AE19"/>
    <mergeCell ref="AA20:AE20"/>
    <mergeCell ref="AA21:AE21"/>
    <mergeCell ref="AA22:AE22"/>
    <mergeCell ref="AA11:AE11"/>
    <mergeCell ref="AB1:AE1"/>
    <mergeCell ref="B3:C3"/>
    <mergeCell ref="S3:AA3"/>
    <mergeCell ref="D4:F4"/>
    <mergeCell ref="B5:C5"/>
    <mergeCell ref="AA6:AE6"/>
    <mergeCell ref="AA7:AE7"/>
    <mergeCell ref="AA8:AE8"/>
    <mergeCell ref="AA9:AE9"/>
    <mergeCell ref="AA10:AE10"/>
    <mergeCell ref="B4:C4"/>
  </mergeCells>
  <conditionalFormatting sqref="A7:AE8 B9:AE36 A9:A37">
    <cfRule type="expression" dxfId="23" priority="5">
      <formula>AND($B7="So")</formula>
    </cfRule>
  </conditionalFormatting>
  <conditionalFormatting sqref="C7:C37">
    <cfRule type="expression" dxfId="22" priority="4">
      <formula>AND($C7=TODAY())</formula>
    </cfRule>
  </conditionalFormatting>
  <hyperlinks>
    <hyperlink ref="S2:V2" r:id="rId1" display="Kostenkontrolle-Haushaltsbuch" xr:uid="{F2370CAD-CADE-4856-9570-3ABA1257246E}"/>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C5A05E4B-837D-4738-AA71-350D09D5DC81}">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25C90D73-CC58-435F-95FD-C9E585CAA72E}">
            <xm:f>AND(Basisdaten!$F$40&lt;&gt;Basisdaten!$R$6)</xm:f>
            <x14:dxf>
              <font>
                <b/>
                <i val="0"/>
                <color rgb="FF0070C0"/>
              </font>
              <fill>
                <patternFill>
                  <bgColor rgb="FFFFFF00"/>
                </patternFill>
              </fill>
            </x14:dxf>
          </x14:cfRule>
          <xm:sqref>P2:AE4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3B8F-F32E-4041-84ED-83CF69A93274}">
  <sheetPr codeName="Tabelle13">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108</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8</v>
      </c>
      <c r="C5" s="544"/>
      <c r="D5" s="285" t="str">
        <f>"Variable Ausgaben    |    August "&amp;Kalenderjahr</f>
        <v>Variable Ausgaben    |    August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31</v>
      </c>
      <c r="B7" s="154" t="str">
        <f>TEXT(WEEKDAY(C7,1),"TTT")</f>
        <v>Do</v>
      </c>
      <c r="C7" s="163">
        <f>DATE(Kalenderjahr,8,1)</f>
        <v>45505</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7" si="0">IF(B8="Mo",WEEKNUM(C8,),"")</f>
        <v/>
      </c>
      <c r="B8" s="155" t="str">
        <f t="shared" ref="B8:B37" si="1">TEXT(WEEKDAY(C8,1),"TTT")</f>
        <v>Fr</v>
      </c>
      <c r="C8" s="149">
        <f>C7+1</f>
        <v>45506</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t="s">
        <v>85</v>
      </c>
      <c r="AB8" s="509"/>
      <c r="AC8" s="509"/>
      <c r="AD8" s="509"/>
      <c r="AE8" s="510"/>
    </row>
    <row r="9" spans="1:34" ht="20.100000000000001" customHeight="1" x14ac:dyDescent="0.25">
      <c r="A9" s="237" t="str">
        <f t="shared" si="0"/>
        <v/>
      </c>
      <c r="B9" s="155" t="str">
        <f t="shared" si="1"/>
        <v>Sa</v>
      </c>
      <c r="C9" s="149">
        <f t="shared" ref="C9:C37" si="3">C8+1</f>
        <v>45507</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So</v>
      </c>
      <c r="C10" s="149">
        <f t="shared" si="3"/>
        <v>45508</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f t="shared" si="0"/>
        <v>32</v>
      </c>
      <c r="B11" s="155" t="str">
        <f t="shared" si="1"/>
        <v>Mo</v>
      </c>
      <c r="C11" s="149">
        <f t="shared" si="3"/>
        <v>45509</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Di</v>
      </c>
      <c r="C12" s="149">
        <f t="shared" si="3"/>
        <v>45510</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Mi</v>
      </c>
      <c r="C13" s="149">
        <f t="shared" si="3"/>
        <v>45511</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Do</v>
      </c>
      <c r="C14" s="149">
        <f t="shared" si="3"/>
        <v>45512</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Fr</v>
      </c>
      <c r="C15" s="149">
        <f t="shared" si="3"/>
        <v>45513</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Sa</v>
      </c>
      <c r="C16" s="149">
        <f t="shared" si="3"/>
        <v>45514</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So</v>
      </c>
      <c r="C17" s="149">
        <f t="shared" si="3"/>
        <v>45515</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f t="shared" si="0"/>
        <v>33</v>
      </c>
      <c r="B18" s="155" t="str">
        <f t="shared" si="1"/>
        <v>Mo</v>
      </c>
      <c r="C18" s="149">
        <f t="shared" si="3"/>
        <v>45516</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Di</v>
      </c>
      <c r="C19" s="163">
        <f t="shared" si="3"/>
        <v>45517</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Mi</v>
      </c>
      <c r="C20" s="149">
        <f t="shared" si="3"/>
        <v>45518</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Do</v>
      </c>
      <c r="C21" s="149">
        <f t="shared" si="3"/>
        <v>45519</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Fr</v>
      </c>
      <c r="C22" s="149">
        <f t="shared" si="3"/>
        <v>45520</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Sa</v>
      </c>
      <c r="C23" s="149">
        <f t="shared" si="3"/>
        <v>45521</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So</v>
      </c>
      <c r="C24" s="149">
        <f t="shared" si="3"/>
        <v>45522</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f t="shared" si="0"/>
        <v>34</v>
      </c>
      <c r="B25" s="155" t="str">
        <f t="shared" si="1"/>
        <v>Mo</v>
      </c>
      <c r="C25" s="149">
        <f t="shared" si="3"/>
        <v>45523</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Di</v>
      </c>
      <c r="C26" s="149">
        <f t="shared" si="3"/>
        <v>45524</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Mi</v>
      </c>
      <c r="C27" s="149">
        <f t="shared" si="3"/>
        <v>45525</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Do</v>
      </c>
      <c r="C28" s="149">
        <f t="shared" si="3"/>
        <v>45526</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Fr</v>
      </c>
      <c r="C29" s="149">
        <f t="shared" si="3"/>
        <v>45527</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Sa</v>
      </c>
      <c r="C30" s="149">
        <f t="shared" si="3"/>
        <v>45528</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So</v>
      </c>
      <c r="C31" s="149">
        <f t="shared" si="3"/>
        <v>45529</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f t="shared" si="0"/>
        <v>35</v>
      </c>
      <c r="B32" s="155" t="str">
        <f t="shared" si="1"/>
        <v>Mo</v>
      </c>
      <c r="C32" s="149">
        <f t="shared" si="3"/>
        <v>45530</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Di</v>
      </c>
      <c r="C33" s="149">
        <f t="shared" si="3"/>
        <v>45531</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Mi</v>
      </c>
      <c r="C34" s="149">
        <f t="shared" si="3"/>
        <v>45532</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Do</v>
      </c>
      <c r="C35" s="149">
        <f t="shared" si="3"/>
        <v>45533</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Fr</v>
      </c>
      <c r="C36" s="149">
        <f t="shared" si="3"/>
        <v>45534</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Sa</v>
      </c>
      <c r="C37" s="153">
        <f t="shared" si="3"/>
        <v>45535</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0</v>
      </c>
      <c r="E38" s="94">
        <f t="shared" si="4"/>
        <v>0</v>
      </c>
      <c r="F38" s="94">
        <f t="shared" si="4"/>
        <v>0</v>
      </c>
      <c r="G38" s="94">
        <f t="shared" si="4"/>
        <v>0</v>
      </c>
      <c r="H38" s="94">
        <f t="shared" si="4"/>
        <v>0</v>
      </c>
      <c r="I38" s="94">
        <f t="shared" si="4"/>
        <v>0</v>
      </c>
      <c r="J38" s="94">
        <f t="shared" si="4"/>
        <v>0</v>
      </c>
      <c r="K38" s="94">
        <f t="shared" si="4"/>
        <v>0</v>
      </c>
      <c r="L38" s="94">
        <f t="shared" si="4"/>
        <v>0</v>
      </c>
      <c r="M38" s="94">
        <f t="shared" si="4"/>
        <v>0</v>
      </c>
      <c r="N38" s="94">
        <f t="shared" si="4"/>
        <v>0</v>
      </c>
      <c r="O38" s="94">
        <f t="shared" si="4"/>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00hkMhGRuDlukpZHkKsYAwSKrMzYmkllCD1B5sL9ocW/B0gQVrBHeimk47iwL+/ksbKR7cmIS5jDJkIcdYib0g==" saltValue="0xtUxxap6YemTtOdQ/uQlw==" spinCount="100000" sheet="1" objects="1" scenarios="1" formatCells="0"/>
  <mergeCells count="40">
    <mergeCell ref="AA36:AE36"/>
    <mergeCell ref="AA37:AE37"/>
    <mergeCell ref="AA38:AE38"/>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23:AE23"/>
    <mergeCell ref="AA12:AE12"/>
    <mergeCell ref="AA13:AE13"/>
    <mergeCell ref="AA14:AE14"/>
    <mergeCell ref="AA15:AE15"/>
    <mergeCell ref="AA16:AE16"/>
    <mergeCell ref="AA17:AE17"/>
    <mergeCell ref="AA18:AE18"/>
    <mergeCell ref="AA19:AE19"/>
    <mergeCell ref="AA20:AE20"/>
    <mergeCell ref="AA21:AE21"/>
    <mergeCell ref="AA22:AE22"/>
    <mergeCell ref="AA11:AE11"/>
    <mergeCell ref="AB1:AE1"/>
    <mergeCell ref="B3:C3"/>
    <mergeCell ref="S3:AA3"/>
    <mergeCell ref="D4:F4"/>
    <mergeCell ref="B5:C5"/>
    <mergeCell ref="AA6:AE6"/>
    <mergeCell ref="AA7:AE7"/>
    <mergeCell ref="AA8:AE8"/>
    <mergeCell ref="AA9:AE9"/>
    <mergeCell ref="AA10:AE10"/>
    <mergeCell ref="B4:C4"/>
  </mergeCells>
  <conditionalFormatting sqref="A7:AE8 B9:AE36 A9:A37">
    <cfRule type="expression" dxfId="19" priority="5">
      <formula>AND($B7="So")</formula>
    </cfRule>
  </conditionalFormatting>
  <conditionalFormatting sqref="C7:C37">
    <cfRule type="expression" dxfId="18" priority="4">
      <formula>AND($C7=TODAY())</formula>
    </cfRule>
  </conditionalFormatting>
  <hyperlinks>
    <hyperlink ref="S2:V2" r:id="rId1" display="Kostenkontrolle-Haushaltsbuch" xr:uid="{E1E22A82-BF52-4380-91AF-14EECA62AF40}"/>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38BCFE4E-8EFA-4103-B565-4ABA11169F69}">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D29AF5EB-EC8C-40E6-8AF9-B5D3660BEE9C}">
            <xm:f>AND(Basisdaten!$F$40&lt;&gt;Basisdaten!$R$6)</xm:f>
            <x14:dxf>
              <font>
                <b/>
                <i val="0"/>
                <color rgb="FF0070C0"/>
              </font>
              <fill>
                <patternFill>
                  <bgColor rgb="FFFFFF00"/>
                </patternFill>
              </fill>
            </x14:dxf>
          </x14:cfRule>
          <xm:sqref>P2:AE4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D298-9699-41FC-AD54-BE6D29DB88C4}">
  <sheetPr codeName="Tabelle14">
    <tabColor rgb="FF0070C0"/>
    <pageSetUpPr fitToPage="1"/>
  </sheetPr>
  <dimension ref="A1:AH38"/>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101</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9</v>
      </c>
      <c r="C5" s="544"/>
      <c r="D5" s="285" t="str">
        <f>"Variable Ausgaben    |    September "&amp;Kalenderjahr</f>
        <v>Variable Ausgaben    |    September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35</v>
      </c>
      <c r="B7" s="154" t="str">
        <f>TEXT(WEEKDAY(C7,1),"TTT")</f>
        <v>So</v>
      </c>
      <c r="C7" s="163">
        <f>DATE(Kalenderjahr,9,1)</f>
        <v>45536</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f t="shared" ref="A8:A36" si="0">IF(B8="Mo",WEEKNUM(C8,),"")</f>
        <v>36</v>
      </c>
      <c r="B8" s="155" t="str">
        <f t="shared" ref="B8:B36" si="1">TEXT(WEEKDAY(C8,1),"TTT")</f>
        <v>Mo</v>
      </c>
      <c r="C8" s="149">
        <f>C7+1</f>
        <v>45537</v>
      </c>
      <c r="D8" s="137"/>
      <c r="E8" s="138"/>
      <c r="F8" s="138"/>
      <c r="G8" s="138"/>
      <c r="H8" s="138"/>
      <c r="I8" s="138"/>
      <c r="J8" s="139"/>
      <c r="K8" s="144"/>
      <c r="L8" s="138"/>
      <c r="M8" s="138"/>
      <c r="N8" s="138"/>
      <c r="O8" s="138"/>
      <c r="P8" s="139"/>
      <c r="Q8" s="139"/>
      <c r="R8" s="139"/>
      <c r="S8" s="139"/>
      <c r="T8" s="139"/>
      <c r="U8" s="138"/>
      <c r="V8" s="138"/>
      <c r="W8" s="138"/>
      <c r="X8" s="138"/>
      <c r="Y8" s="140"/>
      <c r="Z8" s="117">
        <f t="shared" ref="Z8:Z36" si="2">SUM(D8:Y8)</f>
        <v>0</v>
      </c>
      <c r="AA8" s="508" t="s">
        <v>85</v>
      </c>
      <c r="AB8" s="509"/>
      <c r="AC8" s="509"/>
      <c r="AD8" s="509"/>
      <c r="AE8" s="510"/>
    </row>
    <row r="9" spans="1:34" ht="20.100000000000001" customHeight="1" x14ac:dyDescent="0.25">
      <c r="A9" s="237" t="str">
        <f t="shared" si="0"/>
        <v/>
      </c>
      <c r="B9" s="155" t="str">
        <f t="shared" si="1"/>
        <v>Di</v>
      </c>
      <c r="C9" s="149">
        <f t="shared" ref="C9:C36" si="3">C8+1</f>
        <v>45538</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Mi</v>
      </c>
      <c r="C10" s="149">
        <f t="shared" si="3"/>
        <v>45539</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Do</v>
      </c>
      <c r="C11" s="149">
        <f t="shared" si="3"/>
        <v>45540</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Fr</v>
      </c>
      <c r="C12" s="149">
        <f t="shared" si="3"/>
        <v>45541</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Sa</v>
      </c>
      <c r="C13" s="149">
        <f t="shared" si="3"/>
        <v>45542</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So</v>
      </c>
      <c r="C14" s="149">
        <f t="shared" si="3"/>
        <v>45543</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f t="shared" si="0"/>
        <v>37</v>
      </c>
      <c r="B15" s="155" t="str">
        <f t="shared" si="1"/>
        <v>Mo</v>
      </c>
      <c r="C15" s="149">
        <f t="shared" si="3"/>
        <v>45544</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Di</v>
      </c>
      <c r="C16" s="149">
        <f t="shared" si="3"/>
        <v>45545</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Mi</v>
      </c>
      <c r="C17" s="149">
        <f t="shared" si="3"/>
        <v>45546</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Do</v>
      </c>
      <c r="C18" s="149">
        <f t="shared" si="3"/>
        <v>45547</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Fr</v>
      </c>
      <c r="C19" s="163">
        <f t="shared" si="3"/>
        <v>45548</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Sa</v>
      </c>
      <c r="C20" s="149">
        <f t="shared" si="3"/>
        <v>45549</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So</v>
      </c>
      <c r="C21" s="149">
        <f t="shared" si="3"/>
        <v>45550</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f t="shared" si="0"/>
        <v>38</v>
      </c>
      <c r="B22" s="155" t="str">
        <f t="shared" si="1"/>
        <v>Mo</v>
      </c>
      <c r="C22" s="149">
        <f t="shared" si="3"/>
        <v>45551</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Di</v>
      </c>
      <c r="C23" s="149">
        <f t="shared" si="3"/>
        <v>45552</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Mi</v>
      </c>
      <c r="C24" s="149">
        <f t="shared" si="3"/>
        <v>45553</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Do</v>
      </c>
      <c r="C25" s="149">
        <f t="shared" si="3"/>
        <v>45554</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Fr</v>
      </c>
      <c r="C26" s="149">
        <f t="shared" si="3"/>
        <v>45555</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Sa</v>
      </c>
      <c r="C27" s="149">
        <f t="shared" si="3"/>
        <v>45556</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So</v>
      </c>
      <c r="C28" s="149">
        <f t="shared" si="3"/>
        <v>45557</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f t="shared" si="0"/>
        <v>39</v>
      </c>
      <c r="B29" s="155" t="str">
        <f t="shared" si="1"/>
        <v>Mo</v>
      </c>
      <c r="C29" s="149">
        <f t="shared" si="3"/>
        <v>45558</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Di</v>
      </c>
      <c r="C30" s="149">
        <f t="shared" si="3"/>
        <v>45559</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Mi</v>
      </c>
      <c r="C31" s="149">
        <f t="shared" si="3"/>
        <v>45560</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Do</v>
      </c>
      <c r="C32" s="149">
        <f t="shared" si="3"/>
        <v>45561</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Fr</v>
      </c>
      <c r="C33" s="149">
        <f t="shared" si="3"/>
        <v>45562</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Sa</v>
      </c>
      <c r="C34" s="149">
        <f t="shared" si="3"/>
        <v>45563</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So</v>
      </c>
      <c r="C35" s="149">
        <f t="shared" si="3"/>
        <v>45564</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thickBot="1" x14ac:dyDescent="0.3">
      <c r="A36" s="237">
        <f t="shared" si="0"/>
        <v>40</v>
      </c>
      <c r="B36" s="155" t="str">
        <f t="shared" si="1"/>
        <v>Mo</v>
      </c>
      <c r="C36" s="149">
        <f t="shared" si="3"/>
        <v>45565</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1.95" customHeight="1" thickBot="1" x14ac:dyDescent="0.3">
      <c r="C37" s="150" t="s">
        <v>26</v>
      </c>
      <c r="D37" s="94">
        <f t="shared" ref="D37:O37" si="4">SUM(D7:D36)</f>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t="str">
        <f>IF(Basisdaten!$F$40=Basisdaten!$R$6,SUM(P7:P36),"keine Lizenz")</f>
        <v>keine Lizenz</v>
      </c>
      <c r="Q37" s="94" t="str">
        <f>IF(Basisdaten!$F$40=Basisdaten!$R$6,SUM(Q7:Q36),"keine Lizenz")</f>
        <v>keine Lizenz</v>
      </c>
      <c r="R37" s="94" t="str">
        <f>IF(Basisdaten!$F$40=Basisdaten!$R$6,SUM(R7:R36),"keine Lizenz")</f>
        <v>keine Lizenz</v>
      </c>
      <c r="S37" s="94" t="str">
        <f>IF(Basisdaten!$F$40=Basisdaten!$R$6,SUM(S7:S36),"keine Lizenz")</f>
        <v>keine Lizenz</v>
      </c>
      <c r="T37" s="94" t="str">
        <f>IF(Basisdaten!$F$40=Basisdaten!$R$6,SUM(T7:T36),"keine Lizenz")</f>
        <v>keine Lizenz</v>
      </c>
      <c r="U37" s="94" t="str">
        <f>IF(Basisdaten!$F$40=Basisdaten!$R$6,SUM(U7:U36),"keine Lizenz")</f>
        <v>keine Lizenz</v>
      </c>
      <c r="V37" s="94" t="str">
        <f>IF(Basisdaten!$F$40=Basisdaten!$R$6,SUM(V7:V36),"keine Lizenz")</f>
        <v>keine Lizenz</v>
      </c>
      <c r="W37" s="94" t="str">
        <f>IF(Basisdaten!$F$40=Basisdaten!$R$6,SUM(W7:W36),"keine Lizenz")</f>
        <v>keine Lizenz</v>
      </c>
      <c r="X37" s="94" t="str">
        <f>IF(Basisdaten!$F$40=Basisdaten!$R$6,SUM(X7:X36),"keine Lizenz")</f>
        <v>keine Lizenz</v>
      </c>
      <c r="Y37" s="94" t="str">
        <f>IF(Basisdaten!$F$40=Basisdaten!$R$6,SUM(Y7:Y36),"keine Lizenz")</f>
        <v>keine Lizenz</v>
      </c>
      <c r="Z37" s="116">
        <f>SUM(D37:Y37)</f>
        <v>0</v>
      </c>
      <c r="AA37" s="505"/>
      <c r="AB37" s="506"/>
      <c r="AC37" s="506"/>
      <c r="AD37" s="506"/>
      <c r="AE37" s="507"/>
    </row>
    <row r="38" spans="1:31" x14ac:dyDescent="0.25">
      <c r="C38" s="151"/>
      <c r="D38" s="75"/>
      <c r="AC38" s="124"/>
      <c r="AE38" s="124"/>
    </row>
  </sheetData>
  <sheetProtection algorithmName="SHA-512" hashValue="iF9stPUPT6mpg0U24/9p6VDEETPWs5bhgfJSN0z37deP7M2ANw7WgrMNVv+WY1Vj7UKezUEDbyAkBisNmxwVZw==" saltValue="91/fS52eylBHeTiDkiU5ow==" spinCount="100000" sheet="1" objects="1" scenarios="1" formatCells="0"/>
  <mergeCells count="39">
    <mergeCell ref="AA36:AE36"/>
    <mergeCell ref="AA37:AE37"/>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18:AE18"/>
    <mergeCell ref="AA19:AE19"/>
    <mergeCell ref="AA20:AE20"/>
    <mergeCell ref="AA21:AE21"/>
    <mergeCell ref="AA22:AE22"/>
    <mergeCell ref="AA23:AE23"/>
    <mergeCell ref="AA17:AE17"/>
    <mergeCell ref="AA6:AE6"/>
    <mergeCell ref="AA7:AE7"/>
    <mergeCell ref="AA8:AE8"/>
    <mergeCell ref="AA9:AE9"/>
    <mergeCell ref="AA10:AE10"/>
    <mergeCell ref="AA11:AE11"/>
    <mergeCell ref="AA12:AE12"/>
    <mergeCell ref="AA13:AE13"/>
    <mergeCell ref="AA14:AE14"/>
    <mergeCell ref="AA15:AE15"/>
    <mergeCell ref="AA16:AE16"/>
    <mergeCell ref="AB1:AE1"/>
    <mergeCell ref="B3:C3"/>
    <mergeCell ref="S3:AA3"/>
    <mergeCell ref="D4:F4"/>
    <mergeCell ref="B5:C5"/>
    <mergeCell ref="B4:C4"/>
  </mergeCells>
  <conditionalFormatting sqref="A7:AE36">
    <cfRule type="expression" dxfId="15" priority="5">
      <formula>AND($B7="So")</formula>
    </cfRule>
  </conditionalFormatting>
  <conditionalFormatting sqref="C7:C36">
    <cfRule type="expression" dxfId="14" priority="4">
      <formula>AND($C7=TODAY())</formula>
    </cfRule>
  </conditionalFormatting>
  <hyperlinks>
    <hyperlink ref="S2:V2" r:id="rId1" display="Kostenkontrolle-Haushaltsbuch" xr:uid="{1962E7BA-88D8-447A-8CD3-0B4F3CCAE5AD}"/>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C070597A-0BE3-4015-A8DA-E87110542ED9}">
            <xm:f>AND(Basisdaten!$F$40&lt;&gt;Basisdaten!$R$6)</xm:f>
            <x14:dxf>
              <fill>
                <patternFill>
                  <bgColor theme="0" tint="-0.24994659260841701"/>
                </patternFill>
              </fill>
            </x14:dxf>
          </x14:cfRule>
          <xm:sqref>P6:Y37</xm:sqref>
        </x14:conditionalFormatting>
        <x14:conditionalFormatting xmlns:xm="http://schemas.microsoft.com/office/excel/2006/main">
          <x14:cfRule type="expression" priority="1" id="{71397751-5D63-49F1-B439-E47C82A1549B}">
            <xm:f>AND(Basisdaten!$F$40&lt;&gt;Basisdaten!$R$6)</xm:f>
            <x14:dxf>
              <font>
                <b/>
                <i val="0"/>
                <color rgb="FF0070C0"/>
              </font>
              <fill>
                <patternFill>
                  <bgColor rgb="FFFFFF00"/>
                </patternFill>
              </fill>
            </x14:dxf>
          </x14:cfRule>
          <xm:sqref>P2:AE4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5054-92CA-401A-901F-82D4AF9343D7}">
  <sheetPr codeName="Tabelle15">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109</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10</v>
      </c>
      <c r="C5" s="544"/>
      <c r="D5" s="285" t="str">
        <f>"Variable Ausgaben    |    Oktober "&amp;Kalenderjahr</f>
        <v>Variable Ausgaben    |    Oktober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40</v>
      </c>
      <c r="B7" s="154" t="str">
        <f>TEXT(WEEKDAY(C7,1),"TTT")</f>
        <v>Di</v>
      </c>
      <c r="C7" s="163">
        <f>DATE(Kalenderjahr,10,1)</f>
        <v>45566</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7" si="0">IF(B8="Mo",WEEKNUM(C8,),"")</f>
        <v/>
      </c>
      <c r="B8" s="155" t="str">
        <f t="shared" ref="B8:B37" si="1">TEXT(WEEKDAY(C8,1),"TTT")</f>
        <v>Mi</v>
      </c>
      <c r="C8" s="149">
        <f>C7+1</f>
        <v>45567</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t="s">
        <v>85</v>
      </c>
      <c r="AB8" s="509"/>
      <c r="AC8" s="509"/>
      <c r="AD8" s="509"/>
      <c r="AE8" s="510"/>
    </row>
    <row r="9" spans="1:34" ht="20.100000000000001" customHeight="1" x14ac:dyDescent="0.25">
      <c r="A9" s="237" t="str">
        <f t="shared" si="0"/>
        <v/>
      </c>
      <c r="B9" s="155" t="str">
        <f t="shared" si="1"/>
        <v>Do</v>
      </c>
      <c r="C9" s="149">
        <f t="shared" ref="C9:C37" si="3">C8+1</f>
        <v>45568</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Fr</v>
      </c>
      <c r="C10" s="149">
        <f t="shared" si="3"/>
        <v>45569</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Sa</v>
      </c>
      <c r="C11" s="149">
        <f t="shared" si="3"/>
        <v>45570</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So</v>
      </c>
      <c r="C12" s="149">
        <f t="shared" si="3"/>
        <v>45571</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f t="shared" si="0"/>
        <v>41</v>
      </c>
      <c r="B13" s="155" t="str">
        <f t="shared" si="1"/>
        <v>Mo</v>
      </c>
      <c r="C13" s="149">
        <f t="shared" si="3"/>
        <v>45572</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Di</v>
      </c>
      <c r="C14" s="149">
        <f t="shared" si="3"/>
        <v>45573</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Mi</v>
      </c>
      <c r="C15" s="149">
        <f t="shared" si="3"/>
        <v>45574</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Do</v>
      </c>
      <c r="C16" s="149">
        <f t="shared" si="3"/>
        <v>45575</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Fr</v>
      </c>
      <c r="C17" s="149">
        <f t="shared" si="3"/>
        <v>45576</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Sa</v>
      </c>
      <c r="C18" s="149">
        <f t="shared" si="3"/>
        <v>45577</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So</v>
      </c>
      <c r="C19" s="163">
        <f t="shared" si="3"/>
        <v>45578</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f t="shared" si="0"/>
        <v>42</v>
      </c>
      <c r="B20" s="155" t="str">
        <f t="shared" si="1"/>
        <v>Mo</v>
      </c>
      <c r="C20" s="149">
        <f t="shared" si="3"/>
        <v>45579</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Di</v>
      </c>
      <c r="C21" s="149">
        <f t="shared" si="3"/>
        <v>45580</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Mi</v>
      </c>
      <c r="C22" s="149">
        <f t="shared" si="3"/>
        <v>45581</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Do</v>
      </c>
      <c r="C23" s="149">
        <f t="shared" si="3"/>
        <v>45582</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Fr</v>
      </c>
      <c r="C24" s="149">
        <f t="shared" si="3"/>
        <v>45583</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Sa</v>
      </c>
      <c r="C25" s="149">
        <f t="shared" si="3"/>
        <v>45584</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So</v>
      </c>
      <c r="C26" s="149">
        <f t="shared" si="3"/>
        <v>45585</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f t="shared" si="0"/>
        <v>43</v>
      </c>
      <c r="B27" s="155" t="str">
        <f t="shared" si="1"/>
        <v>Mo</v>
      </c>
      <c r="C27" s="149">
        <f t="shared" si="3"/>
        <v>45586</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Di</v>
      </c>
      <c r="C28" s="149">
        <f t="shared" si="3"/>
        <v>45587</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Mi</v>
      </c>
      <c r="C29" s="149">
        <f t="shared" si="3"/>
        <v>45588</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Do</v>
      </c>
      <c r="C30" s="149">
        <f t="shared" si="3"/>
        <v>45589</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Fr</v>
      </c>
      <c r="C31" s="149">
        <f t="shared" si="3"/>
        <v>45590</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Sa</v>
      </c>
      <c r="C32" s="149">
        <f t="shared" si="3"/>
        <v>45591</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So</v>
      </c>
      <c r="C33" s="149">
        <f t="shared" si="3"/>
        <v>45592</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f t="shared" si="0"/>
        <v>44</v>
      </c>
      <c r="B34" s="155" t="str">
        <f t="shared" si="1"/>
        <v>Mo</v>
      </c>
      <c r="C34" s="149">
        <f t="shared" si="3"/>
        <v>45593</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Di</v>
      </c>
      <c r="C35" s="149">
        <f t="shared" si="3"/>
        <v>45594</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Mi</v>
      </c>
      <c r="C36" s="149">
        <f t="shared" si="3"/>
        <v>45595</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Do</v>
      </c>
      <c r="C37" s="153">
        <f t="shared" si="3"/>
        <v>45596</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0</v>
      </c>
      <c r="E38" s="94">
        <f t="shared" si="4"/>
        <v>0</v>
      </c>
      <c r="F38" s="94">
        <f t="shared" si="4"/>
        <v>0</v>
      </c>
      <c r="G38" s="94">
        <f t="shared" si="4"/>
        <v>0</v>
      </c>
      <c r="H38" s="94">
        <f t="shared" si="4"/>
        <v>0</v>
      </c>
      <c r="I38" s="94">
        <f t="shared" si="4"/>
        <v>0</v>
      </c>
      <c r="J38" s="94">
        <f t="shared" si="4"/>
        <v>0</v>
      </c>
      <c r="K38" s="94">
        <f t="shared" si="4"/>
        <v>0</v>
      </c>
      <c r="L38" s="94">
        <f t="shared" si="4"/>
        <v>0</v>
      </c>
      <c r="M38" s="94">
        <f t="shared" si="4"/>
        <v>0</v>
      </c>
      <c r="N38" s="94">
        <f t="shared" si="4"/>
        <v>0</v>
      </c>
      <c r="O38" s="94">
        <f t="shared" si="4"/>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K2ZLwfYm9pZIZiNFrm0Jyn/+gMN4IfefumVVzCuXL82SttvR57IrS9j513rwpqjkcqwCA7vjzG94+xXNVeSdeQ==" saltValue="630vo+VCoJSUzfnXWy80bw==" spinCount="100000" sheet="1" objects="1" scenarios="1" formatCells="0"/>
  <mergeCells count="40">
    <mergeCell ref="AA36:AE36"/>
    <mergeCell ref="AA37:AE37"/>
    <mergeCell ref="AA38:AE38"/>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23:AE23"/>
    <mergeCell ref="AA12:AE12"/>
    <mergeCell ref="AA13:AE13"/>
    <mergeCell ref="AA14:AE14"/>
    <mergeCell ref="AA15:AE15"/>
    <mergeCell ref="AA16:AE16"/>
    <mergeCell ref="AA17:AE17"/>
    <mergeCell ref="AA18:AE18"/>
    <mergeCell ref="AA19:AE19"/>
    <mergeCell ref="AA20:AE20"/>
    <mergeCell ref="AA21:AE21"/>
    <mergeCell ref="AA22:AE22"/>
    <mergeCell ref="AA11:AE11"/>
    <mergeCell ref="AB1:AE1"/>
    <mergeCell ref="B3:C3"/>
    <mergeCell ref="S3:AA3"/>
    <mergeCell ref="D4:F4"/>
    <mergeCell ref="B5:C5"/>
    <mergeCell ref="AA6:AE6"/>
    <mergeCell ref="AA7:AE7"/>
    <mergeCell ref="AA8:AE8"/>
    <mergeCell ref="AA9:AE9"/>
    <mergeCell ref="AA10:AE10"/>
    <mergeCell ref="B4:C4"/>
  </mergeCells>
  <conditionalFormatting sqref="A7:AE8 B9:AE36 A9:A37">
    <cfRule type="expression" dxfId="11" priority="5">
      <formula>AND($B7="So")</formula>
    </cfRule>
  </conditionalFormatting>
  <conditionalFormatting sqref="C7:C37">
    <cfRule type="expression" dxfId="10" priority="4">
      <formula>AND($C7=TODAY())</formula>
    </cfRule>
  </conditionalFormatting>
  <hyperlinks>
    <hyperlink ref="S2:V2" r:id="rId1" display="Kostenkontrolle-Haushaltsbuch" xr:uid="{6DD65851-7BFB-47FF-80DD-50B048B0A500}"/>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25E42D9A-B680-40D1-9432-F80C7B3A260B}">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F6B2C17E-0E7E-48D1-9870-4981F7900971}">
            <xm:f>AND(Basisdaten!$F$40&lt;&gt;Basisdaten!$R$6)</xm:f>
            <x14:dxf>
              <font>
                <b/>
                <i val="0"/>
                <color rgb="FF0070C0"/>
              </font>
              <fill>
                <patternFill>
                  <bgColor rgb="FFFFFF00"/>
                </patternFill>
              </fill>
            </x14:dxf>
          </x14:cfRule>
          <xm:sqref>P2:AE4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393F-7B8D-42A8-8D87-1C23D587F982}">
  <sheetPr codeName="Tabelle16">
    <tabColor rgb="FF0070C0"/>
    <pageSetUpPr fitToPage="1"/>
  </sheetPr>
  <dimension ref="A1:AH38"/>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110</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11</v>
      </c>
      <c r="C5" s="544"/>
      <c r="D5" s="285" t="str">
        <f>"Variable Ausgaben    |    November "&amp;Kalenderjahr</f>
        <v>Variable Ausgaben    |    November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44</v>
      </c>
      <c r="B7" s="154" t="str">
        <f>TEXT(WEEKDAY(C7,1),"TTT")</f>
        <v>Fr</v>
      </c>
      <c r="C7" s="163">
        <f>DATE(Kalenderjahr,11,1)</f>
        <v>45597</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6" si="0">IF(B8="Mo",WEEKNUM(C8,),"")</f>
        <v/>
      </c>
      <c r="B8" s="155" t="str">
        <f t="shared" ref="B8:B36" si="1">TEXT(WEEKDAY(C8,1),"TTT")</f>
        <v>Sa</v>
      </c>
      <c r="C8" s="149">
        <f>C7+1</f>
        <v>45598</v>
      </c>
      <c r="D8" s="137"/>
      <c r="E8" s="138"/>
      <c r="F8" s="138"/>
      <c r="G8" s="138"/>
      <c r="H8" s="138"/>
      <c r="I8" s="138"/>
      <c r="J8" s="139"/>
      <c r="K8" s="144"/>
      <c r="L8" s="138"/>
      <c r="M8" s="138"/>
      <c r="N8" s="138"/>
      <c r="O8" s="138"/>
      <c r="P8" s="139"/>
      <c r="Q8" s="139"/>
      <c r="R8" s="139"/>
      <c r="S8" s="139"/>
      <c r="T8" s="139"/>
      <c r="U8" s="138"/>
      <c r="V8" s="138"/>
      <c r="W8" s="138"/>
      <c r="X8" s="138"/>
      <c r="Y8" s="140"/>
      <c r="Z8" s="117">
        <f t="shared" ref="Z8:Z36" si="2">SUM(D8:Y8)</f>
        <v>0</v>
      </c>
      <c r="AA8" s="508" t="s">
        <v>85</v>
      </c>
      <c r="AB8" s="509"/>
      <c r="AC8" s="509"/>
      <c r="AD8" s="509"/>
      <c r="AE8" s="510"/>
    </row>
    <row r="9" spans="1:34" ht="20.100000000000001" customHeight="1" x14ac:dyDescent="0.25">
      <c r="A9" s="237" t="str">
        <f t="shared" si="0"/>
        <v/>
      </c>
      <c r="B9" s="155" t="str">
        <f t="shared" si="1"/>
        <v>So</v>
      </c>
      <c r="C9" s="149">
        <f t="shared" ref="C9:C36" si="3">C8+1</f>
        <v>45599</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f t="shared" si="0"/>
        <v>45</v>
      </c>
      <c r="B10" s="155" t="str">
        <f t="shared" si="1"/>
        <v>Mo</v>
      </c>
      <c r="C10" s="149">
        <f t="shared" si="3"/>
        <v>45600</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Di</v>
      </c>
      <c r="C11" s="149">
        <f t="shared" si="3"/>
        <v>45601</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Mi</v>
      </c>
      <c r="C12" s="149">
        <f t="shared" si="3"/>
        <v>45602</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Do</v>
      </c>
      <c r="C13" s="149">
        <f t="shared" si="3"/>
        <v>45603</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Fr</v>
      </c>
      <c r="C14" s="149">
        <f t="shared" si="3"/>
        <v>45604</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Sa</v>
      </c>
      <c r="C15" s="149">
        <f t="shared" si="3"/>
        <v>45605</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So</v>
      </c>
      <c r="C16" s="149">
        <f t="shared" si="3"/>
        <v>45606</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f t="shared" si="0"/>
        <v>46</v>
      </c>
      <c r="B17" s="155" t="str">
        <f t="shared" si="1"/>
        <v>Mo</v>
      </c>
      <c r="C17" s="149">
        <f t="shared" si="3"/>
        <v>45607</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Di</v>
      </c>
      <c r="C18" s="149">
        <f t="shared" si="3"/>
        <v>45608</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Mi</v>
      </c>
      <c r="C19" s="163">
        <f t="shared" si="3"/>
        <v>45609</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Do</v>
      </c>
      <c r="C20" s="149">
        <f t="shared" si="3"/>
        <v>45610</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Fr</v>
      </c>
      <c r="C21" s="149">
        <f t="shared" si="3"/>
        <v>45611</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Sa</v>
      </c>
      <c r="C22" s="149">
        <f t="shared" si="3"/>
        <v>45612</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So</v>
      </c>
      <c r="C23" s="149">
        <f t="shared" si="3"/>
        <v>45613</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f t="shared" si="0"/>
        <v>47</v>
      </c>
      <c r="B24" s="155" t="str">
        <f t="shared" si="1"/>
        <v>Mo</v>
      </c>
      <c r="C24" s="149">
        <f t="shared" si="3"/>
        <v>45614</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Di</v>
      </c>
      <c r="C25" s="149">
        <f t="shared" si="3"/>
        <v>45615</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Mi</v>
      </c>
      <c r="C26" s="149">
        <f t="shared" si="3"/>
        <v>45616</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Do</v>
      </c>
      <c r="C27" s="149">
        <f t="shared" si="3"/>
        <v>45617</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Fr</v>
      </c>
      <c r="C28" s="149">
        <f t="shared" si="3"/>
        <v>45618</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Sa</v>
      </c>
      <c r="C29" s="149">
        <f t="shared" si="3"/>
        <v>45619</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So</v>
      </c>
      <c r="C30" s="149">
        <f t="shared" si="3"/>
        <v>45620</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f t="shared" si="0"/>
        <v>48</v>
      </c>
      <c r="B31" s="155" t="str">
        <f t="shared" si="1"/>
        <v>Mo</v>
      </c>
      <c r="C31" s="149">
        <f t="shared" si="3"/>
        <v>45621</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Di</v>
      </c>
      <c r="C32" s="149">
        <f t="shared" si="3"/>
        <v>45622</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Mi</v>
      </c>
      <c r="C33" s="149">
        <f t="shared" si="3"/>
        <v>45623</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Do</v>
      </c>
      <c r="C34" s="149">
        <f t="shared" si="3"/>
        <v>45624</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Fr</v>
      </c>
      <c r="C35" s="149">
        <f t="shared" si="3"/>
        <v>45625</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thickBot="1" x14ac:dyDescent="0.3">
      <c r="A36" s="237" t="str">
        <f t="shared" si="0"/>
        <v/>
      </c>
      <c r="B36" s="155" t="str">
        <f t="shared" si="1"/>
        <v>Sa</v>
      </c>
      <c r="C36" s="149">
        <f t="shared" si="3"/>
        <v>45626</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1.95" customHeight="1" thickBot="1" x14ac:dyDescent="0.3">
      <c r="C37" s="150" t="s">
        <v>26</v>
      </c>
      <c r="D37" s="94">
        <f t="shared" ref="D37:O37" si="4">SUM(D7:D36)</f>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t="str">
        <f>IF(Basisdaten!$F$40=Basisdaten!$R$6,SUM(P7:P36),"keine Lizenz")</f>
        <v>keine Lizenz</v>
      </c>
      <c r="Q37" s="94" t="str">
        <f>IF(Basisdaten!$F$40=Basisdaten!$R$6,SUM(Q7:Q36),"keine Lizenz")</f>
        <v>keine Lizenz</v>
      </c>
      <c r="R37" s="94" t="str">
        <f>IF(Basisdaten!$F$40=Basisdaten!$R$6,SUM(R7:R36),"keine Lizenz")</f>
        <v>keine Lizenz</v>
      </c>
      <c r="S37" s="94" t="str">
        <f>IF(Basisdaten!$F$40=Basisdaten!$R$6,SUM(S7:S36),"keine Lizenz")</f>
        <v>keine Lizenz</v>
      </c>
      <c r="T37" s="94" t="str">
        <f>IF(Basisdaten!$F$40=Basisdaten!$R$6,SUM(T7:T36),"keine Lizenz")</f>
        <v>keine Lizenz</v>
      </c>
      <c r="U37" s="94" t="str">
        <f>IF(Basisdaten!$F$40=Basisdaten!$R$6,SUM(U7:U36),"keine Lizenz")</f>
        <v>keine Lizenz</v>
      </c>
      <c r="V37" s="94" t="str">
        <f>IF(Basisdaten!$F$40=Basisdaten!$R$6,SUM(V7:V36),"keine Lizenz")</f>
        <v>keine Lizenz</v>
      </c>
      <c r="W37" s="94" t="str">
        <f>IF(Basisdaten!$F$40=Basisdaten!$R$6,SUM(W7:W36),"keine Lizenz")</f>
        <v>keine Lizenz</v>
      </c>
      <c r="X37" s="94" t="str">
        <f>IF(Basisdaten!$F$40=Basisdaten!$R$6,SUM(X7:X36),"keine Lizenz")</f>
        <v>keine Lizenz</v>
      </c>
      <c r="Y37" s="94" t="str">
        <f>IF(Basisdaten!$F$40=Basisdaten!$R$6,SUM(Y7:Y36),"keine Lizenz")</f>
        <v>keine Lizenz</v>
      </c>
      <c r="Z37" s="116">
        <f>SUM(D37:Y37)</f>
        <v>0</v>
      </c>
      <c r="AA37" s="505"/>
      <c r="AB37" s="506"/>
      <c r="AC37" s="506"/>
      <c r="AD37" s="506"/>
      <c r="AE37" s="507"/>
    </row>
    <row r="38" spans="1:31" x14ac:dyDescent="0.25">
      <c r="C38" s="151"/>
      <c r="D38" s="75"/>
      <c r="AC38" s="124"/>
      <c r="AE38" s="124"/>
    </row>
  </sheetData>
  <sheetProtection algorithmName="SHA-512" hashValue="e5he+hPdQ3PNeKGRy0JalbMLzlU44Kt8ub7bY5Wh8b4osg7hRLnOlJT3jCLRoy95iF0i4/tY1ei5eWfBk4KMGg==" saltValue="dI1lKXfyfRhRKwwuTa8D7A==" spinCount="100000" sheet="1" objects="1" scenarios="1" formatCells="0"/>
  <mergeCells count="39">
    <mergeCell ref="AA36:AE36"/>
    <mergeCell ref="AA37:AE37"/>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18:AE18"/>
    <mergeCell ref="AA19:AE19"/>
    <mergeCell ref="AA20:AE20"/>
    <mergeCell ref="AA21:AE21"/>
    <mergeCell ref="AA22:AE22"/>
    <mergeCell ref="AA23:AE23"/>
    <mergeCell ref="AA17:AE17"/>
    <mergeCell ref="AA6:AE6"/>
    <mergeCell ref="AA7:AE7"/>
    <mergeCell ref="AA8:AE8"/>
    <mergeCell ref="AA9:AE9"/>
    <mergeCell ref="AA10:AE10"/>
    <mergeCell ref="AA11:AE11"/>
    <mergeCell ref="AA12:AE12"/>
    <mergeCell ref="AA13:AE13"/>
    <mergeCell ref="AA14:AE14"/>
    <mergeCell ref="AA15:AE15"/>
    <mergeCell ref="AA16:AE16"/>
    <mergeCell ref="AB1:AE1"/>
    <mergeCell ref="B3:C3"/>
    <mergeCell ref="S3:AA3"/>
    <mergeCell ref="D4:F4"/>
    <mergeCell ref="B5:C5"/>
    <mergeCell ref="B4:C4"/>
  </mergeCells>
  <conditionalFormatting sqref="A7:AE36">
    <cfRule type="expression" dxfId="7" priority="5">
      <formula>AND($B7="So")</formula>
    </cfRule>
  </conditionalFormatting>
  <conditionalFormatting sqref="C7:C36">
    <cfRule type="expression" dxfId="6" priority="4">
      <formula>AND($C7=TODAY())</formula>
    </cfRule>
  </conditionalFormatting>
  <hyperlinks>
    <hyperlink ref="S2:V2" r:id="rId1" display="Kostenkontrolle-Haushaltsbuch" xr:uid="{1C0BDF51-5434-405C-A62C-472E513073D2}"/>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88ABFE80-40FA-4E1B-AC6C-B3C5A4183A30}">
            <xm:f>AND(Basisdaten!$F$40&lt;&gt;Basisdaten!$R$6)</xm:f>
            <x14:dxf>
              <fill>
                <patternFill>
                  <bgColor theme="0" tint="-0.24994659260841701"/>
                </patternFill>
              </fill>
            </x14:dxf>
          </x14:cfRule>
          <xm:sqref>P6:Y37</xm:sqref>
        </x14:conditionalFormatting>
        <x14:conditionalFormatting xmlns:xm="http://schemas.microsoft.com/office/excel/2006/main">
          <x14:cfRule type="expression" priority="1" id="{E9DEB968-D89C-4162-8F2B-634BDA399B0B}">
            <xm:f>AND(Basisdaten!$F$40&lt;&gt;Basisdaten!$R$6)</xm:f>
            <x14:dxf>
              <font>
                <b/>
                <i val="0"/>
                <color rgb="FF0070C0"/>
              </font>
              <fill>
                <patternFill>
                  <bgColor rgb="FFFFFF00"/>
                </patternFill>
              </fill>
            </x14:dxf>
          </x14:cfRule>
          <xm:sqref>P2:AE4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35A3-0E86-4F7D-A5B1-585AB89FA25C}">
  <sheetPr codeName="Tabelle17">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P7" sqref="P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111</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12</v>
      </c>
      <c r="C5" s="544"/>
      <c r="D5" s="285" t="str">
        <f>"Variable Ausgaben    |    Dezember "&amp;Kalenderjahr</f>
        <v>Variable Ausgaben    |    Dezember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48</v>
      </c>
      <c r="B7" s="154" t="str">
        <f>TEXT(WEEKDAY(C7,1),"TTT")</f>
        <v>So</v>
      </c>
      <c r="C7" s="163">
        <f>DATE(Kalenderjahr,12,1)</f>
        <v>45627</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f t="shared" ref="A8:A37" si="0">IF(B8="Mo",WEEKNUM(C8,),"")</f>
        <v>49</v>
      </c>
      <c r="B8" s="155" t="str">
        <f t="shared" ref="B8:B37" si="1">TEXT(WEEKDAY(C8,1),"TTT")</f>
        <v>Mo</v>
      </c>
      <c r="C8" s="149">
        <f>C7+1</f>
        <v>45628</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t="s">
        <v>85</v>
      </c>
      <c r="AB8" s="509"/>
      <c r="AC8" s="509"/>
      <c r="AD8" s="509"/>
      <c r="AE8" s="510"/>
    </row>
    <row r="9" spans="1:34" ht="20.100000000000001" customHeight="1" x14ac:dyDescent="0.25">
      <c r="A9" s="237" t="str">
        <f t="shared" si="0"/>
        <v/>
      </c>
      <c r="B9" s="155" t="str">
        <f t="shared" si="1"/>
        <v>Di</v>
      </c>
      <c r="C9" s="149">
        <f t="shared" ref="C9:C37" si="3">C8+1</f>
        <v>45629</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t="s">
        <v>85</v>
      </c>
      <c r="AB9" s="512"/>
      <c r="AC9" s="512"/>
      <c r="AD9" s="512"/>
      <c r="AE9" s="513"/>
    </row>
    <row r="10" spans="1:34" ht="20.100000000000001" customHeight="1" x14ac:dyDescent="0.25">
      <c r="A10" s="237" t="str">
        <f t="shared" si="0"/>
        <v/>
      </c>
      <c r="B10" s="155" t="str">
        <f t="shared" si="1"/>
        <v>Mi</v>
      </c>
      <c r="C10" s="149">
        <f t="shared" si="3"/>
        <v>45630</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t="s">
        <v>85</v>
      </c>
      <c r="AB10" s="509"/>
      <c r="AC10" s="509"/>
      <c r="AD10" s="509"/>
      <c r="AE10" s="510"/>
    </row>
    <row r="11" spans="1:34" ht="20.100000000000001" customHeight="1" x14ac:dyDescent="0.25">
      <c r="A11" s="237" t="str">
        <f t="shared" si="0"/>
        <v/>
      </c>
      <c r="B11" s="155" t="str">
        <f t="shared" si="1"/>
        <v>Do</v>
      </c>
      <c r="C11" s="149">
        <f t="shared" si="3"/>
        <v>45631</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Fr</v>
      </c>
      <c r="C12" s="149">
        <f t="shared" si="3"/>
        <v>45632</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Sa</v>
      </c>
      <c r="C13" s="149">
        <f t="shared" si="3"/>
        <v>45633</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t="str">
        <f t="shared" si="0"/>
        <v/>
      </c>
      <c r="B14" s="155" t="str">
        <f t="shared" si="1"/>
        <v>So</v>
      </c>
      <c r="C14" s="149">
        <f t="shared" si="3"/>
        <v>45634</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f t="shared" si="0"/>
        <v>50</v>
      </c>
      <c r="B15" s="155" t="str">
        <f t="shared" si="1"/>
        <v>Mo</v>
      </c>
      <c r="C15" s="149">
        <f t="shared" si="3"/>
        <v>45635</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Di</v>
      </c>
      <c r="C16" s="149">
        <f t="shared" si="3"/>
        <v>45636</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Mi</v>
      </c>
      <c r="C17" s="149">
        <f t="shared" si="3"/>
        <v>45637</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Do</v>
      </c>
      <c r="C18" s="149">
        <f t="shared" si="3"/>
        <v>45638</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Fr</v>
      </c>
      <c r="C19" s="163">
        <f t="shared" si="3"/>
        <v>45639</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Sa</v>
      </c>
      <c r="C20" s="149">
        <f t="shared" si="3"/>
        <v>45640</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t="str">
        <f t="shared" si="0"/>
        <v/>
      </c>
      <c r="B21" s="155" t="str">
        <f t="shared" si="1"/>
        <v>So</v>
      </c>
      <c r="C21" s="149">
        <f t="shared" si="3"/>
        <v>45641</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f t="shared" si="0"/>
        <v>51</v>
      </c>
      <c r="B22" s="155" t="str">
        <f t="shared" si="1"/>
        <v>Mo</v>
      </c>
      <c r="C22" s="149">
        <f t="shared" si="3"/>
        <v>45642</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Di</v>
      </c>
      <c r="C23" s="149">
        <f t="shared" si="3"/>
        <v>45643</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Mi</v>
      </c>
      <c r="C24" s="149">
        <f t="shared" si="3"/>
        <v>45644</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Do</v>
      </c>
      <c r="C25" s="149">
        <f t="shared" si="3"/>
        <v>45645</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Fr</v>
      </c>
      <c r="C26" s="149">
        <f t="shared" si="3"/>
        <v>45646</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Sa</v>
      </c>
      <c r="C27" s="149">
        <f t="shared" si="3"/>
        <v>45647</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t="str">
        <f t="shared" si="0"/>
        <v/>
      </c>
      <c r="B28" s="155" t="str">
        <f t="shared" si="1"/>
        <v>So</v>
      </c>
      <c r="C28" s="149">
        <f t="shared" si="3"/>
        <v>45648</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f t="shared" si="0"/>
        <v>52</v>
      </c>
      <c r="B29" s="155" t="str">
        <f t="shared" si="1"/>
        <v>Mo</v>
      </c>
      <c r="C29" s="149">
        <f t="shared" si="3"/>
        <v>45649</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Di</v>
      </c>
      <c r="C30" s="149">
        <f t="shared" si="3"/>
        <v>45650</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Mi</v>
      </c>
      <c r="C31" s="149">
        <f t="shared" si="3"/>
        <v>45651</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Do</v>
      </c>
      <c r="C32" s="149">
        <f t="shared" si="3"/>
        <v>45652</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Fr</v>
      </c>
      <c r="C33" s="149">
        <f t="shared" si="3"/>
        <v>45653</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Sa</v>
      </c>
      <c r="C34" s="149">
        <f t="shared" si="3"/>
        <v>45654</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t="str">
        <f t="shared" si="0"/>
        <v/>
      </c>
      <c r="B35" s="155" t="str">
        <f t="shared" si="1"/>
        <v>So</v>
      </c>
      <c r="C35" s="149">
        <f t="shared" si="3"/>
        <v>45655</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f t="shared" si="0"/>
        <v>53</v>
      </c>
      <c r="B36" s="155" t="str">
        <f t="shared" si="1"/>
        <v>Mo</v>
      </c>
      <c r="C36" s="149">
        <f t="shared" si="3"/>
        <v>45656</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Di</v>
      </c>
      <c r="C37" s="153">
        <f t="shared" si="3"/>
        <v>45657</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0</v>
      </c>
      <c r="E38" s="94">
        <f t="shared" si="4"/>
        <v>0</v>
      </c>
      <c r="F38" s="94">
        <f t="shared" si="4"/>
        <v>0</v>
      </c>
      <c r="G38" s="94">
        <f t="shared" si="4"/>
        <v>0</v>
      </c>
      <c r="H38" s="94">
        <f t="shared" si="4"/>
        <v>0</v>
      </c>
      <c r="I38" s="94">
        <f t="shared" si="4"/>
        <v>0</v>
      </c>
      <c r="J38" s="94">
        <f t="shared" si="4"/>
        <v>0</v>
      </c>
      <c r="K38" s="94">
        <f t="shared" si="4"/>
        <v>0</v>
      </c>
      <c r="L38" s="94">
        <f t="shared" si="4"/>
        <v>0</v>
      </c>
      <c r="M38" s="94">
        <f t="shared" si="4"/>
        <v>0</v>
      </c>
      <c r="N38" s="94">
        <f t="shared" si="4"/>
        <v>0</v>
      </c>
      <c r="O38" s="94">
        <f t="shared" si="4"/>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2qNbR+jjUqFk/05nPYBO/lK22Wu9M09rP/2wWG1+cP0GXbcW9sw0KjoN4hgLeDra+jqlKgOvbBm1kyKeuN2QhQ==" saltValue="PsP956jZIMkivMhc+AQ0sg==" spinCount="100000" sheet="1" objects="1" scenarios="1" formatCells="0"/>
  <mergeCells count="40">
    <mergeCell ref="AA36:AE36"/>
    <mergeCell ref="AA37:AE37"/>
    <mergeCell ref="AA38:AE38"/>
    <mergeCell ref="S2:V2"/>
    <mergeCell ref="AA30:AE30"/>
    <mergeCell ref="AA31:AE31"/>
    <mergeCell ref="AA32:AE32"/>
    <mergeCell ref="AA33:AE33"/>
    <mergeCell ref="AA34:AE34"/>
    <mergeCell ref="AA35:AE35"/>
    <mergeCell ref="AA24:AE24"/>
    <mergeCell ref="AA25:AE25"/>
    <mergeCell ref="AA26:AE26"/>
    <mergeCell ref="AA27:AE27"/>
    <mergeCell ref="AA28:AE28"/>
    <mergeCell ref="AA29:AE29"/>
    <mergeCell ref="AA23:AE23"/>
    <mergeCell ref="AA12:AE12"/>
    <mergeCell ref="AA13:AE13"/>
    <mergeCell ref="AA14:AE14"/>
    <mergeCell ref="AA15:AE15"/>
    <mergeCell ref="AA16:AE16"/>
    <mergeCell ref="AA17:AE17"/>
    <mergeCell ref="AA18:AE18"/>
    <mergeCell ref="AA19:AE19"/>
    <mergeCell ref="AA20:AE20"/>
    <mergeCell ref="AA21:AE21"/>
    <mergeCell ref="AA22:AE22"/>
    <mergeCell ref="AA11:AE11"/>
    <mergeCell ref="AB1:AE1"/>
    <mergeCell ref="B3:C3"/>
    <mergeCell ref="S3:AA3"/>
    <mergeCell ref="D4:F4"/>
    <mergeCell ref="B5:C5"/>
    <mergeCell ref="AA6:AE6"/>
    <mergeCell ref="AA7:AE7"/>
    <mergeCell ref="AA8:AE8"/>
    <mergeCell ref="AA9:AE9"/>
    <mergeCell ref="AA10:AE10"/>
    <mergeCell ref="B4:C4"/>
  </mergeCells>
  <conditionalFormatting sqref="A7:AE8 B9:AE36 A9:A37">
    <cfRule type="expression" dxfId="3" priority="5">
      <formula>AND($B7="So")</formula>
    </cfRule>
  </conditionalFormatting>
  <conditionalFormatting sqref="C7:C37">
    <cfRule type="expression" dxfId="2" priority="4">
      <formula>AND($C7=TODAY())</formula>
    </cfRule>
  </conditionalFormatting>
  <hyperlinks>
    <hyperlink ref="S2:V2" r:id="rId1" display="Kostenkontrolle-Haushaltsbuch" xr:uid="{D37DAF4D-4B93-4D83-BB8E-A73128554F7C}"/>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7948B4EF-2F0B-4D48-BFA3-9350351A01A4}">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839C487D-9A49-4106-927C-69CB1C2D9EBC}">
            <xm:f>AND(Basisdaten!$F$40&lt;&gt;Basisdaten!$R$6)</xm:f>
            <x14:dxf>
              <font>
                <b/>
                <i val="0"/>
                <color rgb="FF0070C0"/>
              </font>
              <fill>
                <patternFill>
                  <bgColor rgb="FFFFFF00"/>
                </patternFill>
              </fill>
            </x14:dxf>
          </x14:cfRule>
          <xm:sqref>P2:AE4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045F-50A9-4249-9FE7-86E6D1FA5D9F}">
  <sheetPr codeName="Tabelle18">
    <pageSetUpPr fitToPage="1"/>
  </sheetPr>
  <dimension ref="A3:R41"/>
  <sheetViews>
    <sheetView showGridLines="0" workbookViewId="0">
      <selection activeCell="C3" sqref="C3"/>
    </sheetView>
  </sheetViews>
  <sheetFormatPr baseColWidth="10" defaultColWidth="0" defaultRowHeight="15" x14ac:dyDescent="0.25"/>
  <cols>
    <col min="1" max="1" width="6.140625" customWidth="1"/>
    <col min="2" max="2" width="16.7109375" bestFit="1" customWidth="1"/>
    <col min="3" max="10" width="11.42578125" customWidth="1"/>
    <col min="11" max="18" width="0" hidden="1" customWidth="1"/>
    <col min="19" max="16384" width="11.42578125" hidden="1"/>
  </cols>
  <sheetData>
    <row r="3" spans="1:18" ht="18.75" x14ac:dyDescent="0.3">
      <c r="B3" s="55" t="s">
        <v>87</v>
      </c>
      <c r="C3" s="362">
        <v>2024</v>
      </c>
    </row>
    <row r="5" spans="1:18" x14ac:dyDescent="0.25">
      <c r="B5" s="17" t="s">
        <v>63</v>
      </c>
      <c r="C5" s="17"/>
      <c r="I5" t="str">
        <f>IF(F40="2157093-Af","lizensiert","")</f>
        <v/>
      </c>
    </row>
    <row r="6" spans="1:18" ht="15.75" x14ac:dyDescent="0.25">
      <c r="B6" s="586" t="s">
        <v>36</v>
      </c>
      <c r="C6" s="587"/>
      <c r="D6" s="587"/>
      <c r="E6" s="587"/>
      <c r="F6" s="588"/>
      <c r="G6" s="588"/>
      <c r="H6" s="588"/>
      <c r="I6" s="589"/>
      <c r="R6" t="s">
        <v>90</v>
      </c>
    </row>
    <row r="7" spans="1:18" x14ac:dyDescent="0.25">
      <c r="B7" s="590" t="s">
        <v>37</v>
      </c>
      <c r="C7" s="590"/>
      <c r="D7" s="590"/>
      <c r="E7" s="590"/>
      <c r="F7" s="591" t="s">
        <v>35</v>
      </c>
      <c r="G7" s="591"/>
      <c r="H7" s="591"/>
      <c r="I7" s="591"/>
    </row>
    <row r="8" spans="1:18" x14ac:dyDescent="0.25">
      <c r="B8" s="592" t="s">
        <v>54</v>
      </c>
      <c r="C8" s="592"/>
      <c r="D8" s="592"/>
      <c r="E8" s="592"/>
      <c r="F8" s="593" t="s">
        <v>72</v>
      </c>
      <c r="G8" s="593"/>
      <c r="H8" s="593"/>
      <c r="I8" s="593"/>
    </row>
    <row r="9" spans="1:18" x14ac:dyDescent="0.25">
      <c r="B9" s="594" t="s">
        <v>55</v>
      </c>
      <c r="C9" s="594"/>
      <c r="D9" s="594"/>
      <c r="E9" s="594"/>
      <c r="F9" s="595" t="s">
        <v>93</v>
      </c>
      <c r="G9" s="595"/>
      <c r="H9" s="595"/>
      <c r="I9" s="595"/>
    </row>
    <row r="10" spans="1:18" x14ac:dyDescent="0.25">
      <c r="A10">
        <v>1</v>
      </c>
      <c r="B10" s="577" t="s">
        <v>76</v>
      </c>
      <c r="C10" s="578"/>
      <c r="D10" s="578"/>
      <c r="E10" s="579"/>
      <c r="F10" s="547" t="s">
        <v>64</v>
      </c>
      <c r="G10" s="547"/>
      <c r="H10" s="547"/>
      <c r="I10" s="546"/>
    </row>
    <row r="11" spans="1:18" x14ac:dyDescent="0.25">
      <c r="A11">
        <v>2</v>
      </c>
      <c r="B11" s="583"/>
      <c r="C11" s="584"/>
      <c r="D11" s="584"/>
      <c r="E11" s="585"/>
      <c r="F11" s="547" t="s">
        <v>99</v>
      </c>
      <c r="G11" s="547"/>
      <c r="H11" s="547"/>
      <c r="I11" s="546"/>
    </row>
    <row r="12" spans="1:18" x14ac:dyDescent="0.25">
      <c r="A12">
        <v>3</v>
      </c>
      <c r="B12" s="568"/>
      <c r="C12" s="569"/>
      <c r="D12" s="569"/>
      <c r="E12" s="570"/>
      <c r="F12" s="547" t="s">
        <v>0</v>
      </c>
      <c r="G12" s="547"/>
      <c r="H12" s="547"/>
      <c r="I12" s="546"/>
    </row>
    <row r="13" spans="1:18" x14ac:dyDescent="0.25">
      <c r="A13">
        <v>4</v>
      </c>
      <c r="B13" s="568"/>
      <c r="C13" s="569"/>
      <c r="D13" s="569"/>
      <c r="E13" s="570"/>
      <c r="F13" s="547" t="s">
        <v>33</v>
      </c>
      <c r="G13" s="547"/>
      <c r="H13" s="547"/>
      <c r="I13" s="546"/>
    </row>
    <row r="14" spans="1:18" x14ac:dyDescent="0.25">
      <c r="A14">
        <v>5</v>
      </c>
      <c r="B14" s="568"/>
      <c r="C14" s="569"/>
      <c r="D14" s="569"/>
      <c r="E14" s="570"/>
      <c r="F14" s="547" t="s">
        <v>71</v>
      </c>
      <c r="G14" s="547"/>
      <c r="H14" s="547"/>
      <c r="I14" s="546"/>
    </row>
    <row r="15" spans="1:18" x14ac:dyDescent="0.25">
      <c r="A15">
        <v>6</v>
      </c>
      <c r="B15" s="568"/>
      <c r="C15" s="569"/>
      <c r="D15" s="569"/>
      <c r="E15" s="570"/>
      <c r="F15" s="547" t="s">
        <v>1</v>
      </c>
      <c r="G15" s="547"/>
      <c r="H15" s="547"/>
      <c r="I15" s="546"/>
    </row>
    <row r="16" spans="1:18" x14ac:dyDescent="0.25">
      <c r="A16">
        <v>7</v>
      </c>
      <c r="B16" s="568"/>
      <c r="C16" s="569"/>
      <c r="D16" s="569"/>
      <c r="E16" s="570"/>
      <c r="F16" s="547" t="s">
        <v>66</v>
      </c>
      <c r="G16" s="547"/>
      <c r="H16" s="547"/>
      <c r="I16" s="546"/>
    </row>
    <row r="17" spans="1:10" x14ac:dyDescent="0.25">
      <c r="A17">
        <v>8</v>
      </c>
      <c r="B17" s="568"/>
      <c r="C17" s="569"/>
      <c r="D17" s="569"/>
      <c r="E17" s="570"/>
      <c r="F17" s="546" t="s">
        <v>123</v>
      </c>
      <c r="G17" s="546"/>
      <c r="H17" s="546"/>
      <c r="I17" s="546"/>
    </row>
    <row r="18" spans="1:10" x14ac:dyDescent="0.25">
      <c r="A18">
        <v>9</v>
      </c>
      <c r="B18" s="568"/>
      <c r="C18" s="569"/>
      <c r="D18" s="569"/>
      <c r="E18" s="570"/>
      <c r="F18" s="546" t="s">
        <v>124</v>
      </c>
      <c r="G18" s="546"/>
      <c r="H18" s="546"/>
      <c r="I18" s="546"/>
      <c r="J18" s="54"/>
    </row>
    <row r="19" spans="1:10" x14ac:dyDescent="0.25">
      <c r="A19">
        <v>10</v>
      </c>
      <c r="B19" s="568"/>
      <c r="C19" s="569"/>
      <c r="D19" s="569"/>
      <c r="E19" s="570"/>
      <c r="F19" s="546" t="s">
        <v>125</v>
      </c>
      <c r="G19" s="546"/>
      <c r="H19" s="546"/>
      <c r="I19" s="546"/>
      <c r="J19" s="54"/>
    </row>
    <row r="20" spans="1:10" x14ac:dyDescent="0.25">
      <c r="A20">
        <v>11</v>
      </c>
      <c r="B20" s="568"/>
      <c r="C20" s="569"/>
      <c r="D20" s="569"/>
      <c r="E20" s="570"/>
      <c r="F20" s="546" t="s">
        <v>126</v>
      </c>
      <c r="G20" s="546"/>
      <c r="H20" s="546"/>
      <c r="I20" s="546"/>
      <c r="J20" s="54"/>
    </row>
    <row r="21" spans="1:10" x14ac:dyDescent="0.25">
      <c r="A21">
        <v>12</v>
      </c>
      <c r="B21" s="568"/>
      <c r="C21" s="569"/>
      <c r="D21" s="569"/>
      <c r="E21" s="570"/>
      <c r="F21" s="546" t="s">
        <v>127</v>
      </c>
      <c r="G21" s="546"/>
      <c r="H21" s="546"/>
      <c r="I21" s="546"/>
      <c r="J21" s="54"/>
    </row>
    <row r="22" spans="1:10" x14ac:dyDescent="0.25">
      <c r="A22">
        <v>13</v>
      </c>
      <c r="B22" s="568"/>
      <c r="C22" s="569"/>
      <c r="D22" s="569"/>
      <c r="E22" s="570"/>
      <c r="F22" s="546" t="s">
        <v>120</v>
      </c>
      <c r="G22" s="546"/>
      <c r="H22" s="546"/>
      <c r="I22" s="546"/>
      <c r="J22" s="54"/>
    </row>
    <row r="23" spans="1:10" x14ac:dyDescent="0.25">
      <c r="A23">
        <v>14</v>
      </c>
      <c r="B23" s="568"/>
      <c r="C23" s="569"/>
      <c r="D23" s="569"/>
      <c r="E23" s="570"/>
      <c r="F23" s="546" t="s">
        <v>121</v>
      </c>
      <c r="G23" s="546"/>
      <c r="H23" s="546"/>
      <c r="I23" s="546"/>
    </row>
    <row r="24" spans="1:10" x14ac:dyDescent="0.25">
      <c r="A24">
        <v>15</v>
      </c>
      <c r="B24" s="568"/>
      <c r="C24" s="569"/>
      <c r="D24" s="569"/>
      <c r="E24" s="570"/>
      <c r="F24" s="546" t="s">
        <v>122</v>
      </c>
      <c r="G24" s="546"/>
      <c r="H24" s="546"/>
      <c r="I24" s="546"/>
      <c r="J24" s="54"/>
    </row>
    <row r="25" spans="1:10" x14ac:dyDescent="0.25">
      <c r="A25">
        <v>16</v>
      </c>
      <c r="B25" s="568"/>
      <c r="C25" s="569"/>
      <c r="D25" s="569"/>
      <c r="E25" s="570"/>
      <c r="F25" s="546" t="s">
        <v>82</v>
      </c>
      <c r="G25" s="546"/>
      <c r="H25" s="546"/>
      <c r="I25" s="546"/>
      <c r="J25" s="54"/>
    </row>
    <row r="26" spans="1:10" x14ac:dyDescent="0.25">
      <c r="A26">
        <v>17</v>
      </c>
      <c r="B26" s="568"/>
      <c r="C26" s="569"/>
      <c r="D26" s="569"/>
      <c r="E26" s="570"/>
      <c r="F26" s="546" t="s">
        <v>81</v>
      </c>
      <c r="G26" s="546"/>
      <c r="H26" s="546"/>
      <c r="I26" s="546"/>
      <c r="J26" s="54"/>
    </row>
    <row r="27" spans="1:10" x14ac:dyDescent="0.25">
      <c r="A27">
        <v>18</v>
      </c>
      <c r="B27" s="568"/>
      <c r="C27" s="569"/>
      <c r="D27" s="569"/>
      <c r="E27" s="570"/>
      <c r="F27" s="546" t="s">
        <v>80</v>
      </c>
      <c r="G27" s="546"/>
      <c r="H27" s="546"/>
      <c r="I27" s="546"/>
      <c r="J27" s="54"/>
    </row>
    <row r="28" spans="1:10" x14ac:dyDescent="0.25">
      <c r="A28">
        <v>19</v>
      </c>
      <c r="B28" s="568"/>
      <c r="C28" s="569"/>
      <c r="D28" s="569"/>
      <c r="E28" s="570"/>
      <c r="F28" s="567" t="s">
        <v>79</v>
      </c>
      <c r="G28" s="547"/>
      <c r="H28" s="547"/>
      <c r="I28" s="546"/>
      <c r="J28" s="54"/>
    </row>
    <row r="29" spans="1:10" x14ac:dyDescent="0.25">
      <c r="A29">
        <v>20</v>
      </c>
      <c r="B29" s="568"/>
      <c r="C29" s="569"/>
      <c r="D29" s="569"/>
      <c r="E29" s="570"/>
      <c r="F29" s="567" t="s">
        <v>78</v>
      </c>
      <c r="G29" s="547"/>
      <c r="H29" s="547"/>
      <c r="I29" s="546"/>
      <c r="J29" s="54"/>
    </row>
    <row r="30" spans="1:10" x14ac:dyDescent="0.25">
      <c r="A30">
        <v>21</v>
      </c>
      <c r="B30" s="568"/>
      <c r="C30" s="569"/>
      <c r="D30" s="569"/>
      <c r="E30" s="570"/>
      <c r="F30" s="567" t="s">
        <v>88</v>
      </c>
      <c r="G30" s="547"/>
      <c r="H30" s="547"/>
      <c r="I30" s="546"/>
      <c r="J30" s="54"/>
    </row>
    <row r="31" spans="1:10" x14ac:dyDescent="0.25">
      <c r="A31">
        <v>22</v>
      </c>
      <c r="B31" s="574"/>
      <c r="C31" s="575"/>
      <c r="D31" s="575"/>
      <c r="E31" s="576"/>
      <c r="F31" s="571" t="s">
        <v>89</v>
      </c>
      <c r="G31" s="572"/>
      <c r="H31" s="572"/>
      <c r="I31" s="573"/>
      <c r="J31" s="54"/>
    </row>
    <row r="32" spans="1:10" x14ac:dyDescent="0.25">
      <c r="C32" s="17"/>
    </row>
    <row r="33" spans="2:13" ht="15.75" x14ac:dyDescent="0.25">
      <c r="B33" s="67" t="s">
        <v>56</v>
      </c>
      <c r="C33" s="68"/>
      <c r="D33" s="69"/>
      <c r="E33" s="69"/>
      <c r="F33" s="69"/>
      <c r="G33" s="69"/>
      <c r="H33" s="69"/>
      <c r="I33" s="70"/>
      <c r="K33" s="56"/>
    </row>
    <row r="34" spans="2:13" x14ac:dyDescent="0.25">
      <c r="B34" s="577" t="s">
        <v>38</v>
      </c>
      <c r="C34" s="578"/>
      <c r="D34" s="578"/>
      <c r="E34" s="579"/>
      <c r="F34" s="580"/>
      <c r="G34" s="581"/>
      <c r="H34" s="581"/>
      <c r="I34" s="582"/>
      <c r="J34" s="72"/>
      <c r="K34" s="71">
        <f>LEN(F34)</f>
        <v>0</v>
      </c>
      <c r="L34" s="72"/>
      <c r="M34" s="72"/>
    </row>
    <row r="35" spans="2:13" x14ac:dyDescent="0.25">
      <c r="B35" s="555" t="s">
        <v>39</v>
      </c>
      <c r="C35" s="556"/>
      <c r="D35" s="556"/>
      <c r="E35" s="557"/>
      <c r="F35" s="558"/>
      <c r="G35" s="559"/>
      <c r="H35" s="559"/>
      <c r="I35" s="560"/>
      <c r="J35" s="72"/>
      <c r="K35" s="71">
        <f>LEN(F35)</f>
        <v>0</v>
      </c>
      <c r="L35" s="72"/>
      <c r="M35" s="72"/>
    </row>
    <row r="36" spans="2:13" x14ac:dyDescent="0.25">
      <c r="B36" s="555" t="s">
        <v>40</v>
      </c>
      <c r="C36" s="556"/>
      <c r="D36" s="556"/>
      <c r="E36" s="557"/>
      <c r="F36" s="558"/>
      <c r="G36" s="559"/>
      <c r="H36" s="559"/>
      <c r="I36" s="560"/>
      <c r="J36" s="72"/>
      <c r="K36" s="71">
        <f>LEN(F36)</f>
        <v>0</v>
      </c>
      <c r="L36" s="72"/>
      <c r="M36" s="72"/>
    </row>
    <row r="37" spans="2:13" x14ac:dyDescent="0.25">
      <c r="B37" s="555" t="s">
        <v>41</v>
      </c>
      <c r="C37" s="556"/>
      <c r="D37" s="556"/>
      <c r="E37" s="557"/>
      <c r="F37" s="558"/>
      <c r="G37" s="559"/>
      <c r="H37" s="559"/>
      <c r="I37" s="560"/>
      <c r="J37" s="72"/>
      <c r="K37" s="71">
        <f>LEN(F37)</f>
        <v>0</v>
      </c>
      <c r="L37" s="72"/>
      <c r="M37" s="72"/>
    </row>
    <row r="38" spans="2:13" x14ac:dyDescent="0.25">
      <c r="B38" s="561" t="s">
        <v>42</v>
      </c>
      <c r="C38" s="562"/>
      <c r="D38" s="562"/>
      <c r="E38" s="563"/>
      <c r="F38" s="564"/>
      <c r="G38" s="565"/>
      <c r="H38" s="565"/>
      <c r="I38" s="566"/>
      <c r="J38" s="72"/>
      <c r="K38" s="71">
        <f>LEN(F38)</f>
        <v>0</v>
      </c>
      <c r="L38" s="72"/>
      <c r="M38" s="72"/>
    </row>
    <row r="39" spans="2:13" x14ac:dyDescent="0.25">
      <c r="B39" s="548"/>
      <c r="C39" s="548"/>
      <c r="D39" s="548"/>
      <c r="E39" s="548"/>
      <c r="F39" s="548"/>
      <c r="G39" s="548"/>
      <c r="H39" s="548"/>
      <c r="I39" s="548"/>
      <c r="J39" s="72"/>
      <c r="K39" s="71">
        <f>SUM(K34:K38)</f>
        <v>0</v>
      </c>
      <c r="L39" s="72"/>
      <c r="M39" s="72"/>
    </row>
    <row r="40" spans="2:13" x14ac:dyDescent="0.25">
      <c r="B40" s="549" t="s">
        <v>57</v>
      </c>
      <c r="C40" s="550"/>
      <c r="D40" s="550"/>
      <c r="E40" s="551"/>
      <c r="F40" s="552"/>
      <c r="G40" s="553"/>
      <c r="H40" s="553"/>
      <c r="I40" s="554"/>
      <c r="J40" s="72"/>
      <c r="K40" s="71"/>
      <c r="L40" s="72"/>
      <c r="M40" s="72"/>
    </row>
    <row r="41" spans="2:13" x14ac:dyDescent="0.25">
      <c r="B41" s="56"/>
      <c r="C41" s="73"/>
      <c r="D41" s="72"/>
      <c r="E41" s="72"/>
      <c r="F41" s="74" t="e">
        <f>EXACT(F37-K38+(#REF!*#REF!)*#REF!&amp;K39*K36,F40)</f>
        <v>#REF!</v>
      </c>
      <c r="G41" s="72"/>
      <c r="H41" s="72"/>
      <c r="I41" s="72"/>
      <c r="J41" s="74"/>
      <c r="K41" s="71" t="e">
        <f>(K37-K38+(#REF!*#REF!)*#REF!&amp;K39*K36)</f>
        <v>#REF!</v>
      </c>
      <c r="L41" s="74"/>
      <c r="M41" s="72"/>
    </row>
  </sheetData>
  <sheetProtection algorithmName="SHA-512" hashValue="jyJvi4ee+C+nv7RdCWEKWBeqFfb/TNYApFYXU127WyvEkFl2IUkJAGgbGcgqMo5gg80QQDb6PLvkYTtOT5uUeA==" saltValue="wt8/GGJgr60KwW6GH+S3ZQ==" spinCount="100000" sheet="1" formatCells="0"/>
  <mergeCells count="66">
    <mergeCell ref="F11:I11"/>
    <mergeCell ref="B13:E13"/>
    <mergeCell ref="B14:E14"/>
    <mergeCell ref="B15:E15"/>
    <mergeCell ref="B6:E6"/>
    <mergeCell ref="F6:I6"/>
    <mergeCell ref="B7:E7"/>
    <mergeCell ref="F7:I7"/>
    <mergeCell ref="B8:E8"/>
    <mergeCell ref="F8:I8"/>
    <mergeCell ref="B12:E12"/>
    <mergeCell ref="F12:I12"/>
    <mergeCell ref="B9:E9"/>
    <mergeCell ref="F9:I9"/>
    <mergeCell ref="B10:E10"/>
    <mergeCell ref="F10:I10"/>
    <mergeCell ref="B11:E11"/>
    <mergeCell ref="B19:E19"/>
    <mergeCell ref="B20:E20"/>
    <mergeCell ref="B21:E21"/>
    <mergeCell ref="B16:E16"/>
    <mergeCell ref="B17:E17"/>
    <mergeCell ref="B18:E18"/>
    <mergeCell ref="B22:E22"/>
    <mergeCell ref="F22:I22"/>
    <mergeCell ref="B23:E23"/>
    <mergeCell ref="F23:I23"/>
    <mergeCell ref="B34:E34"/>
    <mergeCell ref="F34:I34"/>
    <mergeCell ref="B24:E24"/>
    <mergeCell ref="F24:I24"/>
    <mergeCell ref="B25:E25"/>
    <mergeCell ref="F25:I25"/>
    <mergeCell ref="B26:E26"/>
    <mergeCell ref="F26:I26"/>
    <mergeCell ref="B27:E27"/>
    <mergeCell ref="F27:I27"/>
    <mergeCell ref="B28:E28"/>
    <mergeCell ref="F28:I28"/>
    <mergeCell ref="F29:I29"/>
    <mergeCell ref="B30:E30"/>
    <mergeCell ref="F30:I30"/>
    <mergeCell ref="F31:I31"/>
    <mergeCell ref="B35:E35"/>
    <mergeCell ref="F35:I35"/>
    <mergeCell ref="B29:E29"/>
    <mergeCell ref="B31:E31"/>
    <mergeCell ref="B39:E39"/>
    <mergeCell ref="F39:I39"/>
    <mergeCell ref="B40:E40"/>
    <mergeCell ref="F40:I40"/>
    <mergeCell ref="B36:E36"/>
    <mergeCell ref="F36:I36"/>
    <mergeCell ref="B37:E37"/>
    <mergeCell ref="F37:I37"/>
    <mergeCell ref="B38:E38"/>
    <mergeCell ref="F38:I38"/>
    <mergeCell ref="F18:I18"/>
    <mergeCell ref="F19:I19"/>
    <mergeCell ref="F20:I20"/>
    <mergeCell ref="F21:I21"/>
    <mergeCell ref="F13:I13"/>
    <mergeCell ref="F14:I14"/>
    <mergeCell ref="F15:I15"/>
    <mergeCell ref="F16:I16"/>
    <mergeCell ref="F17:I17"/>
  </mergeCells>
  <phoneticPr fontId="57" type="noConversion"/>
  <printOptions horizontalCentered="1"/>
  <pageMargins left="0.39370078740157483" right="0.39370078740157483" top="0.39370078740157483" bottom="0.39370078740157483" header="0.31496062992125984" footer="0.31496062992125984"/>
  <pageSetup paperSize="9" scale="89" orientation="landscape" horizontalDpi="4294967292" r:id="rId1"/>
  <ignoredErrors>
    <ignoredError sqref="F25:I29 F30:I31" numberStoredAsText="1"/>
  </ignoredError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B9D1-6D8E-4442-909D-C01926F6F1AF}">
  <dimension ref="B2:E7"/>
  <sheetViews>
    <sheetView showGridLines="0" workbookViewId="0">
      <selection activeCell="B7" sqref="B7"/>
    </sheetView>
  </sheetViews>
  <sheetFormatPr baseColWidth="10" defaultRowHeight="15" x14ac:dyDescent="0.25"/>
  <cols>
    <col min="4" max="4" width="33.42578125" bestFit="1" customWidth="1"/>
  </cols>
  <sheetData>
    <row r="2" spans="2:5" ht="18.75" x14ac:dyDescent="0.3">
      <c r="D2" s="374" t="s">
        <v>118</v>
      </c>
    </row>
    <row r="3" spans="2:5" ht="15.75" x14ac:dyDescent="0.25">
      <c r="D3" s="375" t="s">
        <v>119</v>
      </c>
    </row>
    <row r="5" spans="2:5" x14ac:dyDescent="0.25">
      <c r="B5" s="373"/>
      <c r="C5" s="373"/>
      <c r="D5" s="373"/>
      <c r="E5" s="373"/>
    </row>
    <row r="7" spans="2:5" x14ac:dyDescent="0.25">
      <c r="B7" t="s">
        <v>117</v>
      </c>
    </row>
  </sheetData>
  <sheetProtection algorithmName="SHA-512" hashValue="Fq8u3jwiq3xsqFVuz5zbFd9HOqvKyouxISN1afkFOyNdbFnZLDZo6euKj/08X/YD2sRHFnQRIACuKjhKvdtHpA==" saltValue="HjiG7uVFFSTzggFvvOcuGg==" spinCount="100000" sheet="1" scenarios="1"/>
  <pageMargins left="0.7" right="0.7" top="0.78740157499999996" bottom="0.78740157499999996" header="0.3" footer="0.3"/>
  <pageSetup paperSize="9" orientation="portrait" r:id="rId1"/>
  <drawing r:id="rId2"/>
  <legacyDrawing r:id="rId3"/>
  <oleObjects>
    <mc:AlternateContent xmlns:mc="http://schemas.openxmlformats.org/markup-compatibility/2006">
      <mc:Choice Requires="x14">
        <oleObject progId="PDF" shapeId="77825" r:id="rId4">
          <objectPr defaultSize="0" autoPict="0" r:id="rId5">
            <anchor moveWithCells="1">
              <from>
                <xdr:col>1</xdr:col>
                <xdr:colOff>28575</xdr:colOff>
                <xdr:row>7</xdr:row>
                <xdr:rowOff>66675</xdr:rowOff>
              </from>
              <to>
                <xdr:col>4</xdr:col>
                <xdr:colOff>752475</xdr:colOff>
                <xdr:row>40</xdr:row>
                <xdr:rowOff>114300</xdr:rowOff>
              </to>
            </anchor>
          </objectPr>
        </oleObject>
      </mc:Choice>
      <mc:Fallback>
        <oleObject progId="PDF" shapeId="778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7C7F6-CE16-47E5-823F-4E4A444D45FB}">
  <sheetPr codeName="Tabelle1">
    <tabColor rgb="FF008000"/>
    <pageSetUpPr fitToPage="1"/>
  </sheetPr>
  <dimension ref="A1:Z30"/>
  <sheetViews>
    <sheetView showGridLines="0" zoomScaleNormal="100" workbookViewId="0">
      <pane ySplit="6" topLeftCell="A7" activePane="bottomLeft" state="frozen"/>
      <selection pane="bottomLeft" activeCell="L3" sqref="L3:W3"/>
    </sheetView>
  </sheetViews>
  <sheetFormatPr baseColWidth="10" defaultColWidth="10.7109375" defaultRowHeight="15" x14ac:dyDescent="0.25"/>
  <cols>
    <col min="1" max="1" width="3.7109375" customWidth="1"/>
    <col min="2" max="2" width="5.7109375" customWidth="1"/>
    <col min="3" max="3" width="14.7109375" customWidth="1"/>
    <col min="4" max="18" width="12.7109375" customWidth="1"/>
  </cols>
  <sheetData>
    <row r="1" spans="1:26" ht="21" customHeight="1" x14ac:dyDescent="0.25">
      <c r="B1" s="322" t="s">
        <v>96</v>
      </c>
      <c r="U1" s="414" t="s">
        <v>98</v>
      </c>
      <c r="V1" s="414"/>
      <c r="W1" s="414"/>
      <c r="X1" s="315"/>
    </row>
    <row r="2" spans="1:26" ht="24.95" customHeight="1" x14ac:dyDescent="0.25">
      <c r="O2" s="287"/>
      <c r="P2" s="181"/>
      <c r="Q2" s="181"/>
      <c r="R2" s="181"/>
      <c r="S2" s="72"/>
      <c r="T2" s="403" t="s">
        <v>86</v>
      </c>
      <c r="U2" s="403"/>
      <c r="V2" s="403"/>
      <c r="W2" s="403"/>
    </row>
    <row r="3" spans="1:26" ht="24.95" customHeight="1" x14ac:dyDescent="0.25">
      <c r="L3" s="404" t="str">
        <f>IF(Basisdaten!F40&lt;&gt;Basisdaten!R6,HYPERLINK("https://www.digistore24.com/product/221641","Lizenz kaufen   &gt;&gt;&gt;   Weitere Infos und Freischaltcode für 7,80 € hier bestellen"),"")</f>
        <v>Lizenz kaufen   &gt;&gt;&gt;   Weitere Infos und Freischaltcode für 7,80 € hier bestellen</v>
      </c>
      <c r="M3" s="404"/>
      <c r="N3" s="404"/>
      <c r="O3" s="404"/>
      <c r="P3" s="404"/>
      <c r="Q3" s="404"/>
      <c r="R3" s="404"/>
      <c r="S3" s="404"/>
      <c r="T3" s="404"/>
      <c r="U3" s="404"/>
      <c r="V3" s="404"/>
      <c r="W3" s="404"/>
    </row>
    <row r="4" spans="1:26" ht="15" customHeight="1" x14ac:dyDescent="0.25">
      <c r="B4" s="422">
        <f ca="1">TODAY()</f>
        <v>45391</v>
      </c>
      <c r="C4" s="422"/>
      <c r="D4" s="422"/>
      <c r="L4" s="405" t="str">
        <f>IF(Basisdaten!F40&lt;&gt;Basisdaten!R6,"Die Vorteile:  Weitere 10 Kostenarten freischalten  |  keine Hinweistexte wie diesen mehr  |  alle Updates für Sie kostenlos","")</f>
        <v>Die Vorteile:  Weitere 10 Kostenarten freischalten  |  keine Hinweistexte wie diesen mehr  |  alle Updates für Sie kostenlos</v>
      </c>
      <c r="M4" s="405"/>
      <c r="N4" s="405"/>
      <c r="O4" s="405"/>
      <c r="P4" s="405"/>
      <c r="Q4" s="405"/>
      <c r="R4" s="405"/>
      <c r="S4" s="405"/>
      <c r="T4" s="405"/>
      <c r="U4" s="405"/>
      <c r="V4" s="405"/>
      <c r="W4" s="405"/>
    </row>
    <row r="5" spans="1:26" ht="26.25" x14ac:dyDescent="0.25">
      <c r="B5" s="208">
        <v>1</v>
      </c>
      <c r="C5" s="223" t="str">
        <f>"Einnahmen "&amp;Kalenderjahr</f>
        <v>Einnahmen 2024</v>
      </c>
      <c r="D5" s="215"/>
      <c r="E5" s="215"/>
      <c r="F5" s="215"/>
      <c r="G5" s="215"/>
      <c r="H5" s="215"/>
      <c r="I5" s="215"/>
      <c r="J5" s="216"/>
      <c r="K5" s="216"/>
      <c r="L5" s="216"/>
      <c r="M5" s="216"/>
      <c r="N5" s="216"/>
      <c r="O5" s="216"/>
      <c r="P5" s="216"/>
      <c r="Q5" s="217"/>
      <c r="R5" s="217"/>
      <c r="S5" s="218"/>
      <c r="T5" s="218"/>
      <c r="U5" s="218"/>
      <c r="V5" s="218"/>
      <c r="W5" s="222" t="str">
        <f>IF(Basisdaten!I5="lizensiert","lizensiert","unlizensierte Testversion")</f>
        <v>unlizensierte Testversion</v>
      </c>
    </row>
    <row r="6" spans="1:26" ht="20.100000000000001" customHeight="1" x14ac:dyDescent="0.25">
      <c r="A6" s="199"/>
      <c r="B6" s="250" t="s">
        <v>3</v>
      </c>
      <c r="C6" s="418" t="str">
        <f>"Einnahmen in "&amp;Basisdaten!F7</f>
        <v>Einnahmen in €</v>
      </c>
      <c r="D6" s="419"/>
      <c r="E6" s="420"/>
      <c r="F6" s="251" t="s">
        <v>2</v>
      </c>
      <c r="G6" s="251" t="s">
        <v>6</v>
      </c>
      <c r="H6" s="251" t="s">
        <v>7</v>
      </c>
      <c r="I6" s="252" t="s">
        <v>8</v>
      </c>
      <c r="J6" s="251" t="s">
        <v>9</v>
      </c>
      <c r="K6" s="251" t="s">
        <v>10</v>
      </c>
      <c r="L6" s="251" t="s">
        <v>11</v>
      </c>
      <c r="M6" s="251" t="s">
        <v>12</v>
      </c>
      <c r="N6" s="251" t="s">
        <v>13</v>
      </c>
      <c r="O6" s="251" t="s">
        <v>14</v>
      </c>
      <c r="P6" s="251" t="s">
        <v>18</v>
      </c>
      <c r="Q6" s="251" t="s">
        <v>15</v>
      </c>
      <c r="R6" s="251" t="s">
        <v>17</v>
      </c>
      <c r="S6" s="418" t="s">
        <v>22</v>
      </c>
      <c r="T6" s="419"/>
      <c r="U6" s="419"/>
      <c r="V6" s="419"/>
      <c r="W6" s="421"/>
    </row>
    <row r="7" spans="1:26" ht="20.100000000000001" customHeight="1" thickBot="1" x14ac:dyDescent="0.3">
      <c r="A7" s="199"/>
      <c r="B7" s="336">
        <v>25</v>
      </c>
      <c r="C7" s="415" t="s">
        <v>95</v>
      </c>
      <c r="D7" s="415"/>
      <c r="E7" s="415"/>
      <c r="F7" s="337" t="str">
        <f>IF(Basisdaten!$F$8="J",'1a Einnahmen-Fremdwährung'!F36,"")</f>
        <v/>
      </c>
      <c r="G7" s="337" t="str">
        <f>IF(Basisdaten!$F$8="J",'1a Einnahmen-Fremdwährung'!G36,"")</f>
        <v/>
      </c>
      <c r="H7" s="337" t="str">
        <f>IF(Basisdaten!$F$8="J",'1a Einnahmen-Fremdwährung'!H36,"")</f>
        <v/>
      </c>
      <c r="I7" s="337" t="str">
        <f>IF(Basisdaten!$F$8="J",'1a Einnahmen-Fremdwährung'!I36,"")</f>
        <v/>
      </c>
      <c r="J7" s="337" t="str">
        <f>IF(Basisdaten!$F$8="J",'1a Einnahmen-Fremdwährung'!J36,"")</f>
        <v/>
      </c>
      <c r="K7" s="337" t="str">
        <f>IF(Basisdaten!$F$8="J",'1a Einnahmen-Fremdwährung'!K36,"")</f>
        <v/>
      </c>
      <c r="L7" s="337" t="str">
        <f>IF(Basisdaten!$F$8="J",'1a Einnahmen-Fremdwährung'!L36,"")</f>
        <v/>
      </c>
      <c r="M7" s="337" t="str">
        <f>IF(Basisdaten!$F$8="J",'1a Einnahmen-Fremdwährung'!M36,"")</f>
        <v/>
      </c>
      <c r="N7" s="337" t="str">
        <f>IF(Basisdaten!$F$8="J",'1a Einnahmen-Fremdwährung'!N36,"")</f>
        <v/>
      </c>
      <c r="O7" s="337" t="str">
        <f>IF(Basisdaten!$F$8="J",'1a Einnahmen-Fremdwährung'!O36,"")</f>
        <v/>
      </c>
      <c r="P7" s="337" t="str">
        <f>IF(Basisdaten!$F$8="J",'1a Einnahmen-Fremdwährung'!P36,"")</f>
        <v/>
      </c>
      <c r="Q7" s="337" t="str">
        <f>IF(Basisdaten!$F$8="J",'1a Einnahmen-Fremdwährung'!Q36,"")</f>
        <v/>
      </c>
      <c r="R7" s="209">
        <f>SUM(F7:Q7)</f>
        <v>0</v>
      </c>
      <c r="S7" s="416"/>
      <c r="T7" s="416"/>
      <c r="U7" s="416"/>
      <c r="V7" s="416"/>
      <c r="W7" s="417"/>
    </row>
    <row r="8" spans="1:26" ht="8.1" customHeight="1" thickBot="1" x14ac:dyDescent="0.3">
      <c r="A8" s="199"/>
      <c r="B8" s="189"/>
      <c r="C8" s="190"/>
      <c r="D8" s="190"/>
      <c r="E8" s="190"/>
      <c r="F8" s="191"/>
      <c r="G8" s="191"/>
      <c r="H8" s="191"/>
      <c r="I8" s="191"/>
      <c r="J8" s="191"/>
      <c r="K8" s="191"/>
      <c r="L8" s="191"/>
      <c r="M8" s="191"/>
      <c r="N8" s="191"/>
      <c r="O8" s="191"/>
      <c r="P8" s="191"/>
      <c r="Q8" s="191"/>
      <c r="R8" s="192"/>
      <c r="S8" s="193"/>
      <c r="T8" s="193"/>
      <c r="U8" s="193"/>
      <c r="V8" s="193"/>
      <c r="W8" s="193"/>
    </row>
    <row r="9" spans="1:26" ht="20.100000000000001" customHeight="1" x14ac:dyDescent="0.25">
      <c r="A9" s="201">
        <v>1</v>
      </c>
      <c r="B9" s="196">
        <v>1</v>
      </c>
      <c r="C9" s="397" t="s">
        <v>20</v>
      </c>
      <c r="D9" s="398"/>
      <c r="E9" s="399"/>
      <c r="F9" s="194">
        <v>2285.71</v>
      </c>
      <c r="G9" s="194">
        <v>2285.71</v>
      </c>
      <c r="H9" s="194">
        <v>2285.71</v>
      </c>
      <c r="I9" s="194">
        <v>2285.71</v>
      </c>
      <c r="J9" s="194">
        <v>2285.71</v>
      </c>
      <c r="K9" s="194">
        <v>2285.71</v>
      </c>
      <c r="L9" s="194">
        <v>2285.71</v>
      </c>
      <c r="M9" s="194">
        <v>2285.71</v>
      </c>
      <c r="N9" s="194">
        <v>2285.71</v>
      </c>
      <c r="O9" s="194">
        <v>2285.71</v>
      </c>
      <c r="P9" s="194">
        <v>2285.71</v>
      </c>
      <c r="Q9" s="194">
        <v>2285.71</v>
      </c>
      <c r="R9" s="195">
        <f>SUM(F9:Q9)</f>
        <v>27428.519999999993</v>
      </c>
      <c r="S9" s="400"/>
      <c r="T9" s="401"/>
      <c r="U9" s="401"/>
      <c r="V9" s="401"/>
      <c r="W9" s="402"/>
      <c r="X9" s="107"/>
      <c r="Y9" s="107"/>
      <c r="Z9" s="107"/>
    </row>
    <row r="10" spans="1:26" ht="20.100000000000001" customHeight="1" x14ac:dyDescent="0.25">
      <c r="A10" s="201">
        <v>2</v>
      </c>
      <c r="B10" s="197">
        <v>5</v>
      </c>
      <c r="C10" s="391" t="s">
        <v>74</v>
      </c>
      <c r="D10" s="392"/>
      <c r="E10" s="393"/>
      <c r="F10" s="39">
        <v>45</v>
      </c>
      <c r="G10" s="39">
        <v>45</v>
      </c>
      <c r="H10" s="39">
        <v>45</v>
      </c>
      <c r="I10" s="39">
        <v>45</v>
      </c>
      <c r="J10" s="39">
        <v>45</v>
      </c>
      <c r="K10" s="39">
        <v>45</v>
      </c>
      <c r="L10" s="39">
        <v>45</v>
      </c>
      <c r="M10" s="39">
        <v>45</v>
      </c>
      <c r="N10" s="39">
        <v>45</v>
      </c>
      <c r="O10" s="39">
        <v>45</v>
      </c>
      <c r="P10" s="39">
        <v>45</v>
      </c>
      <c r="Q10" s="39">
        <v>45</v>
      </c>
      <c r="R10" s="76">
        <f t="shared" ref="R10:R28" si="0">SUM(F10:Q10)</f>
        <v>540</v>
      </c>
      <c r="S10" s="394"/>
      <c r="T10" s="395"/>
      <c r="U10" s="395"/>
      <c r="V10" s="395"/>
      <c r="W10" s="396"/>
      <c r="X10" s="107"/>
      <c r="Y10" s="107"/>
      <c r="Z10" s="107"/>
    </row>
    <row r="11" spans="1:26" ht="20.100000000000001" customHeight="1" x14ac:dyDescent="0.25">
      <c r="A11" s="201">
        <v>3</v>
      </c>
      <c r="B11" s="198">
        <v>10</v>
      </c>
      <c r="C11" s="391" t="s">
        <v>75</v>
      </c>
      <c r="D11" s="392"/>
      <c r="E11" s="393"/>
      <c r="F11" s="39">
        <v>150</v>
      </c>
      <c r="G11" s="39"/>
      <c r="H11" s="39"/>
      <c r="I11" s="39">
        <v>150</v>
      </c>
      <c r="J11" s="39"/>
      <c r="K11" s="39"/>
      <c r="L11" s="39">
        <v>150</v>
      </c>
      <c r="M11" s="39"/>
      <c r="N11" s="39"/>
      <c r="O11" s="39">
        <v>150</v>
      </c>
      <c r="P11" s="39"/>
      <c r="Q11" s="39"/>
      <c r="R11" s="76">
        <f t="shared" si="0"/>
        <v>600</v>
      </c>
      <c r="S11" s="394"/>
      <c r="T11" s="395"/>
      <c r="U11" s="395"/>
      <c r="V11" s="395"/>
      <c r="W11" s="396"/>
      <c r="X11" s="107"/>
      <c r="Y11" s="107"/>
      <c r="Z11" s="107"/>
    </row>
    <row r="12" spans="1:26" ht="20.100000000000001" customHeight="1" x14ac:dyDescent="0.25">
      <c r="A12" s="201">
        <v>4</v>
      </c>
      <c r="B12" s="197"/>
      <c r="C12" s="391"/>
      <c r="D12" s="392"/>
      <c r="E12" s="393"/>
      <c r="F12" s="39"/>
      <c r="G12" s="39"/>
      <c r="H12" s="39"/>
      <c r="I12" s="39"/>
      <c r="J12" s="39"/>
      <c r="K12" s="39"/>
      <c r="L12" s="39"/>
      <c r="M12" s="39"/>
      <c r="N12" s="39"/>
      <c r="O12" s="39"/>
      <c r="P12" s="39"/>
      <c r="Q12" s="39"/>
      <c r="R12" s="76">
        <f t="shared" si="0"/>
        <v>0</v>
      </c>
      <c r="S12" s="394"/>
      <c r="T12" s="395"/>
      <c r="U12" s="395"/>
      <c r="V12" s="395"/>
      <c r="W12" s="396"/>
      <c r="X12" s="107"/>
      <c r="Y12" s="107"/>
      <c r="Z12" s="107"/>
    </row>
    <row r="13" spans="1:26" ht="20.100000000000001" customHeight="1" x14ac:dyDescent="0.25">
      <c r="A13" s="201">
        <v>5</v>
      </c>
      <c r="B13" s="198"/>
      <c r="C13" s="391"/>
      <c r="D13" s="392"/>
      <c r="E13" s="393"/>
      <c r="F13" s="39"/>
      <c r="G13" s="39"/>
      <c r="H13" s="39"/>
      <c r="I13" s="39"/>
      <c r="J13" s="39"/>
      <c r="K13" s="39"/>
      <c r="L13" s="39"/>
      <c r="M13" s="39"/>
      <c r="N13" s="39"/>
      <c r="O13" s="39"/>
      <c r="P13" s="39"/>
      <c r="Q13" s="39"/>
      <c r="R13" s="76">
        <f t="shared" si="0"/>
        <v>0</v>
      </c>
      <c r="S13" s="394"/>
      <c r="T13" s="395"/>
      <c r="U13" s="395"/>
      <c r="V13" s="395"/>
      <c r="W13" s="396"/>
      <c r="X13" s="107"/>
      <c r="Y13" s="107"/>
      <c r="Z13" s="107"/>
    </row>
    <row r="14" spans="1:26" ht="20.100000000000001" customHeight="1" x14ac:dyDescent="0.25">
      <c r="A14" s="201">
        <v>6</v>
      </c>
      <c r="B14" s="197"/>
      <c r="C14" s="391"/>
      <c r="D14" s="392"/>
      <c r="E14" s="393"/>
      <c r="F14" s="39"/>
      <c r="G14" s="39"/>
      <c r="H14" s="39"/>
      <c r="I14" s="39"/>
      <c r="J14" s="39"/>
      <c r="K14" s="39"/>
      <c r="L14" s="39"/>
      <c r="M14" s="39"/>
      <c r="N14" s="39"/>
      <c r="O14" s="39"/>
      <c r="P14" s="39"/>
      <c r="Q14" s="39"/>
      <c r="R14" s="76">
        <f t="shared" si="0"/>
        <v>0</v>
      </c>
      <c r="S14" s="394"/>
      <c r="T14" s="395"/>
      <c r="U14" s="395"/>
      <c r="V14" s="395"/>
      <c r="W14" s="396"/>
      <c r="X14" s="107"/>
      <c r="Y14" s="107"/>
      <c r="Z14" s="107"/>
    </row>
    <row r="15" spans="1:26" ht="20.100000000000001" customHeight="1" x14ac:dyDescent="0.25">
      <c r="A15" s="201">
        <v>7</v>
      </c>
      <c r="B15" s="198"/>
      <c r="C15" s="391"/>
      <c r="D15" s="392"/>
      <c r="E15" s="393"/>
      <c r="F15" s="39"/>
      <c r="G15" s="39"/>
      <c r="H15" s="39"/>
      <c r="I15" s="39"/>
      <c r="J15" s="39"/>
      <c r="K15" s="39"/>
      <c r="L15" s="39"/>
      <c r="M15" s="39"/>
      <c r="N15" s="39"/>
      <c r="O15" s="39"/>
      <c r="P15" s="39"/>
      <c r="Q15" s="39"/>
      <c r="R15" s="76">
        <f t="shared" si="0"/>
        <v>0</v>
      </c>
      <c r="S15" s="394"/>
      <c r="T15" s="395"/>
      <c r="U15" s="395"/>
      <c r="V15" s="395"/>
      <c r="W15" s="396"/>
      <c r="X15" s="107"/>
      <c r="Y15" s="107"/>
      <c r="Z15" s="107"/>
    </row>
    <row r="16" spans="1:26" ht="20.100000000000001" customHeight="1" x14ac:dyDescent="0.25">
      <c r="A16" s="201">
        <v>8</v>
      </c>
      <c r="B16" s="197"/>
      <c r="C16" s="391"/>
      <c r="D16" s="392"/>
      <c r="E16" s="393"/>
      <c r="F16" s="39"/>
      <c r="G16" s="39"/>
      <c r="H16" s="39"/>
      <c r="I16" s="39"/>
      <c r="J16" s="39"/>
      <c r="K16" s="39"/>
      <c r="L16" s="39"/>
      <c r="M16" s="39"/>
      <c r="N16" s="39"/>
      <c r="O16" s="39"/>
      <c r="P16" s="39"/>
      <c r="Q16" s="39"/>
      <c r="R16" s="76">
        <f t="shared" si="0"/>
        <v>0</v>
      </c>
      <c r="S16" s="394"/>
      <c r="T16" s="395"/>
      <c r="U16" s="395"/>
      <c r="V16" s="395"/>
      <c r="W16" s="396"/>
      <c r="X16" s="107"/>
      <c r="Y16" s="107"/>
      <c r="Z16" s="107"/>
    </row>
    <row r="17" spans="1:26" ht="20.100000000000001" customHeight="1" x14ac:dyDescent="0.25">
      <c r="A17" s="201">
        <v>9</v>
      </c>
      <c r="B17" s="198"/>
      <c r="C17" s="391"/>
      <c r="D17" s="392"/>
      <c r="E17" s="393"/>
      <c r="F17" s="39"/>
      <c r="G17" s="39"/>
      <c r="H17" s="39"/>
      <c r="I17" s="39"/>
      <c r="J17" s="39"/>
      <c r="K17" s="39"/>
      <c r="L17" s="39"/>
      <c r="M17" s="39"/>
      <c r="N17" s="39"/>
      <c r="O17" s="39"/>
      <c r="P17" s="39"/>
      <c r="Q17" s="39"/>
      <c r="R17" s="76">
        <f t="shared" si="0"/>
        <v>0</v>
      </c>
      <c r="S17" s="394"/>
      <c r="T17" s="395"/>
      <c r="U17" s="395"/>
      <c r="V17" s="395"/>
      <c r="W17" s="396"/>
      <c r="X17" s="46"/>
      <c r="Y17" s="46"/>
      <c r="Z17" s="46"/>
    </row>
    <row r="18" spans="1:26" ht="20.100000000000001" customHeight="1" x14ac:dyDescent="0.25">
      <c r="A18" s="201">
        <v>10</v>
      </c>
      <c r="B18" s="197"/>
      <c r="C18" s="391"/>
      <c r="D18" s="392"/>
      <c r="E18" s="393"/>
      <c r="F18" s="39"/>
      <c r="G18" s="39"/>
      <c r="H18" s="39"/>
      <c r="I18" s="39"/>
      <c r="J18" s="39"/>
      <c r="K18" s="39"/>
      <c r="L18" s="39"/>
      <c r="M18" s="39"/>
      <c r="N18" s="39"/>
      <c r="O18" s="39"/>
      <c r="P18" s="39"/>
      <c r="Q18" s="39"/>
      <c r="R18" s="76">
        <f t="shared" si="0"/>
        <v>0</v>
      </c>
      <c r="S18" s="394"/>
      <c r="T18" s="395"/>
      <c r="U18" s="395"/>
      <c r="V18" s="395"/>
      <c r="W18" s="396"/>
      <c r="X18" s="107"/>
      <c r="Y18" s="107"/>
      <c r="Z18" s="107"/>
    </row>
    <row r="19" spans="1:26" ht="20.100000000000001" customHeight="1" x14ac:dyDescent="0.25">
      <c r="A19" s="201">
        <v>11</v>
      </c>
      <c r="B19" s="198"/>
      <c r="C19" s="391"/>
      <c r="D19" s="392"/>
      <c r="E19" s="393"/>
      <c r="F19" s="39"/>
      <c r="G19" s="39"/>
      <c r="H19" s="39"/>
      <c r="I19" s="39"/>
      <c r="J19" s="39"/>
      <c r="K19" s="39"/>
      <c r="L19" s="39"/>
      <c r="M19" s="39"/>
      <c r="N19" s="39"/>
      <c r="O19" s="39"/>
      <c r="P19" s="39"/>
      <c r="Q19" s="39"/>
      <c r="R19" s="76">
        <f t="shared" si="0"/>
        <v>0</v>
      </c>
      <c r="S19" s="394"/>
      <c r="T19" s="395"/>
      <c r="U19" s="395"/>
      <c r="V19" s="395"/>
      <c r="W19" s="396"/>
      <c r="X19" s="107"/>
      <c r="Y19" s="107"/>
      <c r="Z19" s="107"/>
    </row>
    <row r="20" spans="1:26" ht="20.100000000000001" customHeight="1" x14ac:dyDescent="0.25">
      <c r="A20" s="201">
        <v>12</v>
      </c>
      <c r="B20" s="197"/>
      <c r="C20" s="391"/>
      <c r="D20" s="392"/>
      <c r="E20" s="393"/>
      <c r="F20" s="39"/>
      <c r="G20" s="39"/>
      <c r="H20" s="39"/>
      <c r="I20" s="39"/>
      <c r="J20" s="39"/>
      <c r="K20" s="39"/>
      <c r="L20" s="39"/>
      <c r="M20" s="39"/>
      <c r="N20" s="39"/>
      <c r="O20" s="39"/>
      <c r="P20" s="39"/>
      <c r="Q20" s="39"/>
      <c r="R20" s="76">
        <f t="shared" si="0"/>
        <v>0</v>
      </c>
      <c r="S20" s="394"/>
      <c r="T20" s="395"/>
      <c r="U20" s="395"/>
      <c r="V20" s="395"/>
      <c r="W20" s="396"/>
      <c r="X20" s="46"/>
      <c r="Y20" s="46"/>
      <c r="Z20" s="46"/>
    </row>
    <row r="21" spans="1:26" ht="20.100000000000001" customHeight="1" x14ac:dyDescent="0.25">
      <c r="A21" s="201">
        <v>13</v>
      </c>
      <c r="B21" s="198"/>
      <c r="C21" s="391"/>
      <c r="D21" s="392"/>
      <c r="E21" s="393"/>
      <c r="F21" s="39"/>
      <c r="G21" s="39"/>
      <c r="H21" s="39"/>
      <c r="I21" s="39"/>
      <c r="J21" s="39"/>
      <c r="K21" s="39"/>
      <c r="L21" s="39"/>
      <c r="M21" s="39"/>
      <c r="N21" s="39"/>
      <c r="O21" s="39"/>
      <c r="P21" s="39"/>
      <c r="Q21" s="39"/>
      <c r="R21" s="76">
        <f t="shared" si="0"/>
        <v>0</v>
      </c>
      <c r="S21" s="394"/>
      <c r="T21" s="395"/>
      <c r="U21" s="395"/>
      <c r="V21" s="395"/>
      <c r="W21" s="396"/>
      <c r="X21" s="107"/>
      <c r="Y21" s="107"/>
      <c r="Z21" s="107"/>
    </row>
    <row r="22" spans="1:26" ht="20.100000000000001" customHeight="1" x14ac:dyDescent="0.25">
      <c r="A22" s="201">
        <v>14</v>
      </c>
      <c r="B22" s="197"/>
      <c r="C22" s="391"/>
      <c r="D22" s="392"/>
      <c r="E22" s="393"/>
      <c r="F22" s="39"/>
      <c r="G22" s="39"/>
      <c r="H22" s="39"/>
      <c r="I22" s="39"/>
      <c r="J22" s="39"/>
      <c r="K22" s="39"/>
      <c r="L22" s="39"/>
      <c r="M22" s="39"/>
      <c r="N22" s="39"/>
      <c r="O22" s="39"/>
      <c r="P22" s="39"/>
      <c r="Q22" s="39"/>
      <c r="R22" s="76">
        <f t="shared" si="0"/>
        <v>0</v>
      </c>
      <c r="S22" s="394"/>
      <c r="T22" s="395"/>
      <c r="U22" s="395"/>
      <c r="V22" s="395"/>
      <c r="W22" s="396"/>
      <c r="X22" s="107"/>
      <c r="Y22" s="107"/>
      <c r="Z22" s="107"/>
    </row>
    <row r="23" spans="1:26" ht="20.100000000000001" customHeight="1" x14ac:dyDescent="0.25">
      <c r="A23" s="201">
        <v>15</v>
      </c>
      <c r="B23" s="198"/>
      <c r="C23" s="391"/>
      <c r="D23" s="392"/>
      <c r="E23" s="393"/>
      <c r="F23" s="39"/>
      <c r="G23" s="39"/>
      <c r="H23" s="39"/>
      <c r="I23" s="39"/>
      <c r="J23" s="39"/>
      <c r="K23" s="39"/>
      <c r="L23" s="39"/>
      <c r="M23" s="39"/>
      <c r="N23" s="39"/>
      <c r="O23" s="39"/>
      <c r="P23" s="39"/>
      <c r="Q23" s="39"/>
      <c r="R23" s="76">
        <f t="shared" si="0"/>
        <v>0</v>
      </c>
      <c r="S23" s="394"/>
      <c r="T23" s="395"/>
      <c r="U23" s="395"/>
      <c r="V23" s="395"/>
      <c r="W23" s="396"/>
      <c r="X23" s="107"/>
      <c r="Y23" s="107"/>
      <c r="Z23" s="107"/>
    </row>
    <row r="24" spans="1:26" ht="20.100000000000001" customHeight="1" x14ac:dyDescent="0.25">
      <c r="A24" s="201">
        <v>16</v>
      </c>
      <c r="B24" s="197"/>
      <c r="C24" s="391"/>
      <c r="D24" s="392"/>
      <c r="E24" s="393"/>
      <c r="F24" s="39"/>
      <c r="G24" s="39"/>
      <c r="H24" s="39"/>
      <c r="I24" s="39"/>
      <c r="J24" s="39"/>
      <c r="K24" s="39"/>
      <c r="L24" s="39"/>
      <c r="M24" s="39"/>
      <c r="N24" s="39"/>
      <c r="O24" s="39"/>
      <c r="P24" s="39"/>
      <c r="Q24" s="39"/>
      <c r="R24" s="76">
        <f t="shared" si="0"/>
        <v>0</v>
      </c>
      <c r="S24" s="394"/>
      <c r="T24" s="395"/>
      <c r="U24" s="395"/>
      <c r="V24" s="395"/>
      <c r="W24" s="396"/>
      <c r="X24" s="107"/>
      <c r="Y24" s="107"/>
      <c r="Z24" s="107"/>
    </row>
    <row r="25" spans="1:26" ht="20.100000000000001" customHeight="1" x14ac:dyDescent="0.25">
      <c r="A25" s="201">
        <v>17</v>
      </c>
      <c r="B25" s="198"/>
      <c r="C25" s="391"/>
      <c r="D25" s="392"/>
      <c r="E25" s="393"/>
      <c r="F25" s="39"/>
      <c r="G25" s="39"/>
      <c r="H25" s="39"/>
      <c r="I25" s="39"/>
      <c r="J25" s="39"/>
      <c r="K25" s="39"/>
      <c r="L25" s="39"/>
      <c r="M25" s="39"/>
      <c r="N25" s="39"/>
      <c r="O25" s="39"/>
      <c r="P25" s="39"/>
      <c r="Q25" s="39"/>
      <c r="R25" s="76">
        <f t="shared" si="0"/>
        <v>0</v>
      </c>
      <c r="S25" s="394"/>
      <c r="T25" s="395"/>
      <c r="U25" s="395"/>
      <c r="V25" s="395"/>
      <c r="W25" s="396"/>
      <c r="X25" s="107"/>
      <c r="Y25" s="107"/>
      <c r="Z25" s="107"/>
    </row>
    <row r="26" spans="1:26" ht="20.100000000000001" customHeight="1" x14ac:dyDescent="0.25">
      <c r="A26" s="201">
        <v>18</v>
      </c>
      <c r="B26" s="197"/>
      <c r="C26" s="391"/>
      <c r="D26" s="392"/>
      <c r="E26" s="393"/>
      <c r="F26" s="39"/>
      <c r="G26" s="39"/>
      <c r="H26" s="39"/>
      <c r="I26" s="39"/>
      <c r="J26" s="39"/>
      <c r="K26" s="39"/>
      <c r="L26" s="39"/>
      <c r="M26" s="39"/>
      <c r="N26" s="39"/>
      <c r="O26" s="39"/>
      <c r="P26" s="39"/>
      <c r="Q26" s="39"/>
      <c r="R26" s="76">
        <f t="shared" si="0"/>
        <v>0</v>
      </c>
      <c r="S26" s="394"/>
      <c r="T26" s="395"/>
      <c r="U26" s="395"/>
      <c r="V26" s="395"/>
      <c r="W26" s="396"/>
      <c r="X26" s="46"/>
      <c r="Y26" s="46"/>
      <c r="Z26" s="46"/>
    </row>
    <row r="27" spans="1:26" ht="20.100000000000001" customHeight="1" x14ac:dyDescent="0.25">
      <c r="A27" s="201">
        <v>19</v>
      </c>
      <c r="B27" s="198"/>
      <c r="C27" s="391"/>
      <c r="D27" s="392"/>
      <c r="E27" s="393"/>
      <c r="F27" s="39"/>
      <c r="G27" s="39"/>
      <c r="H27" s="39"/>
      <c r="I27" s="39"/>
      <c r="J27" s="39"/>
      <c r="K27" s="39"/>
      <c r="L27" s="39"/>
      <c r="M27" s="39"/>
      <c r="N27" s="39"/>
      <c r="O27" s="39"/>
      <c r="P27" s="39"/>
      <c r="Q27" s="39"/>
      <c r="R27" s="76">
        <f t="shared" si="0"/>
        <v>0</v>
      </c>
      <c r="S27" s="394"/>
      <c r="T27" s="395"/>
      <c r="U27" s="395"/>
      <c r="V27" s="395"/>
      <c r="W27" s="396"/>
      <c r="X27" s="107"/>
      <c r="Y27" s="107"/>
      <c r="Z27" s="107"/>
    </row>
    <row r="28" spans="1:26" ht="20.100000000000001" customHeight="1" thickBot="1" x14ac:dyDescent="0.3">
      <c r="A28" s="201">
        <v>20</v>
      </c>
      <c r="B28" s="197"/>
      <c r="C28" s="412"/>
      <c r="D28" s="412"/>
      <c r="E28" s="413"/>
      <c r="F28" s="39"/>
      <c r="G28" s="39"/>
      <c r="H28" s="39"/>
      <c r="I28" s="39"/>
      <c r="J28" s="39"/>
      <c r="K28" s="39"/>
      <c r="L28" s="39"/>
      <c r="M28" s="39"/>
      <c r="N28" s="39"/>
      <c r="O28" s="39"/>
      <c r="P28" s="39"/>
      <c r="Q28" s="39"/>
      <c r="R28" s="77">
        <f t="shared" si="0"/>
        <v>0</v>
      </c>
      <c r="S28" s="394"/>
      <c r="T28" s="395"/>
      <c r="U28" s="395"/>
      <c r="V28" s="395"/>
      <c r="W28" s="396"/>
      <c r="X28" s="107"/>
      <c r="Y28" s="107"/>
      <c r="Z28" s="107"/>
    </row>
    <row r="29" spans="1:26" ht="20.100000000000001" customHeight="1" thickBot="1" x14ac:dyDescent="0.3">
      <c r="A29" s="200"/>
      <c r="B29" s="406" t="s">
        <v>25</v>
      </c>
      <c r="C29" s="407"/>
      <c r="D29" s="407"/>
      <c r="E29" s="408"/>
      <c r="F29" s="89">
        <f>SUM(F7:F28)</f>
        <v>2480.71</v>
      </c>
      <c r="G29" s="89">
        <f t="shared" ref="G29:Q29" si="1">SUM(G7:G28)</f>
        <v>2330.71</v>
      </c>
      <c r="H29" s="89">
        <f t="shared" si="1"/>
        <v>2330.71</v>
      </c>
      <c r="I29" s="89">
        <f t="shared" si="1"/>
        <v>2480.71</v>
      </c>
      <c r="J29" s="89">
        <f t="shared" si="1"/>
        <v>2330.71</v>
      </c>
      <c r="K29" s="89">
        <f t="shared" si="1"/>
        <v>2330.71</v>
      </c>
      <c r="L29" s="89">
        <f t="shared" si="1"/>
        <v>2480.71</v>
      </c>
      <c r="M29" s="89">
        <f t="shared" si="1"/>
        <v>2330.71</v>
      </c>
      <c r="N29" s="89">
        <f t="shared" si="1"/>
        <v>2330.71</v>
      </c>
      <c r="O29" s="89">
        <f t="shared" si="1"/>
        <v>2480.71</v>
      </c>
      <c r="P29" s="89">
        <f t="shared" si="1"/>
        <v>2330.71</v>
      </c>
      <c r="Q29" s="89">
        <f t="shared" si="1"/>
        <v>2330.71</v>
      </c>
      <c r="R29" s="90">
        <f>SUM(R7:R28)</f>
        <v>28568.519999999993</v>
      </c>
      <c r="S29" s="409"/>
      <c r="T29" s="410"/>
      <c r="U29" s="410"/>
      <c r="V29" s="410"/>
      <c r="W29" s="411"/>
      <c r="X29" s="107"/>
      <c r="Y29" s="107"/>
      <c r="Z29" s="107"/>
    </row>
    <row r="30" spans="1:26" ht="15.75" x14ac:dyDescent="0.25">
      <c r="A30" s="133"/>
      <c r="B30" s="27"/>
      <c r="C30" s="65"/>
      <c r="D30" s="28"/>
      <c r="E30" s="28"/>
      <c r="F30" s="29"/>
      <c r="G30" s="29"/>
      <c r="H30" s="29"/>
      <c r="I30" s="29"/>
      <c r="J30" s="29"/>
      <c r="K30" s="29"/>
      <c r="L30" s="29"/>
      <c r="M30" s="29"/>
      <c r="N30" s="29"/>
      <c r="O30" s="29"/>
      <c r="P30" s="29"/>
      <c r="Q30" s="29"/>
      <c r="R30" s="29"/>
      <c r="S30" s="30"/>
      <c r="T30" s="26"/>
      <c r="U30" s="26"/>
      <c r="V30" s="26"/>
      <c r="W30" s="3"/>
      <c r="X30" s="26"/>
      <c r="Y30" s="26"/>
      <c r="Z30" s="3"/>
    </row>
  </sheetData>
  <sheetProtection algorithmName="SHA-512" hashValue="DcfxXYI9Mr9Lkux6eY0TYXJhYwhnva4gWWi+SUdeDgvUd+is4MGEq9nfHSAy3citb9azS+3YbvnJM26ZkZRFtg==" saltValue="L86PyjAet3EIVA0VCRO+8A==" spinCount="100000" sheet="1" formatCells="0"/>
  <mergeCells count="51">
    <mergeCell ref="U1:W1"/>
    <mergeCell ref="C19:E19"/>
    <mergeCell ref="S19:W19"/>
    <mergeCell ref="C12:E12"/>
    <mergeCell ref="S12:W12"/>
    <mergeCell ref="C13:E13"/>
    <mergeCell ref="S13:W13"/>
    <mergeCell ref="C7:E7"/>
    <mergeCell ref="S7:W7"/>
    <mergeCell ref="C6:E6"/>
    <mergeCell ref="S6:W6"/>
    <mergeCell ref="B4:D4"/>
    <mergeCell ref="S17:W17"/>
    <mergeCell ref="C18:E18"/>
    <mergeCell ref="S18:W18"/>
    <mergeCell ref="C17:E17"/>
    <mergeCell ref="T2:W2"/>
    <mergeCell ref="L3:W3"/>
    <mergeCell ref="L4:W4"/>
    <mergeCell ref="B29:E29"/>
    <mergeCell ref="S29:W29"/>
    <mergeCell ref="C22:E22"/>
    <mergeCell ref="S22:W22"/>
    <mergeCell ref="C23:E23"/>
    <mergeCell ref="S23:W23"/>
    <mergeCell ref="C24:E24"/>
    <mergeCell ref="S24:W24"/>
    <mergeCell ref="C28:E28"/>
    <mergeCell ref="S28:W28"/>
    <mergeCell ref="S27:W27"/>
    <mergeCell ref="S26:W26"/>
    <mergeCell ref="S25:W25"/>
    <mergeCell ref="C27:E27"/>
    <mergeCell ref="C26:E26"/>
    <mergeCell ref="C25:E25"/>
    <mergeCell ref="C21:E21"/>
    <mergeCell ref="S21:W21"/>
    <mergeCell ref="C9:E9"/>
    <mergeCell ref="S9:W9"/>
    <mergeCell ref="C10:E10"/>
    <mergeCell ref="S10:W10"/>
    <mergeCell ref="C11:E11"/>
    <mergeCell ref="S11:W11"/>
    <mergeCell ref="C20:E20"/>
    <mergeCell ref="S20:W20"/>
    <mergeCell ref="S14:W14"/>
    <mergeCell ref="C15:E15"/>
    <mergeCell ref="S15:W15"/>
    <mergeCell ref="C16:E16"/>
    <mergeCell ref="S16:W16"/>
    <mergeCell ref="C14:E14"/>
  </mergeCells>
  <hyperlinks>
    <hyperlink ref="T2" r:id="rId1" xr:uid="{DDECF470-15C9-4E35-A7FA-B54B33984499}"/>
    <hyperlink ref="U1:W1" r:id="rId2" display="alle-meine-vorlagen.de" xr:uid="{8F085B1A-4AB1-4A56-A5ED-19004AABDE73}"/>
  </hyperlinks>
  <pageMargins left="0.39370078740157483" right="0.39370078740157483" top="0.39370078740157483" bottom="0.39370078740157483" header="0.31496062992125984" footer="0.31496062992125984"/>
  <pageSetup paperSize="9" scale="51" fitToHeight="0" orientation="landscape" horizontalDpi="4294967292" r:id="rId3"/>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2" id="{BF9FFB56-2998-436D-8B3F-CCDA4399F469}">
            <xm:f>AND(Basisdaten!$F$40&lt;&gt;Basisdaten!$R$6)</xm:f>
            <x14:dxf>
              <font>
                <b/>
                <i val="0"/>
                <color rgb="FF0070C0"/>
              </font>
              <fill>
                <patternFill>
                  <bgColor rgb="FFFFFF00"/>
                </patternFill>
              </fill>
              <border>
                <left/>
                <right/>
                <top/>
                <bottom/>
              </border>
            </x14:dxf>
          </x14:cfRule>
          <xm:sqref>L2:W2 L3:L4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575F-361A-4609-8E9B-4B253C68DBE1}">
  <sheetPr codeName="Tabelle3">
    <tabColor rgb="FF92D050"/>
    <pageSetUpPr fitToPage="1"/>
  </sheetPr>
  <dimension ref="A1:Z39"/>
  <sheetViews>
    <sheetView showGridLines="0" zoomScaleNormal="100" workbookViewId="0">
      <pane xSplit="1" ySplit="7" topLeftCell="B8" activePane="bottomRight" state="frozen"/>
      <selection pane="topRight" activeCell="B1" sqref="B1"/>
      <selection pane="bottomLeft" activeCell="A9" sqref="A9"/>
      <selection pane="bottomRight" activeCell="C8" sqref="C8:E8"/>
    </sheetView>
  </sheetViews>
  <sheetFormatPr baseColWidth="10" defaultColWidth="10.7109375" defaultRowHeight="15" x14ac:dyDescent="0.25"/>
  <cols>
    <col min="1" max="1" width="3.7109375" customWidth="1"/>
    <col min="2" max="2" width="5.7109375" customWidth="1"/>
    <col min="3" max="3" width="17.7109375" customWidth="1"/>
    <col min="4" max="18" width="12.7109375" customWidth="1"/>
  </cols>
  <sheetData>
    <row r="1" spans="1:26" ht="21" customHeight="1" x14ac:dyDescent="0.25">
      <c r="B1" s="322" t="s">
        <v>96</v>
      </c>
      <c r="U1" s="414" t="s">
        <v>98</v>
      </c>
      <c r="V1" s="414"/>
      <c r="W1" s="414"/>
      <c r="X1" s="316"/>
      <c r="Y1" s="316"/>
    </row>
    <row r="2" spans="1:26" ht="24.95" customHeight="1" x14ac:dyDescent="0.25">
      <c r="L2" s="403" t="s">
        <v>86</v>
      </c>
      <c r="M2" s="403"/>
      <c r="N2" s="403"/>
      <c r="O2" s="403"/>
      <c r="P2" s="403"/>
      <c r="Q2" s="403"/>
      <c r="R2" s="403"/>
      <c r="S2" s="403"/>
      <c r="T2" s="403"/>
      <c r="U2" s="403"/>
      <c r="V2" s="403"/>
      <c r="W2" s="403"/>
    </row>
    <row r="3" spans="1:26" ht="24.95" customHeight="1" x14ac:dyDescent="0.25">
      <c r="L3" s="404" t="str">
        <f>IF(Basisdaten!F40&lt;&gt;Basisdaten!R6,HYPERLINK("https://www.digistore24.com/product/221641","Lizenz kaufen   &gt;&gt;&gt;   Weitere Infos und Freischaltcode für 7,80 € hier bestellen"),"")</f>
        <v>Lizenz kaufen   &gt;&gt;&gt;   Weitere Infos und Freischaltcode für 7,80 € hier bestellen</v>
      </c>
      <c r="M3" s="404"/>
      <c r="N3" s="404"/>
      <c r="O3" s="404"/>
      <c r="P3" s="404"/>
      <c r="Q3" s="404"/>
      <c r="R3" s="404"/>
      <c r="S3" s="404"/>
      <c r="T3" s="404"/>
      <c r="U3" s="404"/>
      <c r="V3" s="404"/>
      <c r="W3" s="404"/>
    </row>
    <row r="4" spans="1:26" ht="15" customHeight="1" x14ac:dyDescent="0.25">
      <c r="B4" s="422">
        <f ca="1">TODAY()</f>
        <v>45391</v>
      </c>
      <c r="C4" s="422"/>
      <c r="D4" s="422"/>
      <c r="L4" s="405" t="str">
        <f>IF(Basisdaten!F40&lt;&gt;Basisdaten!R6,"Die Vorteile:  Weitere 10 Kostenarten freischalten  |  keine Hinweistexte wie diesen mehr  |  alle Updates für Sie kostenlos","")</f>
        <v>Die Vorteile:  Weitere 10 Kostenarten freischalten  |  keine Hinweistexte wie diesen mehr  |  alle Updates für Sie kostenlos</v>
      </c>
      <c r="M4" s="405"/>
      <c r="N4" s="405"/>
      <c r="O4" s="405"/>
      <c r="P4" s="405"/>
      <c r="Q4" s="405"/>
      <c r="R4" s="405"/>
      <c r="S4" s="405"/>
      <c r="T4" s="405"/>
      <c r="U4" s="405"/>
      <c r="V4" s="405"/>
      <c r="W4" s="405"/>
    </row>
    <row r="5" spans="1:26" ht="26.25" x14ac:dyDescent="0.25">
      <c r="B5" s="48" t="s">
        <v>97</v>
      </c>
      <c r="C5" s="210" t="str">
        <f>"Einnahmen und Ausgaben in Fremdwährung "&amp;Kalenderjahr</f>
        <v>Einnahmen und Ausgaben in Fremdwährung 2024</v>
      </c>
      <c r="D5" s="211"/>
      <c r="E5" s="211"/>
      <c r="F5" s="211"/>
      <c r="G5" s="212"/>
      <c r="H5" s="213" t="str">
        <f>Basisdaten!F9</f>
        <v>CHF</v>
      </c>
      <c r="I5" s="211"/>
      <c r="J5" s="214"/>
      <c r="K5" s="214"/>
      <c r="L5" s="214"/>
      <c r="M5" s="214"/>
      <c r="N5" s="214"/>
      <c r="O5" s="214"/>
      <c r="P5" s="214"/>
      <c r="Q5" s="214"/>
      <c r="R5" s="214"/>
      <c r="S5" s="214"/>
      <c r="T5" s="214"/>
      <c r="U5" s="214"/>
      <c r="V5" s="214"/>
      <c r="W5" s="222" t="str">
        <f>IF(Basisdaten!I5="lizensiert","lizensiert","unlizensierte Testversion")</f>
        <v>unlizensierte Testversion</v>
      </c>
    </row>
    <row r="6" spans="1:26" ht="29.25" thickBot="1" x14ac:dyDescent="0.3">
      <c r="B6" s="47"/>
      <c r="C6" s="469" t="s">
        <v>44</v>
      </c>
      <c r="D6" s="470"/>
      <c r="E6" s="172" t="str">
        <f>Basisdaten!F7</f>
        <v>€</v>
      </c>
      <c r="F6" s="44">
        <v>1.05</v>
      </c>
      <c r="G6" s="44">
        <v>1.05</v>
      </c>
      <c r="H6" s="44">
        <v>1.05</v>
      </c>
      <c r="I6" s="44">
        <v>1.05</v>
      </c>
      <c r="J6" s="44">
        <v>1.05</v>
      </c>
      <c r="K6" s="44">
        <v>1.05</v>
      </c>
      <c r="L6" s="44">
        <v>1.05</v>
      </c>
      <c r="M6" s="44">
        <v>1.05</v>
      </c>
      <c r="N6" s="44">
        <v>1.05</v>
      </c>
      <c r="O6" s="44">
        <v>1.05</v>
      </c>
      <c r="P6" s="44">
        <v>1.05</v>
      </c>
      <c r="Q6" s="44">
        <v>1.05</v>
      </c>
      <c r="R6" s="303"/>
      <c r="S6" s="304"/>
      <c r="T6" s="297"/>
      <c r="U6" s="297"/>
      <c r="V6" s="297"/>
      <c r="W6" s="297"/>
    </row>
    <row r="7" spans="1:26" ht="17.25" x14ac:dyDescent="0.3">
      <c r="A7" s="203"/>
      <c r="B7" s="176" t="s">
        <v>3</v>
      </c>
      <c r="C7" s="471" t="s">
        <v>27</v>
      </c>
      <c r="D7" s="472"/>
      <c r="E7" s="177" t="str">
        <f>Basisdaten!F9</f>
        <v>CHF</v>
      </c>
      <c r="F7" s="253" t="s">
        <v>2</v>
      </c>
      <c r="G7" s="253" t="s">
        <v>6</v>
      </c>
      <c r="H7" s="253" t="s">
        <v>7</v>
      </c>
      <c r="I7" s="253" t="s">
        <v>8</v>
      </c>
      <c r="J7" s="253" t="s">
        <v>9</v>
      </c>
      <c r="K7" s="253" t="s">
        <v>10</v>
      </c>
      <c r="L7" s="253" t="s">
        <v>11</v>
      </c>
      <c r="M7" s="253" t="s">
        <v>12</v>
      </c>
      <c r="N7" s="253" t="s">
        <v>13</v>
      </c>
      <c r="O7" s="253" t="s">
        <v>14</v>
      </c>
      <c r="P7" s="253" t="s">
        <v>18</v>
      </c>
      <c r="Q7" s="253" t="s">
        <v>15</v>
      </c>
      <c r="R7" s="253" t="s">
        <v>17</v>
      </c>
      <c r="S7" s="473" t="s">
        <v>22</v>
      </c>
      <c r="T7" s="474"/>
      <c r="U7" s="474"/>
      <c r="V7" s="474"/>
      <c r="W7" s="475"/>
    </row>
    <row r="8" spans="1:26" ht="20.100000000000001" customHeight="1" x14ac:dyDescent="0.25">
      <c r="A8" s="204">
        <v>1</v>
      </c>
      <c r="B8" s="38">
        <v>1</v>
      </c>
      <c r="C8" s="476" t="s">
        <v>20</v>
      </c>
      <c r="D8" s="476"/>
      <c r="E8" s="477"/>
      <c r="F8" s="39">
        <v>2900</v>
      </c>
      <c r="G8" s="39">
        <v>2900</v>
      </c>
      <c r="H8" s="39">
        <v>2900</v>
      </c>
      <c r="I8" s="39">
        <v>2900</v>
      </c>
      <c r="J8" s="39">
        <v>2900</v>
      </c>
      <c r="K8" s="39">
        <v>2900</v>
      </c>
      <c r="L8" s="39">
        <v>2900</v>
      </c>
      <c r="M8" s="39">
        <v>2900</v>
      </c>
      <c r="N8" s="39">
        <v>2900</v>
      </c>
      <c r="O8" s="39">
        <v>2900</v>
      </c>
      <c r="P8" s="39">
        <v>2900</v>
      </c>
      <c r="Q8" s="39">
        <v>2900</v>
      </c>
      <c r="R8" s="76">
        <f>SUM(F8:Q8)</f>
        <v>34800</v>
      </c>
      <c r="S8" s="478"/>
      <c r="T8" s="479"/>
      <c r="U8" s="479"/>
      <c r="V8" s="479"/>
      <c r="W8" s="480"/>
      <c r="X8" s="107"/>
      <c r="Y8" s="107"/>
      <c r="Z8" s="107"/>
    </row>
    <row r="9" spans="1:26" ht="20.100000000000001" customHeight="1" x14ac:dyDescent="0.25">
      <c r="A9" s="204">
        <v>2</v>
      </c>
      <c r="B9" s="16"/>
      <c r="C9" s="431"/>
      <c r="D9" s="431"/>
      <c r="E9" s="432"/>
      <c r="F9" s="39"/>
      <c r="G9" s="39"/>
      <c r="H9" s="39"/>
      <c r="I9" s="39"/>
      <c r="J9" s="39"/>
      <c r="K9" s="39"/>
      <c r="L9" s="39"/>
      <c r="M9" s="39"/>
      <c r="N9" s="39"/>
      <c r="O9" s="39"/>
      <c r="P9" s="39"/>
      <c r="Q9" s="40"/>
      <c r="R9" s="76">
        <f t="shared" ref="R9:R30" si="0">SUM(F9:Q9)</f>
        <v>0</v>
      </c>
      <c r="S9" s="394"/>
      <c r="T9" s="395"/>
      <c r="U9" s="395"/>
      <c r="V9" s="395"/>
      <c r="W9" s="396"/>
      <c r="X9" s="107"/>
      <c r="Y9" s="107"/>
      <c r="Z9" s="107"/>
    </row>
    <row r="10" spans="1:26" ht="20.100000000000001" customHeight="1" x14ac:dyDescent="0.25">
      <c r="A10" s="204">
        <v>3</v>
      </c>
      <c r="B10" s="16"/>
      <c r="C10" s="431"/>
      <c r="D10" s="431"/>
      <c r="E10" s="432"/>
      <c r="F10" s="39"/>
      <c r="G10" s="39"/>
      <c r="H10" s="39"/>
      <c r="I10" s="39"/>
      <c r="J10" s="39"/>
      <c r="K10" s="39"/>
      <c r="L10" s="39"/>
      <c r="M10" s="39"/>
      <c r="N10" s="39"/>
      <c r="O10" s="39"/>
      <c r="P10" s="39"/>
      <c r="Q10" s="40"/>
      <c r="R10" s="76">
        <f t="shared" ref="R10:R11" si="1">SUM(F10:Q10)</f>
        <v>0</v>
      </c>
      <c r="S10" s="394"/>
      <c r="T10" s="395"/>
      <c r="U10" s="395"/>
      <c r="V10" s="395"/>
      <c r="W10" s="396"/>
      <c r="X10" s="107"/>
      <c r="Y10" s="107"/>
      <c r="Z10" s="107"/>
    </row>
    <row r="11" spans="1:26" ht="20.100000000000001" customHeight="1" x14ac:dyDescent="0.25">
      <c r="A11" s="204">
        <v>4</v>
      </c>
      <c r="B11" s="16"/>
      <c r="C11" s="431"/>
      <c r="D11" s="431"/>
      <c r="E11" s="432"/>
      <c r="F11" s="39"/>
      <c r="G11" s="39"/>
      <c r="H11" s="39"/>
      <c r="I11" s="39"/>
      <c r="J11" s="39"/>
      <c r="K11" s="39"/>
      <c r="L11" s="39"/>
      <c r="M11" s="39"/>
      <c r="N11" s="39"/>
      <c r="O11" s="39"/>
      <c r="P11" s="39"/>
      <c r="Q11" s="40"/>
      <c r="R11" s="76">
        <f t="shared" si="1"/>
        <v>0</v>
      </c>
      <c r="S11" s="394"/>
      <c r="T11" s="395"/>
      <c r="U11" s="395"/>
      <c r="V11" s="395"/>
      <c r="W11" s="396"/>
      <c r="X11" s="107"/>
      <c r="Y11" s="107"/>
      <c r="Z11" s="107"/>
    </row>
    <row r="12" spans="1:26" ht="20.100000000000001" customHeight="1" x14ac:dyDescent="0.25">
      <c r="A12" s="204">
        <v>5</v>
      </c>
      <c r="B12" s="16"/>
      <c r="C12" s="431"/>
      <c r="D12" s="431"/>
      <c r="E12" s="432"/>
      <c r="F12" s="39"/>
      <c r="G12" s="39"/>
      <c r="H12" s="39"/>
      <c r="I12" s="39"/>
      <c r="J12" s="39"/>
      <c r="K12" s="39"/>
      <c r="L12" s="39"/>
      <c r="M12" s="39"/>
      <c r="N12" s="39"/>
      <c r="O12" s="39"/>
      <c r="P12" s="39"/>
      <c r="Q12" s="40"/>
      <c r="R12" s="76">
        <f t="shared" ref="R12:R13" si="2">SUM(F12:Q12)</f>
        <v>0</v>
      </c>
      <c r="S12" s="394"/>
      <c r="T12" s="395"/>
      <c r="U12" s="395"/>
      <c r="V12" s="395"/>
      <c r="W12" s="396"/>
      <c r="X12" s="107"/>
      <c r="Y12" s="107"/>
      <c r="Z12" s="107"/>
    </row>
    <row r="13" spans="1:26" ht="20.100000000000001" customHeight="1" x14ac:dyDescent="0.25">
      <c r="A13" s="204">
        <v>6</v>
      </c>
      <c r="B13" s="16"/>
      <c r="C13" s="431"/>
      <c r="D13" s="431"/>
      <c r="E13" s="432"/>
      <c r="F13" s="39"/>
      <c r="G13" s="39"/>
      <c r="H13" s="39"/>
      <c r="I13" s="39"/>
      <c r="J13" s="39"/>
      <c r="K13" s="39"/>
      <c r="L13" s="39"/>
      <c r="M13" s="39"/>
      <c r="N13" s="39"/>
      <c r="O13" s="39"/>
      <c r="P13" s="39"/>
      <c r="Q13" s="40"/>
      <c r="R13" s="76">
        <f t="shared" si="2"/>
        <v>0</v>
      </c>
      <c r="S13" s="394"/>
      <c r="T13" s="395"/>
      <c r="U13" s="395"/>
      <c r="V13" s="395"/>
      <c r="W13" s="396"/>
      <c r="X13" s="107"/>
      <c r="Y13" s="107"/>
      <c r="Z13" s="107"/>
    </row>
    <row r="14" spans="1:26" ht="20.100000000000001" customHeight="1" x14ac:dyDescent="0.25">
      <c r="A14" s="204">
        <v>7</v>
      </c>
      <c r="B14" s="16"/>
      <c r="C14" s="431"/>
      <c r="D14" s="431"/>
      <c r="E14" s="432"/>
      <c r="F14" s="39"/>
      <c r="G14" s="39"/>
      <c r="H14" s="39"/>
      <c r="I14" s="39"/>
      <c r="J14" s="39"/>
      <c r="K14" s="39"/>
      <c r="L14" s="39"/>
      <c r="M14" s="39"/>
      <c r="N14" s="39"/>
      <c r="O14" s="39"/>
      <c r="P14" s="39"/>
      <c r="Q14" s="40"/>
      <c r="R14" s="76">
        <f t="shared" ref="R14:R15" si="3">SUM(F14:Q14)</f>
        <v>0</v>
      </c>
      <c r="S14" s="394"/>
      <c r="T14" s="395"/>
      <c r="U14" s="395"/>
      <c r="V14" s="395"/>
      <c r="W14" s="396"/>
      <c r="X14" s="107"/>
      <c r="Y14" s="107"/>
      <c r="Z14" s="107"/>
    </row>
    <row r="15" spans="1:26" ht="20.100000000000001" customHeight="1" x14ac:dyDescent="0.25">
      <c r="A15" s="204">
        <v>8</v>
      </c>
      <c r="B15" s="16"/>
      <c r="C15" s="431"/>
      <c r="D15" s="431"/>
      <c r="E15" s="432"/>
      <c r="F15" s="39"/>
      <c r="G15" s="39"/>
      <c r="H15" s="39"/>
      <c r="I15" s="39"/>
      <c r="J15" s="39"/>
      <c r="K15" s="39"/>
      <c r="L15" s="39"/>
      <c r="M15" s="39"/>
      <c r="N15" s="39"/>
      <c r="O15" s="39"/>
      <c r="P15" s="39"/>
      <c r="Q15" s="40"/>
      <c r="R15" s="76">
        <f t="shared" si="3"/>
        <v>0</v>
      </c>
      <c r="S15" s="394"/>
      <c r="T15" s="395"/>
      <c r="U15" s="395"/>
      <c r="V15" s="395"/>
      <c r="W15" s="396"/>
      <c r="X15" s="107"/>
      <c r="Y15" s="107"/>
      <c r="Z15" s="107"/>
    </row>
    <row r="16" spans="1:26" ht="20.100000000000001" customHeight="1" x14ac:dyDescent="0.25">
      <c r="A16" s="204">
        <v>9</v>
      </c>
      <c r="B16" s="16"/>
      <c r="C16" s="431"/>
      <c r="D16" s="431"/>
      <c r="E16" s="432"/>
      <c r="F16" s="39"/>
      <c r="G16" s="39"/>
      <c r="H16" s="39"/>
      <c r="I16" s="39"/>
      <c r="J16" s="39"/>
      <c r="K16" s="39"/>
      <c r="L16" s="39"/>
      <c r="M16" s="39"/>
      <c r="N16" s="39"/>
      <c r="O16" s="39"/>
      <c r="P16" s="39"/>
      <c r="Q16" s="40"/>
      <c r="R16" s="76">
        <f t="shared" ref="R16" si="4">SUM(F16:Q16)</f>
        <v>0</v>
      </c>
      <c r="S16" s="394"/>
      <c r="T16" s="395"/>
      <c r="U16" s="395"/>
      <c r="V16" s="395"/>
      <c r="W16" s="396"/>
      <c r="X16" s="107"/>
      <c r="Y16" s="107"/>
      <c r="Z16" s="107"/>
    </row>
    <row r="17" spans="1:26" ht="20.100000000000001" customHeight="1" thickBot="1" x14ac:dyDescent="0.3">
      <c r="A17" s="204">
        <v>10</v>
      </c>
      <c r="B17" s="16"/>
      <c r="C17" s="431"/>
      <c r="D17" s="431"/>
      <c r="E17" s="432"/>
      <c r="F17" s="39"/>
      <c r="G17" s="39"/>
      <c r="H17" s="39"/>
      <c r="I17" s="39"/>
      <c r="J17" s="39"/>
      <c r="K17" s="39"/>
      <c r="L17" s="39"/>
      <c r="M17" s="39"/>
      <c r="N17" s="39"/>
      <c r="O17" s="39"/>
      <c r="P17" s="39"/>
      <c r="Q17" s="40"/>
      <c r="R17" s="77">
        <f t="shared" si="0"/>
        <v>0</v>
      </c>
      <c r="S17" s="438"/>
      <c r="T17" s="439"/>
      <c r="U17" s="439"/>
      <c r="V17" s="439"/>
      <c r="W17" s="440"/>
      <c r="X17" s="107"/>
      <c r="Y17" s="107"/>
      <c r="Z17" s="107"/>
    </row>
    <row r="18" spans="1:26" ht="20.100000000000001" customHeight="1" thickBot="1" x14ac:dyDescent="0.3">
      <c r="A18" s="204"/>
      <c r="B18" s="441" t="s">
        <v>25</v>
      </c>
      <c r="C18" s="442"/>
      <c r="D18" s="442"/>
      <c r="E18" s="443"/>
      <c r="F18" s="89">
        <f>SUM(F8:F17)</f>
        <v>2900</v>
      </c>
      <c r="G18" s="89">
        <f t="shared" ref="G18:R18" si="5">SUM(G8:G17)</f>
        <v>2900</v>
      </c>
      <c r="H18" s="89">
        <f t="shared" si="5"/>
        <v>2900</v>
      </c>
      <c r="I18" s="89">
        <f t="shared" si="5"/>
        <v>2900</v>
      </c>
      <c r="J18" s="89">
        <f t="shared" si="5"/>
        <v>2900</v>
      </c>
      <c r="K18" s="89">
        <f t="shared" si="5"/>
        <v>2900</v>
      </c>
      <c r="L18" s="89">
        <f t="shared" si="5"/>
        <v>2900</v>
      </c>
      <c r="M18" s="89">
        <f t="shared" si="5"/>
        <v>2900</v>
      </c>
      <c r="N18" s="89">
        <f t="shared" si="5"/>
        <v>2900</v>
      </c>
      <c r="O18" s="89">
        <f t="shared" si="5"/>
        <v>2900</v>
      </c>
      <c r="P18" s="89">
        <f t="shared" si="5"/>
        <v>2900</v>
      </c>
      <c r="Q18" s="89">
        <f t="shared" si="5"/>
        <v>2900</v>
      </c>
      <c r="R18" s="89">
        <f t="shared" si="5"/>
        <v>34800</v>
      </c>
      <c r="S18" s="435"/>
      <c r="T18" s="436"/>
      <c r="U18" s="436"/>
      <c r="V18" s="436"/>
      <c r="W18" s="437"/>
      <c r="X18" s="107"/>
      <c r="Y18" s="107"/>
      <c r="Z18" s="107"/>
    </row>
    <row r="19" spans="1:26" ht="16.5" thickBot="1" x14ac:dyDescent="0.3">
      <c r="A19" s="204"/>
      <c r="B19" s="288"/>
      <c r="C19" s="289"/>
      <c r="D19" s="290"/>
      <c r="E19" s="290"/>
      <c r="F19" s="291"/>
      <c r="G19" s="291"/>
      <c r="H19" s="291"/>
      <c r="I19" s="291"/>
      <c r="J19" s="291"/>
      <c r="K19" s="291"/>
      <c r="L19" s="291"/>
      <c r="M19" s="291"/>
      <c r="N19" s="291"/>
      <c r="O19" s="291"/>
      <c r="P19" s="291"/>
      <c r="Q19" s="291"/>
      <c r="R19" s="291"/>
      <c r="S19" s="426"/>
      <c r="T19" s="426"/>
      <c r="U19" s="426"/>
      <c r="V19" s="426"/>
      <c r="W19" s="426"/>
    </row>
    <row r="20" spans="1:26" ht="17.25" x14ac:dyDescent="0.25">
      <c r="A20" s="204"/>
      <c r="B20" s="178" t="s">
        <v>3</v>
      </c>
      <c r="C20" s="427" t="s">
        <v>28</v>
      </c>
      <c r="D20" s="428"/>
      <c r="E20" s="179" t="str">
        <f>Basisdaten!F9</f>
        <v>CHF</v>
      </c>
      <c r="F20" s="180" t="s">
        <v>2</v>
      </c>
      <c r="G20" s="180" t="s">
        <v>6</v>
      </c>
      <c r="H20" s="180" t="s">
        <v>7</v>
      </c>
      <c r="I20" s="180" t="s">
        <v>8</v>
      </c>
      <c r="J20" s="180" t="s">
        <v>9</v>
      </c>
      <c r="K20" s="180" t="s">
        <v>10</v>
      </c>
      <c r="L20" s="180" t="s">
        <v>11</v>
      </c>
      <c r="M20" s="180" t="s">
        <v>12</v>
      </c>
      <c r="N20" s="180" t="s">
        <v>13</v>
      </c>
      <c r="O20" s="180" t="s">
        <v>14</v>
      </c>
      <c r="P20" s="180" t="s">
        <v>16</v>
      </c>
      <c r="Q20" s="180" t="s">
        <v>15</v>
      </c>
      <c r="R20" s="180" t="s">
        <v>17</v>
      </c>
      <c r="S20" s="423" t="s">
        <v>22</v>
      </c>
      <c r="T20" s="424"/>
      <c r="U20" s="424"/>
      <c r="V20" s="424"/>
      <c r="W20" s="425"/>
      <c r="X20" s="108"/>
      <c r="Y20" s="108"/>
      <c r="Z20" s="108"/>
    </row>
    <row r="21" spans="1:26" ht="20.100000000000001" customHeight="1" x14ac:dyDescent="0.25">
      <c r="A21" s="204">
        <v>1</v>
      </c>
      <c r="B21" s="41">
        <v>26</v>
      </c>
      <c r="C21" s="445" t="s">
        <v>65</v>
      </c>
      <c r="D21" s="445"/>
      <c r="E21" s="446"/>
      <c r="F21" s="39">
        <v>100</v>
      </c>
      <c r="G21" s="39">
        <v>100</v>
      </c>
      <c r="H21" s="39">
        <v>100</v>
      </c>
      <c r="I21" s="39">
        <v>100</v>
      </c>
      <c r="J21" s="39">
        <v>100</v>
      </c>
      <c r="K21" s="39">
        <v>100</v>
      </c>
      <c r="L21" s="39">
        <v>100</v>
      </c>
      <c r="M21" s="39">
        <v>100</v>
      </c>
      <c r="N21" s="39">
        <v>100</v>
      </c>
      <c r="O21" s="39">
        <v>100</v>
      </c>
      <c r="P21" s="39">
        <v>100</v>
      </c>
      <c r="Q21" s="39">
        <v>100</v>
      </c>
      <c r="R21" s="78">
        <f>SUM(F21:Q21)</f>
        <v>1200</v>
      </c>
      <c r="S21" s="447"/>
      <c r="T21" s="448"/>
      <c r="U21" s="448"/>
      <c r="V21" s="448"/>
      <c r="W21" s="449"/>
      <c r="X21" s="107"/>
      <c r="Y21" s="107"/>
      <c r="Z21" s="107"/>
    </row>
    <row r="22" spans="1:26" ht="20.100000000000001" customHeight="1" x14ac:dyDescent="0.25">
      <c r="A22" s="204">
        <v>2</v>
      </c>
      <c r="B22" s="42"/>
      <c r="C22" s="431" t="s">
        <v>30</v>
      </c>
      <c r="D22" s="431"/>
      <c r="E22" s="432"/>
      <c r="F22" s="39">
        <v>80</v>
      </c>
      <c r="G22" s="39">
        <v>80</v>
      </c>
      <c r="H22" s="39">
        <v>80</v>
      </c>
      <c r="I22" s="39">
        <v>80</v>
      </c>
      <c r="J22" s="39">
        <v>80</v>
      </c>
      <c r="K22" s="39">
        <v>80</v>
      </c>
      <c r="L22" s="39">
        <v>80</v>
      </c>
      <c r="M22" s="39">
        <v>80</v>
      </c>
      <c r="N22" s="39">
        <v>80</v>
      </c>
      <c r="O22" s="39">
        <v>80</v>
      </c>
      <c r="P22" s="39">
        <v>80</v>
      </c>
      <c r="Q22" s="39">
        <v>80</v>
      </c>
      <c r="R22" s="79">
        <f t="shared" si="0"/>
        <v>960</v>
      </c>
      <c r="S22" s="433"/>
      <c r="T22" s="395"/>
      <c r="U22" s="395"/>
      <c r="V22" s="395"/>
      <c r="W22" s="434"/>
      <c r="X22" s="107"/>
      <c r="Y22" s="107"/>
      <c r="Z22" s="107"/>
    </row>
    <row r="23" spans="1:26" ht="20.100000000000001" customHeight="1" x14ac:dyDescent="0.25">
      <c r="A23" s="204">
        <v>3</v>
      </c>
      <c r="B23" s="42"/>
      <c r="C23" s="431" t="s">
        <v>31</v>
      </c>
      <c r="D23" s="431"/>
      <c r="E23" s="432"/>
      <c r="F23" s="39">
        <v>25</v>
      </c>
      <c r="G23" s="39">
        <v>25</v>
      </c>
      <c r="H23" s="39">
        <v>25</v>
      </c>
      <c r="I23" s="39">
        <v>25</v>
      </c>
      <c r="J23" s="39">
        <v>25</v>
      </c>
      <c r="K23" s="39">
        <v>25</v>
      </c>
      <c r="L23" s="39">
        <v>25</v>
      </c>
      <c r="M23" s="39">
        <v>25</v>
      </c>
      <c r="N23" s="39">
        <v>25</v>
      </c>
      <c r="O23" s="39">
        <v>25</v>
      </c>
      <c r="P23" s="39">
        <v>25</v>
      </c>
      <c r="Q23" s="39">
        <v>25</v>
      </c>
      <c r="R23" s="79">
        <f t="shared" si="0"/>
        <v>300</v>
      </c>
      <c r="S23" s="433"/>
      <c r="T23" s="395"/>
      <c r="U23" s="395"/>
      <c r="V23" s="395"/>
      <c r="W23" s="434"/>
      <c r="X23" s="107"/>
      <c r="Y23" s="107"/>
      <c r="Z23" s="107"/>
    </row>
    <row r="24" spans="1:26" ht="20.100000000000001" customHeight="1" x14ac:dyDescent="0.25">
      <c r="A24" s="204">
        <v>4</v>
      </c>
      <c r="B24" s="42"/>
      <c r="C24" s="431"/>
      <c r="D24" s="431"/>
      <c r="E24" s="432"/>
      <c r="F24" s="39"/>
      <c r="G24" s="39"/>
      <c r="H24" s="39"/>
      <c r="I24" s="39"/>
      <c r="J24" s="39"/>
      <c r="K24" s="39"/>
      <c r="L24" s="39"/>
      <c r="M24" s="39"/>
      <c r="N24" s="39"/>
      <c r="O24" s="39"/>
      <c r="P24" s="39"/>
      <c r="Q24" s="39"/>
      <c r="R24" s="79">
        <f t="shared" si="0"/>
        <v>0</v>
      </c>
      <c r="S24" s="433"/>
      <c r="T24" s="395"/>
      <c r="U24" s="395"/>
      <c r="V24" s="395"/>
      <c r="W24" s="434"/>
      <c r="X24" s="107"/>
      <c r="Y24" s="107"/>
      <c r="Z24" s="107"/>
    </row>
    <row r="25" spans="1:26" ht="20.100000000000001" customHeight="1" x14ac:dyDescent="0.25">
      <c r="A25" s="204">
        <v>5</v>
      </c>
      <c r="B25" s="42"/>
      <c r="C25" s="431"/>
      <c r="D25" s="431"/>
      <c r="E25" s="432"/>
      <c r="F25" s="39"/>
      <c r="G25" s="39"/>
      <c r="H25" s="39"/>
      <c r="I25" s="39"/>
      <c r="J25" s="39"/>
      <c r="K25" s="39"/>
      <c r="L25" s="39"/>
      <c r="M25" s="39"/>
      <c r="N25" s="39"/>
      <c r="O25" s="39"/>
      <c r="P25" s="39"/>
      <c r="Q25" s="39"/>
      <c r="R25" s="79">
        <f t="shared" ref="R25:R26" si="6">SUM(F25:Q25)</f>
        <v>0</v>
      </c>
      <c r="S25" s="433"/>
      <c r="T25" s="395"/>
      <c r="U25" s="395"/>
      <c r="V25" s="395"/>
      <c r="W25" s="434"/>
      <c r="X25" s="107"/>
      <c r="Y25" s="107"/>
      <c r="Z25" s="107"/>
    </row>
    <row r="26" spans="1:26" ht="20.100000000000001" customHeight="1" x14ac:dyDescent="0.25">
      <c r="A26" s="204">
        <v>6</v>
      </c>
      <c r="B26" s="42"/>
      <c r="C26" s="431"/>
      <c r="D26" s="431"/>
      <c r="E26" s="432"/>
      <c r="F26" s="39"/>
      <c r="G26" s="39"/>
      <c r="H26" s="39"/>
      <c r="I26" s="39"/>
      <c r="J26" s="39"/>
      <c r="K26" s="39"/>
      <c r="L26" s="39"/>
      <c r="M26" s="39"/>
      <c r="N26" s="39"/>
      <c r="O26" s="39"/>
      <c r="P26" s="39"/>
      <c r="Q26" s="39"/>
      <c r="R26" s="79">
        <f t="shared" si="6"/>
        <v>0</v>
      </c>
      <c r="S26" s="433"/>
      <c r="T26" s="395"/>
      <c r="U26" s="395"/>
      <c r="V26" s="395"/>
      <c r="W26" s="434"/>
      <c r="X26" s="107"/>
      <c r="Y26" s="107"/>
      <c r="Z26" s="107"/>
    </row>
    <row r="27" spans="1:26" ht="20.100000000000001" customHeight="1" x14ac:dyDescent="0.25">
      <c r="A27" s="204">
        <v>7</v>
      </c>
      <c r="B27" s="42"/>
      <c r="C27" s="431"/>
      <c r="D27" s="431"/>
      <c r="E27" s="432"/>
      <c r="F27" s="39"/>
      <c r="G27" s="39"/>
      <c r="H27" s="39"/>
      <c r="I27" s="39"/>
      <c r="J27" s="39"/>
      <c r="K27" s="39"/>
      <c r="L27" s="39"/>
      <c r="M27" s="39"/>
      <c r="N27" s="39"/>
      <c r="O27" s="39"/>
      <c r="P27" s="39"/>
      <c r="Q27" s="39"/>
      <c r="R27" s="79">
        <f t="shared" ref="R27:R28" si="7">SUM(F27:Q27)</f>
        <v>0</v>
      </c>
      <c r="S27" s="433"/>
      <c r="T27" s="395"/>
      <c r="U27" s="395"/>
      <c r="V27" s="395"/>
      <c r="W27" s="434"/>
      <c r="X27" s="107"/>
      <c r="Y27" s="107"/>
      <c r="Z27" s="107"/>
    </row>
    <row r="28" spans="1:26" ht="20.100000000000001" customHeight="1" x14ac:dyDescent="0.25">
      <c r="A28" s="204">
        <v>8</v>
      </c>
      <c r="B28" s="42"/>
      <c r="C28" s="431"/>
      <c r="D28" s="431"/>
      <c r="E28" s="432"/>
      <c r="F28" s="39"/>
      <c r="G28" s="39"/>
      <c r="H28" s="39"/>
      <c r="I28" s="39"/>
      <c r="J28" s="39"/>
      <c r="K28" s="39"/>
      <c r="L28" s="39"/>
      <c r="M28" s="39"/>
      <c r="N28" s="39"/>
      <c r="O28" s="39"/>
      <c r="P28" s="39"/>
      <c r="Q28" s="39"/>
      <c r="R28" s="79">
        <f t="shared" si="7"/>
        <v>0</v>
      </c>
      <c r="S28" s="433"/>
      <c r="T28" s="395"/>
      <c r="U28" s="395"/>
      <c r="V28" s="395"/>
      <c r="W28" s="434"/>
      <c r="X28" s="107"/>
      <c r="Y28" s="107"/>
      <c r="Z28" s="107"/>
    </row>
    <row r="29" spans="1:26" ht="20.100000000000001" customHeight="1" x14ac:dyDescent="0.25">
      <c r="A29" s="204">
        <v>9</v>
      </c>
      <c r="B29" s="42"/>
      <c r="C29" s="431"/>
      <c r="D29" s="431"/>
      <c r="E29" s="432"/>
      <c r="F29" s="39"/>
      <c r="G29" s="39"/>
      <c r="H29" s="39"/>
      <c r="I29" s="39"/>
      <c r="J29" s="39"/>
      <c r="K29" s="39"/>
      <c r="L29" s="39"/>
      <c r="M29" s="39"/>
      <c r="N29" s="39"/>
      <c r="O29" s="39"/>
      <c r="P29" s="39"/>
      <c r="Q29" s="39"/>
      <c r="R29" s="79">
        <f t="shared" ref="R29" si="8">SUM(F29:Q29)</f>
        <v>0</v>
      </c>
      <c r="S29" s="433"/>
      <c r="T29" s="395"/>
      <c r="U29" s="395"/>
      <c r="V29" s="395"/>
      <c r="W29" s="434"/>
      <c r="X29" s="107"/>
      <c r="Y29" s="107"/>
      <c r="Z29" s="107"/>
    </row>
    <row r="30" spans="1:26" ht="20.100000000000001" customHeight="1" thickBot="1" x14ac:dyDescent="0.3">
      <c r="A30" s="204">
        <v>10</v>
      </c>
      <c r="B30" s="43"/>
      <c r="C30" s="456"/>
      <c r="D30" s="456"/>
      <c r="E30" s="457"/>
      <c r="F30" s="39"/>
      <c r="G30" s="39"/>
      <c r="H30" s="39"/>
      <c r="I30" s="39"/>
      <c r="J30" s="39"/>
      <c r="K30" s="39"/>
      <c r="L30" s="39"/>
      <c r="M30" s="39"/>
      <c r="N30" s="39"/>
      <c r="O30" s="39"/>
      <c r="P30" s="39"/>
      <c r="Q30" s="40"/>
      <c r="R30" s="80">
        <f t="shared" si="0"/>
        <v>0</v>
      </c>
      <c r="S30" s="458"/>
      <c r="T30" s="459"/>
      <c r="U30" s="459"/>
      <c r="V30" s="459"/>
      <c r="W30" s="460"/>
      <c r="X30" s="107"/>
      <c r="Y30" s="107"/>
      <c r="Z30" s="107"/>
    </row>
    <row r="31" spans="1:26" ht="20.100000000000001" customHeight="1" thickBot="1" x14ac:dyDescent="0.3">
      <c r="A31" s="204"/>
      <c r="B31" s="461" t="s">
        <v>32</v>
      </c>
      <c r="C31" s="462"/>
      <c r="D31" s="462"/>
      <c r="E31" s="463"/>
      <c r="F31" s="91">
        <f>SUM(F21:F30)</f>
        <v>205</v>
      </c>
      <c r="G31" s="91">
        <f t="shared" ref="G31:R31" si="9">SUM(G21:G30)</f>
        <v>205</v>
      </c>
      <c r="H31" s="91">
        <f t="shared" si="9"/>
        <v>205</v>
      </c>
      <c r="I31" s="91">
        <f t="shared" si="9"/>
        <v>205</v>
      </c>
      <c r="J31" s="91">
        <f t="shared" si="9"/>
        <v>205</v>
      </c>
      <c r="K31" s="91">
        <f t="shared" si="9"/>
        <v>205</v>
      </c>
      <c r="L31" s="91">
        <f t="shared" si="9"/>
        <v>205</v>
      </c>
      <c r="M31" s="91">
        <f t="shared" si="9"/>
        <v>205</v>
      </c>
      <c r="N31" s="91">
        <f t="shared" si="9"/>
        <v>205</v>
      </c>
      <c r="O31" s="91">
        <f t="shared" si="9"/>
        <v>205</v>
      </c>
      <c r="P31" s="91">
        <f t="shared" si="9"/>
        <v>205</v>
      </c>
      <c r="Q31" s="91">
        <f t="shared" si="9"/>
        <v>205</v>
      </c>
      <c r="R31" s="254">
        <f t="shared" si="9"/>
        <v>2460</v>
      </c>
      <c r="S31" s="464"/>
      <c r="T31" s="465"/>
      <c r="U31" s="465"/>
      <c r="V31" s="465"/>
      <c r="W31" s="466"/>
      <c r="X31" s="46"/>
      <c r="Y31" s="46"/>
      <c r="Z31" s="46"/>
    </row>
    <row r="32" spans="1:26" ht="16.5" thickBot="1" x14ac:dyDescent="0.3">
      <c r="A32" s="204"/>
      <c r="B32" s="292"/>
      <c r="C32" s="293"/>
      <c r="D32" s="294"/>
      <c r="E32" s="294"/>
      <c r="F32" s="295"/>
      <c r="G32" s="295"/>
      <c r="H32" s="295"/>
      <c r="I32" s="295"/>
      <c r="J32" s="295"/>
      <c r="K32" s="295"/>
      <c r="L32" s="295"/>
      <c r="M32" s="295"/>
      <c r="N32" s="295"/>
      <c r="O32" s="295"/>
      <c r="P32" s="295"/>
      <c r="Q32" s="295"/>
      <c r="R32" s="295"/>
      <c r="S32" s="296"/>
      <c r="T32" s="296"/>
      <c r="U32" s="296"/>
      <c r="V32" s="296"/>
      <c r="W32" s="296"/>
      <c r="X32" s="9"/>
      <c r="Y32" s="9"/>
    </row>
    <row r="33" spans="1:26" ht="20.100000000000001" customHeight="1" x14ac:dyDescent="0.25">
      <c r="A33" s="204"/>
      <c r="B33" s="19" t="s">
        <v>45</v>
      </c>
      <c r="C33" s="60"/>
      <c r="D33" s="22"/>
      <c r="E33" s="173" t="str">
        <f>Basisdaten!F9</f>
        <v>CHF</v>
      </c>
      <c r="F33" s="338">
        <f>F18-F31</f>
        <v>2695</v>
      </c>
      <c r="G33" s="338">
        <f t="shared" ref="G33:R33" si="10">G18-G31</f>
        <v>2695</v>
      </c>
      <c r="H33" s="338">
        <f t="shared" si="10"/>
        <v>2695</v>
      </c>
      <c r="I33" s="338">
        <f t="shared" si="10"/>
        <v>2695</v>
      </c>
      <c r="J33" s="338">
        <f t="shared" si="10"/>
        <v>2695</v>
      </c>
      <c r="K33" s="338">
        <f t="shared" si="10"/>
        <v>2695</v>
      </c>
      <c r="L33" s="338">
        <f t="shared" si="10"/>
        <v>2695</v>
      </c>
      <c r="M33" s="338">
        <f t="shared" si="10"/>
        <v>2695</v>
      </c>
      <c r="N33" s="338">
        <f t="shared" si="10"/>
        <v>2695</v>
      </c>
      <c r="O33" s="338">
        <f t="shared" si="10"/>
        <v>2695</v>
      </c>
      <c r="P33" s="338">
        <f t="shared" si="10"/>
        <v>2695</v>
      </c>
      <c r="Q33" s="338">
        <f t="shared" si="10"/>
        <v>2695</v>
      </c>
      <c r="R33" s="81">
        <f t="shared" si="10"/>
        <v>32340</v>
      </c>
      <c r="S33" s="467"/>
      <c r="T33" s="468"/>
      <c r="U33" s="468"/>
      <c r="V33" s="468"/>
      <c r="W33" s="468"/>
      <c r="X33" s="109"/>
      <c r="Y33" s="109"/>
      <c r="Z33" s="109"/>
    </row>
    <row r="34" spans="1:26" ht="20.100000000000001" customHeight="1" x14ac:dyDescent="0.25">
      <c r="A34" s="204"/>
      <c r="B34" s="24" t="s">
        <v>46</v>
      </c>
      <c r="C34" s="61"/>
      <c r="D34" s="18"/>
      <c r="E34" s="174" t="str">
        <f>Basisdaten!F7</f>
        <v>€</v>
      </c>
      <c r="F34" s="82">
        <f t="shared" ref="F34:Q34" si="11">F33/F6</f>
        <v>2566.6666666666665</v>
      </c>
      <c r="G34" s="82">
        <f t="shared" si="11"/>
        <v>2566.6666666666665</v>
      </c>
      <c r="H34" s="82">
        <f t="shared" si="11"/>
        <v>2566.6666666666665</v>
      </c>
      <c r="I34" s="82">
        <f t="shared" si="11"/>
        <v>2566.6666666666665</v>
      </c>
      <c r="J34" s="82">
        <f t="shared" si="11"/>
        <v>2566.6666666666665</v>
      </c>
      <c r="K34" s="82">
        <f t="shared" si="11"/>
        <v>2566.6666666666665</v>
      </c>
      <c r="L34" s="82">
        <f t="shared" si="11"/>
        <v>2566.6666666666665</v>
      </c>
      <c r="M34" s="82">
        <f t="shared" si="11"/>
        <v>2566.6666666666665</v>
      </c>
      <c r="N34" s="82">
        <f t="shared" si="11"/>
        <v>2566.6666666666665</v>
      </c>
      <c r="O34" s="82">
        <f t="shared" si="11"/>
        <v>2566.6666666666665</v>
      </c>
      <c r="P34" s="82">
        <f t="shared" si="11"/>
        <v>2566.6666666666665</v>
      </c>
      <c r="Q34" s="82">
        <f t="shared" si="11"/>
        <v>2566.6666666666665</v>
      </c>
      <c r="R34" s="83">
        <f>SUM(F34:Q34)</f>
        <v>30800.000000000004</v>
      </c>
      <c r="S34" s="429"/>
      <c r="T34" s="430"/>
      <c r="U34" s="430"/>
      <c r="V34" s="430"/>
      <c r="W34" s="430"/>
      <c r="X34" s="109"/>
      <c r="Y34" s="109"/>
      <c r="Z34" s="109"/>
    </row>
    <row r="35" spans="1:26" ht="20.100000000000001" customHeight="1" x14ac:dyDescent="0.25">
      <c r="A35" s="204"/>
      <c r="B35" s="20" t="s">
        <v>34</v>
      </c>
      <c r="C35" s="62"/>
      <c r="D35" s="23"/>
      <c r="E35" s="174" t="str">
        <f>Basisdaten!F9</f>
        <v>CHF</v>
      </c>
      <c r="F35" s="45">
        <v>2400</v>
      </c>
      <c r="G35" s="45">
        <v>2400</v>
      </c>
      <c r="H35" s="45">
        <v>2400</v>
      </c>
      <c r="I35" s="45">
        <v>2400</v>
      </c>
      <c r="J35" s="45">
        <v>2400</v>
      </c>
      <c r="K35" s="45">
        <v>2400</v>
      </c>
      <c r="L35" s="45">
        <v>2400</v>
      </c>
      <c r="M35" s="45">
        <v>2400</v>
      </c>
      <c r="N35" s="45">
        <v>2400</v>
      </c>
      <c r="O35" s="45">
        <v>2400</v>
      </c>
      <c r="P35" s="45">
        <v>2400</v>
      </c>
      <c r="Q35" s="45">
        <v>2400</v>
      </c>
      <c r="R35" s="37">
        <f>SUM(F35:Q35)</f>
        <v>28800</v>
      </c>
      <c r="S35" s="429"/>
      <c r="T35" s="430"/>
      <c r="U35" s="430"/>
      <c r="V35" s="430"/>
      <c r="W35" s="430"/>
      <c r="X35" s="109"/>
      <c r="Y35" s="109"/>
      <c r="Z35" s="109"/>
    </row>
    <row r="36" spans="1:26" ht="20.100000000000001" customHeight="1" thickBot="1" x14ac:dyDescent="0.3">
      <c r="A36" s="204"/>
      <c r="B36" s="25" t="s">
        <v>34</v>
      </c>
      <c r="C36" s="63"/>
      <c r="D36" s="21"/>
      <c r="E36" s="175" t="str">
        <f>Basisdaten!F7</f>
        <v>€</v>
      </c>
      <c r="F36" s="84">
        <f t="shared" ref="F36:Q36" si="12">F35/F6</f>
        <v>2285.7142857142858</v>
      </c>
      <c r="G36" s="84">
        <f t="shared" si="12"/>
        <v>2285.7142857142858</v>
      </c>
      <c r="H36" s="84">
        <f t="shared" si="12"/>
        <v>2285.7142857142858</v>
      </c>
      <c r="I36" s="84">
        <f t="shared" si="12"/>
        <v>2285.7142857142858</v>
      </c>
      <c r="J36" s="84">
        <f t="shared" si="12"/>
        <v>2285.7142857142858</v>
      </c>
      <c r="K36" s="84">
        <f t="shared" si="12"/>
        <v>2285.7142857142858</v>
      </c>
      <c r="L36" s="84">
        <f t="shared" si="12"/>
        <v>2285.7142857142858</v>
      </c>
      <c r="M36" s="84">
        <f t="shared" si="12"/>
        <v>2285.7142857142858</v>
      </c>
      <c r="N36" s="84">
        <f t="shared" si="12"/>
        <v>2285.7142857142858</v>
      </c>
      <c r="O36" s="84">
        <f t="shared" si="12"/>
        <v>2285.7142857142858</v>
      </c>
      <c r="P36" s="84">
        <f t="shared" si="12"/>
        <v>2285.7142857142858</v>
      </c>
      <c r="Q36" s="84">
        <f t="shared" si="12"/>
        <v>2285.7142857142858</v>
      </c>
      <c r="R36" s="85">
        <f>SUM(F36:Q36)</f>
        <v>27428.571428571431</v>
      </c>
      <c r="S36" s="450" t="s">
        <v>112</v>
      </c>
      <c r="T36" s="451"/>
      <c r="U36" s="451"/>
      <c r="V36" s="451"/>
      <c r="W36" s="451"/>
      <c r="X36" s="110"/>
      <c r="Y36" s="110"/>
      <c r="Z36" s="110"/>
    </row>
    <row r="37" spans="1:26" ht="20.100000000000001" customHeight="1" thickBot="1" x14ac:dyDescent="0.3">
      <c r="A37" s="205"/>
      <c r="B37" s="452" t="s">
        <v>47</v>
      </c>
      <c r="C37" s="453"/>
      <c r="D37" s="453"/>
      <c r="E37" s="34" t="str">
        <f>Basisdaten!F9</f>
        <v>CHF</v>
      </c>
      <c r="F37" s="86">
        <f>F33-F35</f>
        <v>295</v>
      </c>
      <c r="G37" s="87">
        <f>G33-G35</f>
        <v>295</v>
      </c>
      <c r="H37" s="87">
        <f t="shared" ref="H37:Q37" si="13">H33-H35</f>
        <v>295</v>
      </c>
      <c r="I37" s="87">
        <f t="shared" si="13"/>
        <v>295</v>
      </c>
      <c r="J37" s="87">
        <f t="shared" si="13"/>
        <v>295</v>
      </c>
      <c r="K37" s="87">
        <f t="shared" si="13"/>
        <v>295</v>
      </c>
      <c r="L37" s="87">
        <f t="shared" si="13"/>
        <v>295</v>
      </c>
      <c r="M37" s="87">
        <f t="shared" si="13"/>
        <v>295</v>
      </c>
      <c r="N37" s="87">
        <f t="shared" si="13"/>
        <v>295</v>
      </c>
      <c r="O37" s="87">
        <f>O33-O35</f>
        <v>295</v>
      </c>
      <c r="P37" s="87">
        <f t="shared" si="13"/>
        <v>295</v>
      </c>
      <c r="Q37" s="87">
        <f t="shared" si="13"/>
        <v>295</v>
      </c>
      <c r="R37" s="88">
        <f>SUM(F37:Q37)</f>
        <v>3540</v>
      </c>
      <c r="S37" s="454" t="s">
        <v>116</v>
      </c>
      <c r="T37" s="455"/>
      <c r="U37" s="455"/>
      <c r="V37" s="455"/>
      <c r="W37" s="455"/>
      <c r="X37" s="109"/>
      <c r="Y37" s="109"/>
      <c r="Z37" s="109"/>
    </row>
    <row r="38" spans="1:26" x14ac:dyDescent="0.25">
      <c r="A38" s="205"/>
      <c r="B38" s="297"/>
      <c r="C38" s="298"/>
      <c r="D38" s="299"/>
      <c r="E38" s="300"/>
      <c r="F38" s="301"/>
      <c r="G38" s="301"/>
      <c r="H38" s="301"/>
      <c r="I38" s="301"/>
      <c r="J38" s="301"/>
      <c r="K38" s="301"/>
      <c r="L38" s="301"/>
      <c r="M38" s="301"/>
      <c r="N38" s="301"/>
      <c r="O38" s="301"/>
      <c r="P38" s="301"/>
      <c r="Q38" s="301"/>
      <c r="R38" s="302"/>
      <c r="S38" s="444"/>
      <c r="T38" s="444"/>
      <c r="U38" s="444"/>
      <c r="V38" s="444"/>
      <c r="W38" s="444"/>
    </row>
    <row r="39" spans="1:26" x14ac:dyDescent="0.25">
      <c r="C39" s="17"/>
      <c r="D39" s="1"/>
      <c r="E39" s="14"/>
      <c r="F39" s="13"/>
      <c r="G39" s="13"/>
      <c r="H39" s="13"/>
      <c r="I39" s="13"/>
      <c r="J39" s="13"/>
      <c r="K39" s="13"/>
      <c r="L39" s="13"/>
      <c r="M39" s="13"/>
      <c r="N39" s="13"/>
      <c r="O39" s="13"/>
      <c r="P39" s="13"/>
      <c r="Q39" s="13"/>
      <c r="R39" s="15"/>
    </row>
  </sheetData>
  <sheetProtection algorithmName="SHA-512" hashValue="6cG7FB7I/wvAce4Qq038LR3OEDsfU2afKAJep2AzkLImPlq2rVDyT9A8aPMcAKabn+JT3rASODEpdqX/32Yxrg==" saltValue="jOSnVfn1xpBj6/2REF2pOg==" spinCount="100000" sheet="1" formatCells="0"/>
  <mergeCells count="62">
    <mergeCell ref="U1:W1"/>
    <mergeCell ref="B4:D4"/>
    <mergeCell ref="C13:E13"/>
    <mergeCell ref="S13:W13"/>
    <mergeCell ref="C9:E9"/>
    <mergeCell ref="S9:W9"/>
    <mergeCell ref="C6:D6"/>
    <mergeCell ref="C7:D7"/>
    <mergeCell ref="S7:W7"/>
    <mergeCell ref="C8:E8"/>
    <mergeCell ref="S8:W8"/>
    <mergeCell ref="L2:W2"/>
    <mergeCell ref="L3:W3"/>
    <mergeCell ref="L4:W4"/>
    <mergeCell ref="S38:W38"/>
    <mergeCell ref="C21:E21"/>
    <mergeCell ref="S21:W21"/>
    <mergeCell ref="S35:W35"/>
    <mergeCell ref="S36:W36"/>
    <mergeCell ref="B37:D37"/>
    <mergeCell ref="S37:W37"/>
    <mergeCell ref="C30:E30"/>
    <mergeCell ref="S30:W30"/>
    <mergeCell ref="B31:E31"/>
    <mergeCell ref="S31:W31"/>
    <mergeCell ref="S33:W33"/>
    <mergeCell ref="C22:E22"/>
    <mergeCell ref="S22:W22"/>
    <mergeCell ref="C24:E24"/>
    <mergeCell ref="S24:W24"/>
    <mergeCell ref="S18:W18"/>
    <mergeCell ref="C10:E10"/>
    <mergeCell ref="C14:E14"/>
    <mergeCell ref="S14:W14"/>
    <mergeCell ref="S10:W10"/>
    <mergeCell ref="C11:E11"/>
    <mergeCell ref="S11:W11"/>
    <mergeCell ref="C16:E16"/>
    <mergeCell ref="S16:W16"/>
    <mergeCell ref="C12:E12"/>
    <mergeCell ref="S12:W12"/>
    <mergeCell ref="C15:E15"/>
    <mergeCell ref="S15:W15"/>
    <mergeCell ref="C17:E17"/>
    <mergeCell ref="S17:W17"/>
    <mergeCell ref="B18:E18"/>
    <mergeCell ref="S20:W20"/>
    <mergeCell ref="S19:W19"/>
    <mergeCell ref="C20:D20"/>
    <mergeCell ref="S34:W34"/>
    <mergeCell ref="C25:E25"/>
    <mergeCell ref="S25:W25"/>
    <mergeCell ref="C26:E26"/>
    <mergeCell ref="S26:W26"/>
    <mergeCell ref="C27:E27"/>
    <mergeCell ref="S27:W27"/>
    <mergeCell ref="C28:E28"/>
    <mergeCell ref="S28:W28"/>
    <mergeCell ref="C29:E29"/>
    <mergeCell ref="S29:W29"/>
    <mergeCell ref="C23:E23"/>
    <mergeCell ref="S23:W23"/>
  </mergeCells>
  <conditionalFormatting sqref="F33:R34 R35:R36">
    <cfRule type="cellIs" dxfId="58" priority="5" operator="lessThan">
      <formula>0</formula>
    </cfRule>
    <cfRule type="cellIs" dxfId="57" priority="6" operator="greaterThan">
      <formula>0</formula>
    </cfRule>
    <cfRule type="cellIs" dxfId="56" priority="7" operator="greaterThan">
      <formula>0</formula>
    </cfRule>
  </conditionalFormatting>
  <conditionalFormatting sqref="F37:R37">
    <cfRule type="cellIs" dxfId="55" priority="3" operator="lessThan">
      <formula>0</formula>
    </cfRule>
    <cfRule type="cellIs" dxfId="54" priority="4" operator="greaterThan">
      <formula>0</formula>
    </cfRule>
  </conditionalFormatting>
  <hyperlinks>
    <hyperlink ref="L2" r:id="rId1" xr:uid="{8745EEED-27F1-4DDA-84B0-80021FFA1735}"/>
    <hyperlink ref="U1:W1" r:id="rId2" display="alle-meine-vorlagen.de" xr:uid="{D24920C0-BD65-41CE-8DA9-A41799553C5D}"/>
  </hyperlinks>
  <printOptions horizontalCentered="1"/>
  <pageMargins left="0.39370078740157483" right="0.39370078740157483" top="0.39370078740157483" bottom="0.39370078740157483" header="0.31496062992125984" footer="0.31496062992125984"/>
  <pageSetup paperSize="9" scale="51" fitToHeight="0" orientation="landscape" horizontalDpi="4294967292" r:id="rId3"/>
  <ignoredErrors>
    <ignoredError sqref="E34:E36" 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2" id="{BD72E2C1-F488-4BD1-8522-95C38E73DBD0}">
            <xm:f>AND(Basisdaten!$F$40&lt;&gt;Basisdaten!$R$6)</xm:f>
            <x14:dxf>
              <font>
                <b/>
                <i val="0"/>
                <color rgb="FF0070C0"/>
              </font>
              <fill>
                <patternFill>
                  <bgColor rgb="FFFFFF00"/>
                </patternFill>
              </fill>
            </x14:dxf>
          </x14:cfRule>
          <xm:sqref>L2:L4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D4F9-85E3-4023-8B45-795FFF7AE7CB}">
  <sheetPr codeName="Tabelle4">
    <tabColor rgb="FFFF0000"/>
    <pageSetUpPr fitToPage="1"/>
  </sheetPr>
  <dimension ref="A1:V59"/>
  <sheetViews>
    <sheetView showGridLines="0" workbookViewId="0">
      <pane ySplit="6" topLeftCell="A7" activePane="bottomLeft" state="frozen"/>
      <selection pane="bottomLeft"/>
    </sheetView>
  </sheetViews>
  <sheetFormatPr baseColWidth="10" defaultColWidth="10.7109375" defaultRowHeight="15" x14ac:dyDescent="0.25"/>
  <cols>
    <col min="1" max="1" width="3.85546875" customWidth="1"/>
    <col min="2" max="2" width="6.140625" customWidth="1"/>
    <col min="3" max="3" width="6.5703125" customWidth="1"/>
    <col min="4" max="4" width="28.7109375" customWidth="1"/>
    <col min="5" max="5" width="42.5703125" customWidth="1"/>
    <col min="6" max="17" width="14.7109375" customWidth="1"/>
    <col min="18" max="18" width="12.7109375" customWidth="1"/>
    <col min="19" max="19" width="55.7109375" customWidth="1"/>
  </cols>
  <sheetData>
    <row r="1" spans="1:22" ht="21" customHeight="1" x14ac:dyDescent="0.25">
      <c r="B1" s="322" t="s">
        <v>96</v>
      </c>
      <c r="S1" s="320" t="s">
        <v>98</v>
      </c>
      <c r="T1" s="316"/>
      <c r="U1" s="316"/>
    </row>
    <row r="2" spans="1:22" ht="24.95" customHeight="1" x14ac:dyDescent="0.25">
      <c r="L2" s="481" t="s">
        <v>86</v>
      </c>
      <c r="M2" s="481"/>
      <c r="N2" s="481"/>
      <c r="O2" s="481"/>
      <c r="P2" s="481"/>
      <c r="Q2" s="481"/>
      <c r="R2" s="481"/>
      <c r="S2" s="481"/>
      <c r="T2" s="72"/>
      <c r="U2" s="248"/>
    </row>
    <row r="3" spans="1:22" ht="24.95" customHeight="1" x14ac:dyDescent="0.25">
      <c r="L3" s="482" t="str">
        <f>IF(Basisdaten!F40&lt;&gt;Basisdaten!R6,HYPERLINK("https://www.digistore24.com/product/221641","Lizenz kaufen   &gt;&gt;&gt;   Weitere Infos und Freischaltcode für 7,80 € hier bestellen"),"")</f>
        <v>Lizenz kaufen   &gt;&gt;&gt;   Weitere Infos und Freischaltcode für 7,80 € hier bestellen</v>
      </c>
      <c r="M3" s="482"/>
      <c r="N3" s="482"/>
      <c r="O3" s="482"/>
      <c r="P3" s="482"/>
      <c r="Q3" s="482"/>
      <c r="R3" s="482"/>
      <c r="S3" s="482"/>
      <c r="T3" s="287"/>
      <c r="U3" s="287"/>
      <c r="V3" s="287"/>
    </row>
    <row r="4" spans="1:22" ht="15" customHeight="1" x14ac:dyDescent="0.25">
      <c r="B4" s="422">
        <f ca="1">TODAY()</f>
        <v>45391</v>
      </c>
      <c r="C4" s="422"/>
      <c r="D4" s="422"/>
      <c r="L4" s="405" t="str">
        <f>IF(Basisdaten!F40&lt;&gt;Basisdaten!R6,"Die Vorteile:  Weitere 10 Kostenarten freischalten  |  keine Hinweistexte wie diesen mehr  |  alle Updates für Sie kostenlos","")</f>
        <v>Die Vorteile:  Weitere 10 Kostenarten freischalten  |  keine Hinweistexte wie diesen mehr  |  alle Updates für Sie kostenlos</v>
      </c>
      <c r="M4" s="405"/>
      <c r="N4" s="405"/>
      <c r="O4" s="405"/>
      <c r="P4" s="405"/>
      <c r="Q4" s="405"/>
      <c r="R4" s="405"/>
      <c r="S4" s="405"/>
      <c r="T4" s="227"/>
      <c r="U4" s="228"/>
    </row>
    <row r="5" spans="1:22" ht="26.25" x14ac:dyDescent="0.35">
      <c r="B5" s="272">
        <v>2</v>
      </c>
      <c r="C5" s="273" t="str">
        <f>"Fixe Ausgaben "&amp;Kalenderjahr</f>
        <v>Fixe Ausgaben 2024</v>
      </c>
      <c r="D5" s="274"/>
      <c r="E5" s="275"/>
      <c r="F5" s="275"/>
      <c r="G5" s="275"/>
      <c r="H5" s="275"/>
      <c r="I5" s="275"/>
      <c r="J5" s="275"/>
      <c r="K5" s="275"/>
      <c r="L5" s="275"/>
      <c r="M5" s="275"/>
      <c r="N5" s="275"/>
      <c r="O5" s="275"/>
      <c r="P5" s="275"/>
      <c r="Q5" s="275"/>
      <c r="R5" s="275"/>
      <c r="S5" s="222" t="str">
        <f>IF(Basisdaten!I5="lizensiert","lizensiert","unlizensierte Testversion")</f>
        <v>unlizensierte Testversion</v>
      </c>
    </row>
    <row r="6" spans="1:22" ht="20.100000000000001" customHeight="1" thickBot="1" x14ac:dyDescent="0.3">
      <c r="B6" s="306" t="s">
        <v>94</v>
      </c>
      <c r="C6" s="306" t="s">
        <v>3</v>
      </c>
      <c r="D6" s="307" t="s">
        <v>4</v>
      </c>
      <c r="E6" s="307" t="s">
        <v>5</v>
      </c>
      <c r="F6" s="308" t="s">
        <v>2</v>
      </c>
      <c r="G6" s="308" t="s">
        <v>6</v>
      </c>
      <c r="H6" s="308" t="s">
        <v>7</v>
      </c>
      <c r="I6" s="308" t="s">
        <v>8</v>
      </c>
      <c r="J6" s="308" t="s">
        <v>9</v>
      </c>
      <c r="K6" s="308" t="s">
        <v>10</v>
      </c>
      <c r="L6" s="308" t="s">
        <v>11</v>
      </c>
      <c r="M6" s="308" t="s">
        <v>12</v>
      </c>
      <c r="N6" s="308" t="s">
        <v>13</v>
      </c>
      <c r="O6" s="308" t="s">
        <v>14</v>
      </c>
      <c r="P6" s="308" t="s">
        <v>16</v>
      </c>
      <c r="Q6" s="308" t="s">
        <v>15</v>
      </c>
      <c r="R6" s="307" t="s">
        <v>17</v>
      </c>
      <c r="S6" s="309" t="s">
        <v>22</v>
      </c>
      <c r="T6" s="114"/>
      <c r="U6" s="111"/>
    </row>
    <row r="7" spans="1:22" ht="15.95" customHeight="1" x14ac:dyDescent="0.25">
      <c r="A7" s="202">
        <v>1</v>
      </c>
      <c r="B7" s="376">
        <v>1</v>
      </c>
      <c r="C7" s="339">
        <v>1</v>
      </c>
      <c r="D7" s="340" t="s">
        <v>1</v>
      </c>
      <c r="E7" s="341" t="s">
        <v>60</v>
      </c>
      <c r="F7" s="342"/>
      <c r="G7" s="342"/>
      <c r="H7" s="342">
        <v>6</v>
      </c>
      <c r="I7" s="342"/>
      <c r="J7" s="342"/>
      <c r="K7" s="342">
        <v>6</v>
      </c>
      <c r="L7" s="342"/>
      <c r="M7" s="342"/>
      <c r="N7" s="342">
        <v>6</v>
      </c>
      <c r="O7" s="342"/>
      <c r="P7" s="342"/>
      <c r="Q7" s="342">
        <v>6</v>
      </c>
      <c r="R7" s="379">
        <f t="shared" ref="R7:R38" si="0">SUM(F7:Q7)</f>
        <v>24</v>
      </c>
      <c r="S7" s="358"/>
      <c r="T7" s="123"/>
      <c r="U7" s="113"/>
    </row>
    <row r="8" spans="1:22" ht="15.95" customHeight="1" x14ac:dyDescent="0.25">
      <c r="A8" s="202">
        <v>2</v>
      </c>
      <c r="B8" s="377">
        <v>2</v>
      </c>
      <c r="C8" s="343">
        <v>1</v>
      </c>
      <c r="D8" s="344" t="s">
        <v>1</v>
      </c>
      <c r="E8" s="345" t="s">
        <v>59</v>
      </c>
      <c r="F8" s="346"/>
      <c r="G8" s="346"/>
      <c r="H8" s="346">
        <v>3</v>
      </c>
      <c r="I8" s="346"/>
      <c r="J8" s="346"/>
      <c r="K8" s="346">
        <v>3</v>
      </c>
      <c r="L8" s="346"/>
      <c r="M8" s="346"/>
      <c r="N8" s="346">
        <v>3</v>
      </c>
      <c r="O8" s="346"/>
      <c r="P8" s="346"/>
      <c r="Q8" s="346">
        <v>3</v>
      </c>
      <c r="R8" s="380">
        <f t="shared" si="0"/>
        <v>12</v>
      </c>
      <c r="S8" s="356"/>
      <c r="T8" s="115"/>
      <c r="U8" s="113"/>
    </row>
    <row r="9" spans="1:22" ht="15.95" customHeight="1" x14ac:dyDescent="0.25">
      <c r="A9" s="202">
        <v>3</v>
      </c>
      <c r="B9" s="377">
        <v>3</v>
      </c>
      <c r="C9" s="343">
        <v>1</v>
      </c>
      <c r="D9" s="344" t="s">
        <v>1</v>
      </c>
      <c r="E9" s="345" t="s">
        <v>61</v>
      </c>
      <c r="F9" s="347"/>
      <c r="G9" s="347">
        <v>5</v>
      </c>
      <c r="H9" s="347"/>
      <c r="I9" s="347">
        <v>5</v>
      </c>
      <c r="J9" s="347"/>
      <c r="K9" s="347">
        <v>5</v>
      </c>
      <c r="L9" s="347"/>
      <c r="M9" s="347">
        <v>5</v>
      </c>
      <c r="N9" s="347"/>
      <c r="O9" s="347">
        <v>5</v>
      </c>
      <c r="P9" s="347"/>
      <c r="Q9" s="347">
        <v>5</v>
      </c>
      <c r="R9" s="380">
        <f t="shared" si="0"/>
        <v>30</v>
      </c>
      <c r="S9" s="355"/>
      <c r="T9" s="115"/>
      <c r="U9" s="113"/>
    </row>
    <row r="10" spans="1:22" ht="15.95" customHeight="1" x14ac:dyDescent="0.25">
      <c r="A10" s="202">
        <v>4</v>
      </c>
      <c r="B10" s="377">
        <v>4</v>
      </c>
      <c r="C10" s="343">
        <v>1</v>
      </c>
      <c r="D10" s="344" t="s">
        <v>1</v>
      </c>
      <c r="E10" s="345" t="s">
        <v>70</v>
      </c>
      <c r="F10" s="346">
        <v>800</v>
      </c>
      <c r="G10" s="346">
        <v>800</v>
      </c>
      <c r="H10" s="346">
        <v>800</v>
      </c>
      <c r="I10" s="346">
        <v>800</v>
      </c>
      <c r="J10" s="346">
        <v>800</v>
      </c>
      <c r="K10" s="346">
        <v>800</v>
      </c>
      <c r="L10" s="346">
        <v>800</v>
      </c>
      <c r="M10" s="346">
        <v>800</v>
      </c>
      <c r="N10" s="346">
        <v>800</v>
      </c>
      <c r="O10" s="346">
        <v>800</v>
      </c>
      <c r="P10" s="346">
        <v>800</v>
      </c>
      <c r="Q10" s="346">
        <v>800</v>
      </c>
      <c r="R10" s="380">
        <f t="shared" si="0"/>
        <v>9600</v>
      </c>
      <c r="S10" s="356"/>
      <c r="T10" s="115"/>
      <c r="U10" s="113"/>
    </row>
    <row r="11" spans="1:22" ht="15.95" customHeight="1" x14ac:dyDescent="0.25">
      <c r="A11" s="202">
        <v>5</v>
      </c>
      <c r="B11" s="377">
        <v>5</v>
      </c>
      <c r="C11" s="343">
        <v>2</v>
      </c>
      <c r="D11" s="344" t="s">
        <v>1</v>
      </c>
      <c r="E11" s="345" t="s">
        <v>67</v>
      </c>
      <c r="F11" s="347">
        <v>20</v>
      </c>
      <c r="G11" s="347">
        <v>20</v>
      </c>
      <c r="H11" s="347">
        <v>20</v>
      </c>
      <c r="I11" s="347">
        <v>20</v>
      </c>
      <c r="J11" s="347">
        <v>20</v>
      </c>
      <c r="K11" s="347">
        <v>20</v>
      </c>
      <c r="L11" s="347">
        <v>20</v>
      </c>
      <c r="M11" s="347">
        <v>20</v>
      </c>
      <c r="N11" s="347">
        <v>20</v>
      </c>
      <c r="O11" s="347">
        <v>20</v>
      </c>
      <c r="P11" s="347">
        <v>20</v>
      </c>
      <c r="Q11" s="347">
        <v>20</v>
      </c>
      <c r="R11" s="380">
        <f t="shared" si="0"/>
        <v>240</v>
      </c>
      <c r="S11" s="355"/>
      <c r="T11" s="115"/>
      <c r="U11" s="113"/>
    </row>
    <row r="12" spans="1:22" ht="15.95" customHeight="1" x14ac:dyDescent="0.25">
      <c r="A12" s="202">
        <v>6</v>
      </c>
      <c r="B12" s="377">
        <v>6</v>
      </c>
      <c r="C12" s="343">
        <v>2</v>
      </c>
      <c r="D12" s="344" t="s">
        <v>1</v>
      </c>
      <c r="E12" s="345" t="s">
        <v>68</v>
      </c>
      <c r="F12" s="346">
        <v>18</v>
      </c>
      <c r="G12" s="346">
        <v>18</v>
      </c>
      <c r="H12" s="346">
        <v>18</v>
      </c>
      <c r="I12" s="346">
        <v>18</v>
      </c>
      <c r="J12" s="346">
        <v>18</v>
      </c>
      <c r="K12" s="346">
        <v>18</v>
      </c>
      <c r="L12" s="346">
        <v>18</v>
      </c>
      <c r="M12" s="346">
        <v>18</v>
      </c>
      <c r="N12" s="346">
        <v>18</v>
      </c>
      <c r="O12" s="346">
        <v>18</v>
      </c>
      <c r="P12" s="346">
        <v>18</v>
      </c>
      <c r="Q12" s="346">
        <v>18</v>
      </c>
      <c r="R12" s="380">
        <f t="shared" si="0"/>
        <v>216</v>
      </c>
      <c r="S12" s="356"/>
      <c r="T12" s="115"/>
      <c r="U12" s="113"/>
    </row>
    <row r="13" spans="1:22" ht="15.95" customHeight="1" x14ac:dyDescent="0.25">
      <c r="A13" s="202">
        <v>7</v>
      </c>
      <c r="B13" s="377">
        <v>7</v>
      </c>
      <c r="C13" s="343">
        <v>2</v>
      </c>
      <c r="D13" s="344" t="s">
        <v>21</v>
      </c>
      <c r="E13" s="345" t="s">
        <v>69</v>
      </c>
      <c r="F13" s="347">
        <v>7.5</v>
      </c>
      <c r="G13" s="347">
        <v>7.5</v>
      </c>
      <c r="H13" s="347">
        <v>7.5</v>
      </c>
      <c r="I13" s="347">
        <v>7.5</v>
      </c>
      <c r="J13" s="347">
        <v>7.5</v>
      </c>
      <c r="K13" s="347">
        <v>7.5</v>
      </c>
      <c r="L13" s="347">
        <v>7.5</v>
      </c>
      <c r="M13" s="347">
        <v>7.5</v>
      </c>
      <c r="N13" s="347">
        <v>7.5</v>
      </c>
      <c r="O13" s="347">
        <v>7.5</v>
      </c>
      <c r="P13" s="347">
        <v>7.5</v>
      </c>
      <c r="Q13" s="347">
        <v>7.5</v>
      </c>
      <c r="R13" s="380">
        <f t="shared" si="0"/>
        <v>90</v>
      </c>
      <c r="S13" s="355"/>
      <c r="T13" s="115"/>
      <c r="U13" s="113"/>
    </row>
    <row r="14" spans="1:22" ht="15.95" customHeight="1" x14ac:dyDescent="0.25">
      <c r="A14" s="202">
        <v>8</v>
      </c>
      <c r="B14" s="377">
        <v>8</v>
      </c>
      <c r="C14" s="343"/>
      <c r="D14" s="344"/>
      <c r="E14" s="345"/>
      <c r="F14" s="346"/>
      <c r="G14" s="346"/>
      <c r="H14" s="346"/>
      <c r="I14" s="346"/>
      <c r="J14" s="346"/>
      <c r="K14" s="346"/>
      <c r="L14" s="346"/>
      <c r="M14" s="346"/>
      <c r="N14" s="346"/>
      <c r="O14" s="346"/>
      <c r="P14" s="346"/>
      <c r="Q14" s="346"/>
      <c r="R14" s="380">
        <f t="shared" si="0"/>
        <v>0</v>
      </c>
      <c r="S14" s="356"/>
      <c r="T14" s="115"/>
      <c r="U14" s="113"/>
    </row>
    <row r="15" spans="1:22" ht="15.95" customHeight="1" x14ac:dyDescent="0.25">
      <c r="A15" s="202">
        <v>9</v>
      </c>
      <c r="B15" s="377">
        <v>9</v>
      </c>
      <c r="C15" s="343"/>
      <c r="D15" s="344"/>
      <c r="E15" s="345"/>
      <c r="F15" s="347"/>
      <c r="G15" s="347"/>
      <c r="H15" s="347"/>
      <c r="I15" s="347"/>
      <c r="J15" s="347"/>
      <c r="K15" s="347"/>
      <c r="L15" s="347"/>
      <c r="M15" s="347"/>
      <c r="N15" s="347"/>
      <c r="O15" s="347"/>
      <c r="P15" s="347"/>
      <c r="Q15" s="347"/>
      <c r="R15" s="380">
        <f t="shared" si="0"/>
        <v>0</v>
      </c>
      <c r="S15" s="355"/>
      <c r="T15" s="115"/>
      <c r="U15" s="113"/>
    </row>
    <row r="16" spans="1:22" ht="15.95" customHeight="1" x14ac:dyDescent="0.25">
      <c r="A16" s="202">
        <v>10</v>
      </c>
      <c r="B16" s="377">
        <v>10</v>
      </c>
      <c r="C16" s="343"/>
      <c r="D16" s="344"/>
      <c r="E16" s="345"/>
      <c r="F16" s="346"/>
      <c r="G16" s="346"/>
      <c r="H16" s="346"/>
      <c r="I16" s="346"/>
      <c r="J16" s="346"/>
      <c r="K16" s="346"/>
      <c r="L16" s="346"/>
      <c r="M16" s="346"/>
      <c r="N16" s="346"/>
      <c r="O16" s="346"/>
      <c r="P16" s="346"/>
      <c r="Q16" s="346"/>
      <c r="R16" s="380">
        <f t="shared" si="0"/>
        <v>0</v>
      </c>
      <c r="S16" s="356"/>
      <c r="T16" s="115"/>
      <c r="U16" s="113"/>
    </row>
    <row r="17" spans="1:21" ht="15.95" customHeight="1" x14ac:dyDescent="0.25">
      <c r="A17" s="202">
        <v>11</v>
      </c>
      <c r="B17" s="377">
        <v>11</v>
      </c>
      <c r="C17" s="343"/>
      <c r="D17" s="344"/>
      <c r="E17" s="345"/>
      <c r="F17" s="347"/>
      <c r="G17" s="347"/>
      <c r="H17" s="347"/>
      <c r="I17" s="347"/>
      <c r="J17" s="347"/>
      <c r="K17" s="347"/>
      <c r="L17" s="347"/>
      <c r="M17" s="347"/>
      <c r="N17" s="347"/>
      <c r="O17" s="347"/>
      <c r="P17" s="347"/>
      <c r="Q17" s="347"/>
      <c r="R17" s="380">
        <f t="shared" si="0"/>
        <v>0</v>
      </c>
      <c r="S17" s="355"/>
      <c r="T17" s="115"/>
      <c r="U17" s="113"/>
    </row>
    <row r="18" spans="1:21" ht="15.95" customHeight="1" x14ac:dyDescent="0.25">
      <c r="A18" s="202">
        <v>12</v>
      </c>
      <c r="B18" s="377">
        <v>12</v>
      </c>
      <c r="C18" s="343"/>
      <c r="D18" s="344"/>
      <c r="E18" s="345"/>
      <c r="F18" s="346"/>
      <c r="G18" s="346"/>
      <c r="H18" s="346"/>
      <c r="I18" s="346"/>
      <c r="J18" s="346"/>
      <c r="K18" s="346"/>
      <c r="L18" s="346"/>
      <c r="M18" s="346"/>
      <c r="N18" s="346"/>
      <c r="O18" s="346"/>
      <c r="P18" s="346"/>
      <c r="Q18" s="346"/>
      <c r="R18" s="380">
        <f t="shared" si="0"/>
        <v>0</v>
      </c>
      <c r="S18" s="356"/>
      <c r="T18" s="115"/>
      <c r="U18" s="113"/>
    </row>
    <row r="19" spans="1:21" ht="15.95" customHeight="1" x14ac:dyDescent="0.25">
      <c r="A19" s="202">
        <v>13</v>
      </c>
      <c r="B19" s="377">
        <v>13</v>
      </c>
      <c r="C19" s="343"/>
      <c r="D19" s="344"/>
      <c r="E19" s="345"/>
      <c r="F19" s="347"/>
      <c r="G19" s="347"/>
      <c r="H19" s="347"/>
      <c r="I19" s="347"/>
      <c r="J19" s="347"/>
      <c r="K19" s="347"/>
      <c r="L19" s="347"/>
      <c r="M19" s="347"/>
      <c r="N19" s="347"/>
      <c r="O19" s="347"/>
      <c r="P19" s="347"/>
      <c r="Q19" s="347"/>
      <c r="R19" s="380">
        <f t="shared" si="0"/>
        <v>0</v>
      </c>
      <c r="S19" s="355"/>
      <c r="T19" s="115"/>
      <c r="U19" s="113"/>
    </row>
    <row r="20" spans="1:21" ht="15.95" customHeight="1" x14ac:dyDescent="0.25">
      <c r="A20" s="202">
        <v>14</v>
      </c>
      <c r="B20" s="377">
        <v>14</v>
      </c>
      <c r="C20" s="343"/>
      <c r="D20" s="344"/>
      <c r="E20" s="345"/>
      <c r="F20" s="346"/>
      <c r="G20" s="346"/>
      <c r="H20" s="346"/>
      <c r="I20" s="346"/>
      <c r="J20" s="346"/>
      <c r="K20" s="346"/>
      <c r="L20" s="346"/>
      <c r="M20" s="346"/>
      <c r="N20" s="346"/>
      <c r="O20" s="346"/>
      <c r="P20" s="346"/>
      <c r="Q20" s="346"/>
      <c r="R20" s="380">
        <f t="shared" si="0"/>
        <v>0</v>
      </c>
      <c r="S20" s="356"/>
      <c r="T20" s="115"/>
      <c r="U20" s="113"/>
    </row>
    <row r="21" spans="1:21" ht="15.95" customHeight="1" x14ac:dyDescent="0.25">
      <c r="A21" s="202">
        <v>15</v>
      </c>
      <c r="B21" s="377">
        <v>15</v>
      </c>
      <c r="C21" s="343"/>
      <c r="D21" s="344"/>
      <c r="E21" s="345"/>
      <c r="F21" s="347"/>
      <c r="G21" s="347"/>
      <c r="H21" s="347"/>
      <c r="I21" s="347"/>
      <c r="J21" s="347"/>
      <c r="K21" s="347"/>
      <c r="L21" s="347"/>
      <c r="M21" s="347"/>
      <c r="N21" s="347"/>
      <c r="O21" s="347"/>
      <c r="P21" s="347"/>
      <c r="Q21" s="347"/>
      <c r="R21" s="380">
        <f t="shared" si="0"/>
        <v>0</v>
      </c>
      <c r="S21" s="355"/>
      <c r="T21" s="115"/>
      <c r="U21" s="113"/>
    </row>
    <row r="22" spans="1:21" ht="15.95" customHeight="1" x14ac:dyDescent="0.25">
      <c r="A22" s="202">
        <v>16</v>
      </c>
      <c r="B22" s="377">
        <v>16</v>
      </c>
      <c r="C22" s="343"/>
      <c r="D22" s="344"/>
      <c r="E22" s="345"/>
      <c r="F22" s="346"/>
      <c r="G22" s="346"/>
      <c r="H22" s="346"/>
      <c r="I22" s="346"/>
      <c r="J22" s="346"/>
      <c r="K22" s="346"/>
      <c r="L22" s="346"/>
      <c r="M22" s="346"/>
      <c r="N22" s="346"/>
      <c r="O22" s="346"/>
      <c r="P22" s="346"/>
      <c r="Q22" s="346"/>
      <c r="R22" s="380">
        <f t="shared" si="0"/>
        <v>0</v>
      </c>
      <c r="S22" s="356"/>
      <c r="T22" s="115"/>
      <c r="U22" s="113"/>
    </row>
    <row r="23" spans="1:21" ht="15.95" customHeight="1" x14ac:dyDescent="0.25">
      <c r="A23" s="202">
        <v>17</v>
      </c>
      <c r="B23" s="377">
        <v>17</v>
      </c>
      <c r="C23" s="343"/>
      <c r="D23" s="344"/>
      <c r="E23" s="345"/>
      <c r="F23" s="347"/>
      <c r="G23" s="347"/>
      <c r="H23" s="347"/>
      <c r="I23" s="347"/>
      <c r="J23" s="347"/>
      <c r="K23" s="347"/>
      <c r="L23" s="347"/>
      <c r="M23" s="347"/>
      <c r="N23" s="347"/>
      <c r="O23" s="347"/>
      <c r="P23" s="347"/>
      <c r="Q23" s="347"/>
      <c r="R23" s="380">
        <f t="shared" si="0"/>
        <v>0</v>
      </c>
      <c r="S23" s="355"/>
      <c r="T23" s="115"/>
      <c r="U23" s="113"/>
    </row>
    <row r="24" spans="1:21" ht="15.95" customHeight="1" x14ac:dyDescent="0.25">
      <c r="A24" s="202">
        <v>18</v>
      </c>
      <c r="B24" s="377">
        <v>18</v>
      </c>
      <c r="C24" s="343"/>
      <c r="D24" s="344"/>
      <c r="E24" s="345"/>
      <c r="F24" s="346"/>
      <c r="G24" s="346"/>
      <c r="H24" s="346"/>
      <c r="I24" s="346"/>
      <c r="J24" s="346"/>
      <c r="K24" s="346"/>
      <c r="L24" s="346"/>
      <c r="M24" s="346"/>
      <c r="N24" s="346"/>
      <c r="O24" s="346"/>
      <c r="P24" s="346"/>
      <c r="Q24" s="346"/>
      <c r="R24" s="380">
        <f t="shared" si="0"/>
        <v>0</v>
      </c>
      <c r="S24" s="356"/>
      <c r="T24" s="115"/>
      <c r="U24" s="113"/>
    </row>
    <row r="25" spans="1:21" ht="15.95" customHeight="1" x14ac:dyDescent="0.25">
      <c r="A25" s="202">
        <v>19</v>
      </c>
      <c r="B25" s="377">
        <v>19</v>
      </c>
      <c r="C25" s="343"/>
      <c r="D25" s="344"/>
      <c r="E25" s="345"/>
      <c r="F25" s="347"/>
      <c r="G25" s="347"/>
      <c r="H25" s="347"/>
      <c r="I25" s="347"/>
      <c r="J25" s="347"/>
      <c r="K25" s="347"/>
      <c r="L25" s="347"/>
      <c r="M25" s="347"/>
      <c r="N25" s="347"/>
      <c r="O25" s="347"/>
      <c r="P25" s="347"/>
      <c r="Q25" s="347"/>
      <c r="R25" s="380">
        <f t="shared" si="0"/>
        <v>0</v>
      </c>
      <c r="S25" s="355"/>
      <c r="T25" s="115"/>
      <c r="U25" s="113"/>
    </row>
    <row r="26" spans="1:21" ht="15.95" customHeight="1" x14ac:dyDescent="0.25">
      <c r="A26" s="202">
        <v>20</v>
      </c>
      <c r="B26" s="377">
        <v>20</v>
      </c>
      <c r="C26" s="343"/>
      <c r="D26" s="344"/>
      <c r="E26" s="345"/>
      <c r="F26" s="346"/>
      <c r="G26" s="346"/>
      <c r="H26" s="348"/>
      <c r="I26" s="346"/>
      <c r="J26" s="346"/>
      <c r="K26" s="346"/>
      <c r="L26" s="346"/>
      <c r="M26" s="346"/>
      <c r="N26" s="346"/>
      <c r="O26" s="346"/>
      <c r="P26" s="346"/>
      <c r="Q26" s="346"/>
      <c r="R26" s="380">
        <f t="shared" si="0"/>
        <v>0</v>
      </c>
      <c r="S26" s="356"/>
      <c r="T26" s="115"/>
      <c r="U26" s="113"/>
    </row>
    <row r="27" spans="1:21" ht="15.95" customHeight="1" x14ac:dyDescent="0.25">
      <c r="A27" s="202">
        <v>21</v>
      </c>
      <c r="B27" s="377">
        <v>21</v>
      </c>
      <c r="C27" s="343"/>
      <c r="D27" s="344"/>
      <c r="E27" s="345"/>
      <c r="F27" s="347"/>
      <c r="G27" s="347"/>
      <c r="H27" s="347"/>
      <c r="I27" s="347"/>
      <c r="J27" s="347"/>
      <c r="K27" s="347"/>
      <c r="L27" s="347"/>
      <c r="M27" s="347"/>
      <c r="N27" s="347"/>
      <c r="O27" s="347"/>
      <c r="P27" s="347"/>
      <c r="Q27" s="347"/>
      <c r="R27" s="380">
        <f t="shared" si="0"/>
        <v>0</v>
      </c>
      <c r="S27" s="355"/>
      <c r="T27" s="115"/>
      <c r="U27" s="113"/>
    </row>
    <row r="28" spans="1:21" ht="15.95" customHeight="1" x14ac:dyDescent="0.25">
      <c r="A28" s="202">
        <v>22</v>
      </c>
      <c r="B28" s="377">
        <v>22</v>
      </c>
      <c r="C28" s="343"/>
      <c r="D28" s="344"/>
      <c r="E28" s="345"/>
      <c r="F28" s="346"/>
      <c r="G28" s="346"/>
      <c r="H28" s="346"/>
      <c r="I28" s="346"/>
      <c r="J28" s="346"/>
      <c r="K28" s="346"/>
      <c r="L28" s="346"/>
      <c r="M28" s="346"/>
      <c r="N28" s="346"/>
      <c r="O28" s="346"/>
      <c r="P28" s="346"/>
      <c r="Q28" s="346"/>
      <c r="R28" s="380">
        <f t="shared" si="0"/>
        <v>0</v>
      </c>
      <c r="S28" s="356"/>
      <c r="T28" s="115"/>
      <c r="U28" s="113"/>
    </row>
    <row r="29" spans="1:21" ht="15.95" customHeight="1" x14ac:dyDescent="0.25">
      <c r="A29" s="202">
        <v>23</v>
      </c>
      <c r="B29" s="377">
        <v>23</v>
      </c>
      <c r="C29" s="343"/>
      <c r="D29" s="344"/>
      <c r="E29" s="345"/>
      <c r="F29" s="347"/>
      <c r="G29" s="347"/>
      <c r="H29" s="347"/>
      <c r="I29" s="347"/>
      <c r="J29" s="347"/>
      <c r="K29" s="347"/>
      <c r="L29" s="347"/>
      <c r="M29" s="347"/>
      <c r="N29" s="347"/>
      <c r="O29" s="347"/>
      <c r="P29" s="347"/>
      <c r="Q29" s="347"/>
      <c r="R29" s="380">
        <f t="shared" si="0"/>
        <v>0</v>
      </c>
      <c r="S29" s="355"/>
      <c r="T29" s="115"/>
      <c r="U29" s="113"/>
    </row>
    <row r="30" spans="1:21" ht="15.95" customHeight="1" x14ac:dyDescent="0.25">
      <c r="A30" s="202">
        <v>24</v>
      </c>
      <c r="B30" s="377">
        <v>24</v>
      </c>
      <c r="C30" s="343"/>
      <c r="D30" s="344"/>
      <c r="E30" s="345"/>
      <c r="F30" s="346"/>
      <c r="G30" s="346"/>
      <c r="H30" s="346"/>
      <c r="I30" s="346"/>
      <c r="J30" s="346"/>
      <c r="K30" s="346"/>
      <c r="L30" s="346"/>
      <c r="M30" s="346"/>
      <c r="N30" s="346"/>
      <c r="O30" s="346"/>
      <c r="P30" s="346"/>
      <c r="Q30" s="346"/>
      <c r="R30" s="380">
        <f t="shared" si="0"/>
        <v>0</v>
      </c>
      <c r="S30" s="356"/>
      <c r="T30" s="115"/>
      <c r="U30" s="113"/>
    </row>
    <row r="31" spans="1:21" ht="15.95" customHeight="1" x14ac:dyDescent="0.25">
      <c r="A31" s="202">
        <v>25</v>
      </c>
      <c r="B31" s="377">
        <v>25</v>
      </c>
      <c r="C31" s="343"/>
      <c r="D31" s="344"/>
      <c r="E31" s="345"/>
      <c r="F31" s="347"/>
      <c r="G31" s="347"/>
      <c r="H31" s="347"/>
      <c r="I31" s="347"/>
      <c r="J31" s="347"/>
      <c r="K31" s="347"/>
      <c r="L31" s="347"/>
      <c r="M31" s="347"/>
      <c r="N31" s="347"/>
      <c r="O31" s="347"/>
      <c r="P31" s="347"/>
      <c r="Q31" s="347"/>
      <c r="R31" s="380">
        <f t="shared" si="0"/>
        <v>0</v>
      </c>
      <c r="S31" s="355"/>
      <c r="T31" s="115"/>
      <c r="U31" s="113"/>
    </row>
    <row r="32" spans="1:21" ht="15.95" customHeight="1" x14ac:dyDescent="0.25">
      <c r="A32" s="202">
        <v>26</v>
      </c>
      <c r="B32" s="377">
        <v>26</v>
      </c>
      <c r="C32" s="343"/>
      <c r="D32" s="344"/>
      <c r="E32" s="345"/>
      <c r="F32" s="346"/>
      <c r="G32" s="346"/>
      <c r="H32" s="346"/>
      <c r="I32" s="346"/>
      <c r="J32" s="346"/>
      <c r="K32" s="346"/>
      <c r="L32" s="346"/>
      <c r="M32" s="346"/>
      <c r="N32" s="346"/>
      <c r="O32" s="346"/>
      <c r="P32" s="346"/>
      <c r="Q32" s="346"/>
      <c r="R32" s="380">
        <f t="shared" si="0"/>
        <v>0</v>
      </c>
      <c r="S32" s="356"/>
      <c r="T32" s="115"/>
      <c r="U32" s="113"/>
    </row>
    <row r="33" spans="1:21" ht="15.95" customHeight="1" x14ac:dyDescent="0.25">
      <c r="A33" s="202">
        <v>27</v>
      </c>
      <c r="B33" s="377">
        <v>27</v>
      </c>
      <c r="C33" s="343"/>
      <c r="D33" s="344"/>
      <c r="E33" s="345"/>
      <c r="F33" s="347"/>
      <c r="G33" s="347"/>
      <c r="H33" s="347"/>
      <c r="I33" s="347"/>
      <c r="J33" s="347"/>
      <c r="K33" s="347"/>
      <c r="L33" s="347"/>
      <c r="M33" s="347"/>
      <c r="N33" s="347"/>
      <c r="O33" s="347"/>
      <c r="P33" s="347"/>
      <c r="Q33" s="347"/>
      <c r="R33" s="380">
        <f t="shared" si="0"/>
        <v>0</v>
      </c>
      <c r="S33" s="355"/>
      <c r="T33" s="115"/>
      <c r="U33" s="113"/>
    </row>
    <row r="34" spans="1:21" ht="15.95" customHeight="1" x14ac:dyDescent="0.25">
      <c r="A34" s="202">
        <v>28</v>
      </c>
      <c r="B34" s="377">
        <v>28</v>
      </c>
      <c r="C34" s="343"/>
      <c r="D34" s="344"/>
      <c r="E34" s="345"/>
      <c r="F34" s="346"/>
      <c r="G34" s="346"/>
      <c r="H34" s="346"/>
      <c r="I34" s="346"/>
      <c r="J34" s="346"/>
      <c r="K34" s="346"/>
      <c r="L34" s="346"/>
      <c r="M34" s="346"/>
      <c r="N34" s="346"/>
      <c r="O34" s="346"/>
      <c r="P34" s="346"/>
      <c r="Q34" s="346"/>
      <c r="R34" s="380">
        <f t="shared" si="0"/>
        <v>0</v>
      </c>
      <c r="S34" s="356"/>
      <c r="T34" s="115"/>
      <c r="U34" s="113"/>
    </row>
    <row r="35" spans="1:21" ht="15.95" customHeight="1" x14ac:dyDescent="0.25">
      <c r="A35" s="202">
        <v>29</v>
      </c>
      <c r="B35" s="377">
        <v>29</v>
      </c>
      <c r="C35" s="343"/>
      <c r="D35" s="344"/>
      <c r="E35" s="345"/>
      <c r="F35" s="347"/>
      <c r="G35" s="347"/>
      <c r="H35" s="347"/>
      <c r="I35" s="347"/>
      <c r="J35" s="347"/>
      <c r="K35" s="347"/>
      <c r="L35" s="347"/>
      <c r="M35" s="347"/>
      <c r="N35" s="347"/>
      <c r="O35" s="347"/>
      <c r="P35" s="347"/>
      <c r="Q35" s="347"/>
      <c r="R35" s="380">
        <f t="shared" si="0"/>
        <v>0</v>
      </c>
      <c r="S35" s="355"/>
      <c r="T35" s="115"/>
      <c r="U35" s="113"/>
    </row>
    <row r="36" spans="1:21" ht="15.95" customHeight="1" x14ac:dyDescent="0.25">
      <c r="A36" s="202">
        <v>30</v>
      </c>
      <c r="B36" s="377">
        <v>30</v>
      </c>
      <c r="C36" s="343"/>
      <c r="D36" s="344"/>
      <c r="E36" s="345"/>
      <c r="F36" s="346"/>
      <c r="G36" s="346"/>
      <c r="H36" s="346"/>
      <c r="I36" s="346"/>
      <c r="J36" s="346"/>
      <c r="K36" s="346"/>
      <c r="L36" s="346"/>
      <c r="M36" s="346"/>
      <c r="N36" s="346"/>
      <c r="O36" s="346"/>
      <c r="P36" s="346"/>
      <c r="Q36" s="346"/>
      <c r="R36" s="380">
        <f t="shared" si="0"/>
        <v>0</v>
      </c>
      <c r="S36" s="356"/>
      <c r="T36" s="115"/>
      <c r="U36" s="113"/>
    </row>
    <row r="37" spans="1:21" ht="15.95" customHeight="1" x14ac:dyDescent="0.25">
      <c r="A37" s="202">
        <v>31</v>
      </c>
      <c r="B37" s="377">
        <v>31</v>
      </c>
      <c r="C37" s="343"/>
      <c r="D37" s="344"/>
      <c r="E37" s="345"/>
      <c r="F37" s="347"/>
      <c r="G37" s="347"/>
      <c r="H37" s="347"/>
      <c r="I37" s="347"/>
      <c r="J37" s="347"/>
      <c r="K37" s="347"/>
      <c r="L37" s="347"/>
      <c r="M37" s="347"/>
      <c r="N37" s="347"/>
      <c r="O37" s="347"/>
      <c r="P37" s="347"/>
      <c r="Q37" s="347"/>
      <c r="R37" s="380">
        <f t="shared" si="0"/>
        <v>0</v>
      </c>
      <c r="S37" s="355"/>
      <c r="T37" s="115"/>
      <c r="U37" s="112"/>
    </row>
    <row r="38" spans="1:21" ht="15.95" customHeight="1" x14ac:dyDescent="0.25">
      <c r="A38" s="202">
        <v>32</v>
      </c>
      <c r="B38" s="377">
        <v>32</v>
      </c>
      <c r="C38" s="343"/>
      <c r="D38" s="344"/>
      <c r="E38" s="345"/>
      <c r="F38" s="346"/>
      <c r="G38" s="346"/>
      <c r="H38" s="346"/>
      <c r="I38" s="346"/>
      <c r="J38" s="346"/>
      <c r="K38" s="346"/>
      <c r="L38" s="346"/>
      <c r="M38" s="346"/>
      <c r="N38" s="346"/>
      <c r="O38" s="346"/>
      <c r="P38" s="346"/>
      <c r="Q38" s="346"/>
      <c r="R38" s="380">
        <f t="shared" si="0"/>
        <v>0</v>
      </c>
      <c r="S38" s="356"/>
      <c r="T38" s="115"/>
      <c r="U38" s="112"/>
    </row>
    <row r="39" spans="1:21" ht="15.95" customHeight="1" x14ac:dyDescent="0.25">
      <c r="A39" s="202">
        <v>33</v>
      </c>
      <c r="B39" s="377">
        <v>33</v>
      </c>
      <c r="C39" s="343"/>
      <c r="D39" s="344"/>
      <c r="E39" s="345"/>
      <c r="F39" s="347"/>
      <c r="G39" s="347"/>
      <c r="H39" s="347"/>
      <c r="I39" s="347"/>
      <c r="J39" s="347"/>
      <c r="K39" s="347"/>
      <c r="L39" s="347"/>
      <c r="M39" s="347"/>
      <c r="N39" s="347"/>
      <c r="O39" s="347"/>
      <c r="P39" s="347"/>
      <c r="Q39" s="347"/>
      <c r="R39" s="380">
        <f t="shared" ref="R39:R70" si="1">SUM(F39:Q39)</f>
        <v>0</v>
      </c>
      <c r="S39" s="355"/>
      <c r="T39" s="115"/>
      <c r="U39" s="112"/>
    </row>
    <row r="40" spans="1:21" ht="15.95" customHeight="1" x14ac:dyDescent="0.25">
      <c r="A40" s="202">
        <v>34</v>
      </c>
      <c r="B40" s="377">
        <v>34</v>
      </c>
      <c r="C40" s="343"/>
      <c r="D40" s="344"/>
      <c r="E40" s="345"/>
      <c r="F40" s="346"/>
      <c r="G40" s="346"/>
      <c r="H40" s="346"/>
      <c r="I40" s="346"/>
      <c r="J40" s="346"/>
      <c r="K40" s="346"/>
      <c r="L40" s="346"/>
      <c r="M40" s="346"/>
      <c r="N40" s="346"/>
      <c r="O40" s="346"/>
      <c r="P40" s="346"/>
      <c r="Q40" s="346"/>
      <c r="R40" s="380">
        <f t="shared" si="1"/>
        <v>0</v>
      </c>
      <c r="S40" s="356"/>
      <c r="T40" s="115"/>
      <c r="U40" s="112"/>
    </row>
    <row r="41" spans="1:21" ht="15.95" customHeight="1" x14ac:dyDescent="0.25">
      <c r="A41" s="202">
        <v>35</v>
      </c>
      <c r="B41" s="377">
        <v>35</v>
      </c>
      <c r="C41" s="343"/>
      <c r="D41" s="344"/>
      <c r="E41" s="345"/>
      <c r="F41" s="347"/>
      <c r="G41" s="347"/>
      <c r="H41" s="347"/>
      <c r="I41" s="347"/>
      <c r="J41" s="347"/>
      <c r="K41" s="347"/>
      <c r="L41" s="347"/>
      <c r="M41" s="347"/>
      <c r="N41" s="347"/>
      <c r="O41" s="347"/>
      <c r="P41" s="347"/>
      <c r="Q41" s="347"/>
      <c r="R41" s="380">
        <f t="shared" si="1"/>
        <v>0</v>
      </c>
      <c r="S41" s="355"/>
      <c r="T41" s="115"/>
      <c r="U41" s="112"/>
    </row>
    <row r="42" spans="1:21" ht="15.95" customHeight="1" x14ac:dyDescent="0.25">
      <c r="A42" s="202">
        <v>36</v>
      </c>
      <c r="B42" s="377">
        <v>36</v>
      </c>
      <c r="C42" s="343"/>
      <c r="D42" s="344"/>
      <c r="E42" s="345"/>
      <c r="F42" s="346"/>
      <c r="G42" s="346"/>
      <c r="H42" s="346"/>
      <c r="I42" s="346"/>
      <c r="J42" s="346"/>
      <c r="K42" s="346"/>
      <c r="L42" s="346"/>
      <c r="M42" s="346"/>
      <c r="N42" s="346"/>
      <c r="O42" s="346"/>
      <c r="P42" s="346"/>
      <c r="Q42" s="346"/>
      <c r="R42" s="380">
        <f t="shared" si="1"/>
        <v>0</v>
      </c>
      <c r="S42" s="356"/>
      <c r="T42" s="115"/>
      <c r="U42" s="112"/>
    </row>
    <row r="43" spans="1:21" ht="15.95" customHeight="1" x14ac:dyDescent="0.25">
      <c r="A43" s="202">
        <v>37</v>
      </c>
      <c r="B43" s="377">
        <v>37</v>
      </c>
      <c r="C43" s="343"/>
      <c r="D43" s="344"/>
      <c r="E43" s="345"/>
      <c r="F43" s="347"/>
      <c r="G43" s="347"/>
      <c r="H43" s="347"/>
      <c r="I43" s="347"/>
      <c r="J43" s="347"/>
      <c r="K43" s="347"/>
      <c r="L43" s="347"/>
      <c r="M43" s="347"/>
      <c r="N43" s="347"/>
      <c r="O43" s="347"/>
      <c r="P43" s="347"/>
      <c r="Q43" s="347"/>
      <c r="R43" s="380">
        <f t="shared" si="1"/>
        <v>0</v>
      </c>
      <c r="S43" s="355"/>
      <c r="T43" s="115"/>
      <c r="U43" s="112"/>
    </row>
    <row r="44" spans="1:21" ht="15.95" customHeight="1" x14ac:dyDescent="0.25">
      <c r="A44" s="202">
        <v>38</v>
      </c>
      <c r="B44" s="377">
        <v>38</v>
      </c>
      <c r="C44" s="343"/>
      <c r="D44" s="344"/>
      <c r="E44" s="345"/>
      <c r="F44" s="346"/>
      <c r="G44" s="346"/>
      <c r="H44" s="346"/>
      <c r="I44" s="346"/>
      <c r="J44" s="346"/>
      <c r="K44" s="346"/>
      <c r="L44" s="346"/>
      <c r="M44" s="346"/>
      <c r="N44" s="346"/>
      <c r="O44" s="346"/>
      <c r="P44" s="346"/>
      <c r="Q44" s="346"/>
      <c r="R44" s="380">
        <f t="shared" si="1"/>
        <v>0</v>
      </c>
      <c r="S44" s="356"/>
      <c r="T44" s="115"/>
      <c r="U44" s="112"/>
    </row>
    <row r="45" spans="1:21" ht="15.95" customHeight="1" x14ac:dyDescent="0.25">
      <c r="A45" s="202">
        <v>39</v>
      </c>
      <c r="B45" s="377">
        <v>39</v>
      </c>
      <c r="C45" s="343"/>
      <c r="D45" s="344"/>
      <c r="E45" s="345"/>
      <c r="F45" s="347"/>
      <c r="G45" s="347"/>
      <c r="H45" s="347"/>
      <c r="I45" s="347"/>
      <c r="J45" s="347"/>
      <c r="K45" s="347"/>
      <c r="L45" s="347"/>
      <c r="M45" s="347"/>
      <c r="N45" s="347"/>
      <c r="O45" s="347"/>
      <c r="P45" s="347"/>
      <c r="Q45" s="347"/>
      <c r="R45" s="380">
        <f t="shared" si="1"/>
        <v>0</v>
      </c>
      <c r="S45" s="355"/>
      <c r="T45" s="115"/>
      <c r="U45" s="112"/>
    </row>
    <row r="46" spans="1:21" ht="15.95" customHeight="1" x14ac:dyDescent="0.25">
      <c r="A46" s="202">
        <v>40</v>
      </c>
      <c r="B46" s="377">
        <v>40</v>
      </c>
      <c r="C46" s="343"/>
      <c r="D46" s="344"/>
      <c r="E46" s="345"/>
      <c r="F46" s="346"/>
      <c r="G46" s="346"/>
      <c r="H46" s="346"/>
      <c r="I46" s="346"/>
      <c r="J46" s="346"/>
      <c r="K46" s="346"/>
      <c r="L46" s="346"/>
      <c r="M46" s="346"/>
      <c r="N46" s="346"/>
      <c r="O46" s="346"/>
      <c r="P46" s="346"/>
      <c r="Q46" s="346"/>
      <c r="R46" s="380">
        <f t="shared" si="1"/>
        <v>0</v>
      </c>
      <c r="S46" s="356"/>
      <c r="T46" s="115"/>
      <c r="U46" s="112"/>
    </row>
    <row r="47" spans="1:21" ht="15.95" customHeight="1" x14ac:dyDescent="0.25">
      <c r="A47" s="202">
        <v>41</v>
      </c>
      <c r="B47" s="377">
        <v>41</v>
      </c>
      <c r="C47" s="343"/>
      <c r="D47" s="344"/>
      <c r="E47" s="345"/>
      <c r="F47" s="347"/>
      <c r="G47" s="347"/>
      <c r="H47" s="347"/>
      <c r="I47" s="347"/>
      <c r="J47" s="347"/>
      <c r="K47" s="347"/>
      <c r="L47" s="347"/>
      <c r="M47" s="347"/>
      <c r="N47" s="347"/>
      <c r="O47" s="347"/>
      <c r="P47" s="347"/>
      <c r="Q47" s="347"/>
      <c r="R47" s="380">
        <f t="shared" si="1"/>
        <v>0</v>
      </c>
      <c r="S47" s="355"/>
      <c r="T47" s="115"/>
      <c r="U47" s="112"/>
    </row>
    <row r="48" spans="1:21" ht="15.95" customHeight="1" x14ac:dyDescent="0.25">
      <c r="A48" s="202">
        <v>42</v>
      </c>
      <c r="B48" s="377">
        <v>42</v>
      </c>
      <c r="C48" s="343"/>
      <c r="D48" s="344"/>
      <c r="E48" s="345"/>
      <c r="F48" s="346"/>
      <c r="G48" s="346"/>
      <c r="H48" s="346"/>
      <c r="I48" s="346"/>
      <c r="J48" s="346"/>
      <c r="K48" s="346"/>
      <c r="L48" s="346"/>
      <c r="M48" s="346"/>
      <c r="N48" s="346"/>
      <c r="O48" s="346"/>
      <c r="P48" s="346"/>
      <c r="Q48" s="346"/>
      <c r="R48" s="380">
        <f t="shared" si="1"/>
        <v>0</v>
      </c>
      <c r="S48" s="356"/>
      <c r="T48" s="115"/>
      <c r="U48" s="112"/>
    </row>
    <row r="49" spans="1:21" x14ac:dyDescent="0.25">
      <c r="A49" s="202">
        <v>43</v>
      </c>
      <c r="B49" s="377">
        <v>43</v>
      </c>
      <c r="C49" s="343"/>
      <c r="D49" s="344"/>
      <c r="E49" s="345"/>
      <c r="F49" s="347"/>
      <c r="G49" s="347"/>
      <c r="H49" s="347"/>
      <c r="I49" s="347"/>
      <c r="J49" s="347"/>
      <c r="K49" s="347"/>
      <c r="L49" s="347"/>
      <c r="M49" s="347"/>
      <c r="N49" s="347"/>
      <c r="O49" s="347"/>
      <c r="P49" s="347"/>
      <c r="Q49" s="347"/>
      <c r="R49" s="380">
        <f t="shared" si="1"/>
        <v>0</v>
      </c>
      <c r="S49" s="355"/>
      <c r="T49" s="115"/>
      <c r="U49" s="112"/>
    </row>
    <row r="50" spans="1:21" x14ac:dyDescent="0.25">
      <c r="A50" s="202">
        <v>44</v>
      </c>
      <c r="B50" s="377">
        <v>44</v>
      </c>
      <c r="C50" s="343"/>
      <c r="D50" s="344"/>
      <c r="E50" s="345"/>
      <c r="F50" s="346"/>
      <c r="G50" s="346"/>
      <c r="H50" s="346"/>
      <c r="I50" s="346"/>
      <c r="J50" s="346"/>
      <c r="K50" s="346"/>
      <c r="L50" s="346"/>
      <c r="M50" s="346"/>
      <c r="N50" s="346"/>
      <c r="O50" s="346"/>
      <c r="P50" s="346"/>
      <c r="Q50" s="346"/>
      <c r="R50" s="380">
        <f t="shared" si="1"/>
        <v>0</v>
      </c>
      <c r="S50" s="356"/>
      <c r="T50" s="115"/>
      <c r="U50" s="112"/>
    </row>
    <row r="51" spans="1:21" x14ac:dyDescent="0.25">
      <c r="A51" s="202">
        <v>45</v>
      </c>
      <c r="B51" s="377">
        <v>45</v>
      </c>
      <c r="C51" s="343"/>
      <c r="D51" s="344"/>
      <c r="E51" s="345"/>
      <c r="F51" s="347"/>
      <c r="G51" s="347"/>
      <c r="H51" s="347"/>
      <c r="I51" s="347"/>
      <c r="J51" s="347"/>
      <c r="K51" s="347"/>
      <c r="L51" s="347"/>
      <c r="M51" s="347"/>
      <c r="N51" s="347"/>
      <c r="O51" s="347"/>
      <c r="P51" s="347"/>
      <c r="Q51" s="347"/>
      <c r="R51" s="380">
        <f t="shared" si="1"/>
        <v>0</v>
      </c>
      <c r="S51" s="355"/>
      <c r="T51" s="115"/>
      <c r="U51" s="112"/>
    </row>
    <row r="52" spans="1:21" x14ac:dyDescent="0.25">
      <c r="A52" s="202">
        <v>46</v>
      </c>
      <c r="B52" s="377">
        <v>46</v>
      </c>
      <c r="C52" s="343"/>
      <c r="D52" s="344"/>
      <c r="E52" s="345"/>
      <c r="F52" s="346"/>
      <c r="G52" s="346"/>
      <c r="H52" s="346"/>
      <c r="I52" s="346"/>
      <c r="J52" s="346"/>
      <c r="K52" s="346"/>
      <c r="L52" s="346"/>
      <c r="M52" s="346"/>
      <c r="N52" s="346"/>
      <c r="O52" s="346"/>
      <c r="P52" s="346"/>
      <c r="Q52" s="346"/>
      <c r="R52" s="380">
        <f t="shared" si="1"/>
        <v>0</v>
      </c>
      <c r="S52" s="356"/>
      <c r="T52" s="115"/>
      <c r="U52" s="112"/>
    </row>
    <row r="53" spans="1:21" x14ac:dyDescent="0.25">
      <c r="A53" s="202">
        <v>47</v>
      </c>
      <c r="B53" s="377">
        <v>47</v>
      </c>
      <c r="C53" s="343"/>
      <c r="D53" s="344"/>
      <c r="E53" s="345"/>
      <c r="F53" s="347"/>
      <c r="G53" s="347"/>
      <c r="H53" s="347"/>
      <c r="I53" s="347"/>
      <c r="J53" s="347"/>
      <c r="K53" s="347"/>
      <c r="L53" s="347"/>
      <c r="M53" s="347"/>
      <c r="N53" s="347"/>
      <c r="O53" s="347"/>
      <c r="P53" s="347"/>
      <c r="Q53" s="347"/>
      <c r="R53" s="380">
        <f t="shared" si="1"/>
        <v>0</v>
      </c>
      <c r="S53" s="355"/>
      <c r="T53" s="115"/>
      <c r="U53" s="112"/>
    </row>
    <row r="54" spans="1:21" x14ac:dyDescent="0.25">
      <c r="A54" s="202">
        <v>48</v>
      </c>
      <c r="B54" s="377">
        <v>48</v>
      </c>
      <c r="C54" s="343"/>
      <c r="D54" s="344"/>
      <c r="E54" s="345"/>
      <c r="F54" s="346"/>
      <c r="G54" s="346"/>
      <c r="H54" s="346"/>
      <c r="I54" s="346"/>
      <c r="J54" s="346"/>
      <c r="K54" s="346"/>
      <c r="L54" s="346"/>
      <c r="M54" s="346"/>
      <c r="N54" s="346"/>
      <c r="O54" s="346"/>
      <c r="P54" s="346"/>
      <c r="Q54" s="346"/>
      <c r="R54" s="380">
        <f t="shared" si="1"/>
        <v>0</v>
      </c>
      <c r="S54" s="356"/>
      <c r="T54" s="115"/>
      <c r="U54" s="112"/>
    </row>
    <row r="55" spans="1:21" x14ac:dyDescent="0.25">
      <c r="A55" s="202">
        <v>49</v>
      </c>
      <c r="B55" s="377">
        <v>49</v>
      </c>
      <c r="C55" s="343"/>
      <c r="D55" s="344"/>
      <c r="E55" s="345"/>
      <c r="F55" s="347"/>
      <c r="G55" s="347"/>
      <c r="H55" s="347"/>
      <c r="I55" s="347"/>
      <c r="J55" s="347"/>
      <c r="K55" s="347"/>
      <c r="L55" s="347"/>
      <c r="M55" s="347"/>
      <c r="N55" s="347"/>
      <c r="O55" s="347"/>
      <c r="P55" s="347"/>
      <c r="Q55" s="347"/>
      <c r="R55" s="380">
        <f t="shared" si="1"/>
        <v>0</v>
      </c>
      <c r="S55" s="355"/>
      <c r="T55" s="115"/>
      <c r="U55" s="112"/>
    </row>
    <row r="56" spans="1:21" ht="15.75" thickBot="1" x14ac:dyDescent="0.3">
      <c r="A56" s="202">
        <v>50</v>
      </c>
      <c r="B56" s="378">
        <v>50</v>
      </c>
      <c r="C56" s="349"/>
      <c r="D56" s="350"/>
      <c r="E56" s="351"/>
      <c r="F56" s="352"/>
      <c r="G56" s="352"/>
      <c r="H56" s="352"/>
      <c r="I56" s="352"/>
      <c r="J56" s="352"/>
      <c r="K56" s="352"/>
      <c r="L56" s="352"/>
      <c r="M56" s="352"/>
      <c r="N56" s="352"/>
      <c r="O56" s="352"/>
      <c r="P56" s="352"/>
      <c r="Q56" s="352"/>
      <c r="R56" s="381">
        <f t="shared" si="1"/>
        <v>0</v>
      </c>
      <c r="S56" s="357"/>
      <c r="T56" s="115"/>
      <c r="U56" s="113"/>
    </row>
    <row r="57" spans="1:21" ht="20.100000000000001" customHeight="1" thickBot="1" x14ac:dyDescent="0.3">
      <c r="B57" s="310"/>
      <c r="C57" s="311"/>
      <c r="D57" s="312"/>
      <c r="E57" s="314" t="s">
        <v>17</v>
      </c>
      <c r="F57" s="353">
        <f>SUBTOTAL(109,'2 Fixe Ausgaben'!$F$7:$F$56)</f>
        <v>845.5</v>
      </c>
      <c r="G57" s="353">
        <f>SUBTOTAL(109,'2 Fixe Ausgaben'!$G$7:$G$56)</f>
        <v>850.5</v>
      </c>
      <c r="H57" s="353">
        <f>SUBTOTAL(109,'2 Fixe Ausgaben'!$H$7:$H$56)</f>
        <v>854.5</v>
      </c>
      <c r="I57" s="353">
        <f>SUBTOTAL(109,'2 Fixe Ausgaben'!$I$7:$I$56)</f>
        <v>850.5</v>
      </c>
      <c r="J57" s="353">
        <f>SUBTOTAL(109,'2 Fixe Ausgaben'!$J$7:$J$56)</f>
        <v>845.5</v>
      </c>
      <c r="K57" s="353">
        <f>SUBTOTAL(109,'2 Fixe Ausgaben'!$K$7:$K$56)</f>
        <v>859.5</v>
      </c>
      <c r="L57" s="353">
        <f>SUBTOTAL(109,'2 Fixe Ausgaben'!$L$7:$L$56)</f>
        <v>845.5</v>
      </c>
      <c r="M57" s="353">
        <f>SUBTOTAL(109,'2 Fixe Ausgaben'!$M$7:$M$56)</f>
        <v>850.5</v>
      </c>
      <c r="N57" s="353">
        <f>SUBTOTAL(109,'2 Fixe Ausgaben'!$N$7:$N$56)</f>
        <v>854.5</v>
      </c>
      <c r="O57" s="353">
        <f>SUBTOTAL(109,'2 Fixe Ausgaben'!$O$7:$O$56)</f>
        <v>850.5</v>
      </c>
      <c r="P57" s="353">
        <f>SUBTOTAL(109,'2 Fixe Ausgaben'!$P$7:$P$56)</f>
        <v>845.5</v>
      </c>
      <c r="Q57" s="353">
        <f>SUBTOTAL(109,'2 Fixe Ausgaben'!$Q$7:$Q$56)</f>
        <v>859.5</v>
      </c>
      <c r="R57" s="354">
        <f>SUBTOTAL(109,'2 Fixe Ausgaben'!$R$7:$R$56)</f>
        <v>10212</v>
      </c>
      <c r="S57" s="313"/>
      <c r="U57" s="3"/>
    </row>
    <row r="58" spans="1:21" ht="15.75" x14ac:dyDescent="0.25">
      <c r="C58" s="6"/>
      <c r="D58" s="66"/>
      <c r="E58" s="7"/>
      <c r="F58" s="8"/>
      <c r="G58" s="8"/>
      <c r="H58" s="9"/>
      <c r="I58" s="9"/>
      <c r="J58" s="9"/>
      <c r="K58" s="9"/>
      <c r="L58" s="9"/>
      <c r="M58" s="9"/>
      <c r="N58" s="9"/>
      <c r="O58" s="9"/>
      <c r="P58" s="9"/>
      <c r="Q58" s="10"/>
      <c r="R58" s="11"/>
    </row>
    <row r="59" spans="1:21" ht="15.75" x14ac:dyDescent="0.25">
      <c r="C59" s="6"/>
      <c r="D59" s="66"/>
      <c r="E59" s="7"/>
      <c r="F59" s="8"/>
      <c r="G59" s="8"/>
      <c r="H59" s="8"/>
      <c r="I59" s="9"/>
      <c r="J59" s="9"/>
      <c r="K59" s="9"/>
      <c r="L59" s="9"/>
      <c r="M59" s="9"/>
      <c r="N59" s="9"/>
      <c r="O59" s="9"/>
      <c r="P59" s="9"/>
      <c r="Q59" s="10"/>
      <c r="R59" s="11"/>
    </row>
  </sheetData>
  <sheetProtection algorithmName="SHA-512" hashValue="YEp0t2HNesV7JqLza2Mo/RC0Ca80rcnLO2IFL2WT0xvRezFWL30YdhWI86uA/XRtGWcI8UsznoJxmHlDLae//Q==" saltValue="mpzViI3/i5zzAjDJmxUG0w==" spinCount="100000" sheet="1" objects="1" scenarios="1" formatCells="0" sort="0" autoFilter="0"/>
  <autoFilter ref="B6:S56" xr:uid="{4901D4F9-85E3-4023-8B45-795FFF7AE7CB}"/>
  <mergeCells count="4">
    <mergeCell ref="B4:D4"/>
    <mergeCell ref="L2:S2"/>
    <mergeCell ref="L3:S3"/>
    <mergeCell ref="L4:S4"/>
  </mergeCells>
  <hyperlinks>
    <hyperlink ref="S3:V3" r:id="rId1" display="Kostenkontrolle-Haushaltsbuch" xr:uid="{E94FA540-757A-4C97-BE22-7A4AED26253D}"/>
    <hyperlink ref="S1:U1" r:id="rId2" display="alle-meine-vorlagen.de" xr:uid="{D6E99798-2688-49AB-B23D-C0237A45859D}"/>
    <hyperlink ref="L2:N2" r:id="rId3" display="Kostenkontrolle-Haushaltsbuch" xr:uid="{4BB9AEC8-21C8-4736-B122-31092FFC7974}"/>
  </hyperlinks>
  <pageMargins left="0.39370078740157483" right="0.39370078740157483" top="0.39370078740157483" bottom="0.39370078740157483" header="0.31496062992125984" footer="0.31496062992125984"/>
  <pageSetup paperSize="9" scale="41" orientation="landscape" horizontalDpi="4294967292" r:id="rId4"/>
  <ignoredErrors>
    <ignoredError sqref="R7:R56" unlockedFormula="1"/>
  </ignoredErrors>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2" id="{8C682A4C-167C-4C3E-A0F1-4EA9602A47FA}">
            <xm:f>AND(Basisdaten!$F$40&lt;&gt;Basisdaten!$R$6)</xm:f>
            <x14:dxf>
              <font>
                <b/>
                <i val="0"/>
                <color rgb="FF0070C0"/>
              </font>
              <fill>
                <patternFill>
                  <bgColor rgb="FFFFFF00"/>
                </patternFill>
              </fill>
            </x14:dxf>
          </x14:cfRule>
          <xm:sqref>L2:L4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7274-3384-40E4-8F44-CDE6E8F8255F}">
  <sheetPr codeName="Tabelle5">
    <tabColor rgb="FFC00000"/>
    <pageSetUpPr fitToPage="1"/>
  </sheetPr>
  <dimension ref="A1:Z31"/>
  <sheetViews>
    <sheetView showGridLines="0" workbookViewId="0">
      <pane ySplit="6" topLeftCell="A7" activePane="bottomLeft" state="frozen"/>
      <selection activeCell="B1" sqref="B1"/>
      <selection pane="bottomLeft"/>
    </sheetView>
  </sheetViews>
  <sheetFormatPr baseColWidth="10" defaultColWidth="10.7109375" defaultRowHeight="15" x14ac:dyDescent="0.25"/>
  <cols>
    <col min="1" max="1" width="3.7109375" customWidth="1"/>
    <col min="2" max="2" width="14.7109375" customWidth="1"/>
    <col min="3" max="17" width="12.7109375" customWidth="1"/>
    <col min="23" max="23" width="2.7109375" customWidth="1"/>
  </cols>
  <sheetData>
    <row r="1" spans="1:26" ht="21" customHeight="1" x14ac:dyDescent="0.25">
      <c r="B1" s="322" t="s">
        <v>96</v>
      </c>
      <c r="T1" s="497" t="s">
        <v>98</v>
      </c>
      <c r="U1" s="497"/>
      <c r="V1" s="497"/>
    </row>
    <row r="2" spans="1:26" ht="24.95" customHeight="1" x14ac:dyDescent="0.25">
      <c r="L2" s="481" t="s">
        <v>86</v>
      </c>
      <c r="M2" s="481"/>
      <c r="N2" s="481"/>
      <c r="O2" s="481"/>
      <c r="P2" s="481"/>
      <c r="Q2" s="481"/>
      <c r="R2" s="481"/>
      <c r="S2" s="481"/>
      <c r="T2" s="481"/>
      <c r="U2" s="481"/>
      <c r="V2" s="481"/>
      <c r="W2" s="248"/>
      <c r="X2" s="248"/>
      <c r="Y2" s="248"/>
    </row>
    <row r="3" spans="1:26" ht="24.95" customHeight="1" x14ac:dyDescent="0.25">
      <c r="L3" s="482" t="str">
        <f>IF(Basisdaten!F40&lt;&gt;Basisdaten!R6,HYPERLINK("https://www.digistore24.com/product/221641","Lizenz kaufen   &gt;&gt;&gt;   Weitere Infos und Freischaltcode für 7,80 € hier bestellen"),"")</f>
        <v>Lizenz kaufen   &gt;&gt;&gt;   Weitere Infos und Freischaltcode für 7,80 € hier bestellen</v>
      </c>
      <c r="M3" s="482"/>
      <c r="N3" s="482"/>
      <c r="O3" s="482"/>
      <c r="P3" s="482"/>
      <c r="Q3" s="482"/>
      <c r="R3" s="482"/>
      <c r="S3" s="482"/>
      <c r="T3" s="482"/>
      <c r="U3" s="482"/>
      <c r="V3" s="482"/>
      <c r="W3" s="244"/>
      <c r="X3" s="244"/>
      <c r="Y3" s="244"/>
    </row>
    <row r="4" spans="1:26" ht="15" customHeight="1" x14ac:dyDescent="0.25">
      <c r="B4" s="422">
        <f ca="1">TODAY()</f>
        <v>45391</v>
      </c>
      <c r="C4" s="422"/>
      <c r="D4" s="422"/>
      <c r="L4" s="503" t="str">
        <f>IF(Basisdaten!F40&lt;&gt;Basisdaten!R6,"Die Vorteile:  Weitere 10 Kostenarten freischalten  |  keine Hinweistexte wie diesen mehr  |  alle Updates für Sie kostenlos","")</f>
        <v>Die Vorteile:  Weitere 10 Kostenarten freischalten  |  keine Hinweistexte wie diesen mehr  |  alle Updates für Sie kostenlos</v>
      </c>
      <c r="M4" s="503"/>
      <c r="N4" s="503"/>
      <c r="O4" s="503"/>
      <c r="P4" s="503"/>
      <c r="Q4" s="503"/>
      <c r="R4" s="503"/>
      <c r="S4" s="503"/>
      <c r="T4" s="503"/>
      <c r="U4" s="503"/>
      <c r="V4" s="503"/>
      <c r="W4" s="228"/>
      <c r="X4" s="228"/>
      <c r="Y4" s="243"/>
    </row>
    <row r="5" spans="1:26" ht="26.25" x14ac:dyDescent="0.25">
      <c r="B5" s="276">
        <v>4</v>
      </c>
      <c r="C5" s="277" t="str">
        <f>"Variable Ausgaben    |    Jahresübersicht "&amp;Kalenderjahr</f>
        <v>Variable Ausgaben    |    Jahresübersicht 2024</v>
      </c>
      <c r="D5" s="278"/>
      <c r="E5" s="278"/>
      <c r="F5" s="279"/>
      <c r="G5" s="280"/>
      <c r="H5" s="281"/>
      <c r="I5" s="282"/>
      <c r="J5" s="283"/>
      <c r="K5" s="283"/>
      <c r="L5" s="283"/>
      <c r="M5" s="283"/>
      <c r="N5" s="283"/>
      <c r="O5" s="283"/>
      <c r="P5" s="283"/>
      <c r="Q5" s="283"/>
      <c r="R5" s="284"/>
      <c r="S5" s="284"/>
      <c r="T5" s="214"/>
      <c r="U5" s="214"/>
      <c r="V5" s="222" t="str">
        <f>IF(Basisdaten!I5="lizensiert","lizensiert","unlizensierte Testversion")</f>
        <v>unlizensierte Testversion</v>
      </c>
    </row>
    <row r="6" spans="1:26" ht="17.25" x14ac:dyDescent="0.3">
      <c r="B6" s="498" t="s">
        <v>23</v>
      </c>
      <c r="C6" s="499"/>
      <c r="D6" s="499"/>
      <c r="E6" s="305" t="s">
        <v>2</v>
      </c>
      <c r="F6" s="305" t="s">
        <v>6</v>
      </c>
      <c r="G6" s="305" t="s">
        <v>7</v>
      </c>
      <c r="H6" s="305" t="s">
        <v>8</v>
      </c>
      <c r="I6" s="305" t="s">
        <v>9</v>
      </c>
      <c r="J6" s="305" t="s">
        <v>10</v>
      </c>
      <c r="K6" s="305" t="s">
        <v>11</v>
      </c>
      <c r="L6" s="305" t="s">
        <v>12</v>
      </c>
      <c r="M6" s="305" t="s">
        <v>13</v>
      </c>
      <c r="N6" s="305" t="s">
        <v>14</v>
      </c>
      <c r="O6" s="305" t="s">
        <v>16</v>
      </c>
      <c r="P6" s="305" t="s">
        <v>15</v>
      </c>
      <c r="Q6" s="305" t="s">
        <v>17</v>
      </c>
      <c r="R6" s="500" t="s">
        <v>24</v>
      </c>
      <c r="S6" s="501"/>
      <c r="T6" s="501"/>
      <c r="U6" s="501"/>
      <c r="V6" s="502"/>
      <c r="W6" s="12"/>
      <c r="X6" s="12"/>
      <c r="Y6" s="12"/>
    </row>
    <row r="7" spans="1:26" ht="20.100000000000001" customHeight="1" x14ac:dyDescent="0.25">
      <c r="A7" s="206">
        <v>1</v>
      </c>
      <c r="B7" s="483" t="str">
        <f>Basisdaten!F10</f>
        <v>Lebensmittel</v>
      </c>
      <c r="C7" s="484"/>
      <c r="D7" s="485"/>
      <c r="E7" s="323">
        <f>Januar!D38</f>
        <v>60</v>
      </c>
      <c r="F7" s="323">
        <f>Februar!D36</f>
        <v>0</v>
      </c>
      <c r="G7" s="323">
        <f>März!D38</f>
        <v>0</v>
      </c>
      <c r="H7" s="57">
        <f>April!D37</f>
        <v>0</v>
      </c>
      <c r="I7" s="57">
        <f>Mai!D38</f>
        <v>0</v>
      </c>
      <c r="J7" s="57">
        <f>Juni!D37</f>
        <v>0</v>
      </c>
      <c r="K7" s="57">
        <f>Juli!D38</f>
        <v>0</v>
      </c>
      <c r="L7" s="57">
        <f>August!D38</f>
        <v>0</v>
      </c>
      <c r="M7" s="57">
        <f>September!D37</f>
        <v>0</v>
      </c>
      <c r="N7" s="57">
        <f>Oktober!D38</f>
        <v>0</v>
      </c>
      <c r="O7" s="57">
        <f>November!D37</f>
        <v>0</v>
      </c>
      <c r="P7" s="57">
        <f>Dezember!D38</f>
        <v>0</v>
      </c>
      <c r="Q7" s="92">
        <f>SUM(E7:P7)</f>
        <v>60</v>
      </c>
      <c r="R7" s="486"/>
      <c r="S7" s="487"/>
      <c r="T7" s="487"/>
      <c r="U7" s="487"/>
      <c r="V7" s="488"/>
      <c r="W7" s="105"/>
      <c r="X7" s="105"/>
      <c r="Y7" s="105"/>
      <c r="Z7" s="12"/>
    </row>
    <row r="8" spans="1:26" ht="20.100000000000001" customHeight="1" x14ac:dyDescent="0.25">
      <c r="A8" s="206">
        <v>2</v>
      </c>
      <c r="B8" s="483" t="str">
        <f>Basisdaten!F11</f>
        <v>Getränke</v>
      </c>
      <c r="C8" s="484"/>
      <c r="D8" s="485"/>
      <c r="E8" s="324">
        <f>Januar!E38</f>
        <v>34</v>
      </c>
      <c r="F8" s="325">
        <f>Februar!E36</f>
        <v>0</v>
      </c>
      <c r="G8" s="325">
        <f>März!E38</f>
        <v>0</v>
      </c>
      <c r="H8" s="57">
        <f>April!E37</f>
        <v>0</v>
      </c>
      <c r="I8" s="57">
        <f>Mai!E38</f>
        <v>0</v>
      </c>
      <c r="J8" s="57">
        <f>Juni!E37</f>
        <v>0</v>
      </c>
      <c r="K8" s="57">
        <f>Juli!E38</f>
        <v>0</v>
      </c>
      <c r="L8" s="57">
        <f>August!E38</f>
        <v>0</v>
      </c>
      <c r="M8" s="57">
        <f>September!E37</f>
        <v>0</v>
      </c>
      <c r="N8" s="57">
        <f>Oktober!E38</f>
        <v>0</v>
      </c>
      <c r="O8" s="57">
        <f>November!E37</f>
        <v>0</v>
      </c>
      <c r="P8" s="57">
        <f>Dezember!E38</f>
        <v>0</v>
      </c>
      <c r="Q8" s="92">
        <f t="shared" ref="Q8:Q20" si="0">SUM(E8:P8)</f>
        <v>34</v>
      </c>
      <c r="R8" s="486"/>
      <c r="S8" s="487"/>
      <c r="T8" s="487"/>
      <c r="U8" s="487"/>
      <c r="V8" s="488"/>
      <c r="W8" s="105"/>
      <c r="X8" s="105"/>
      <c r="Y8" s="105"/>
      <c r="Z8" s="12"/>
    </row>
    <row r="9" spans="1:26" ht="20.100000000000001" customHeight="1" x14ac:dyDescent="0.25">
      <c r="A9" s="206">
        <v>3</v>
      </c>
      <c r="B9" s="483" t="str">
        <f>Basisdaten!F12</f>
        <v>Körperpflege</v>
      </c>
      <c r="C9" s="484"/>
      <c r="D9" s="485"/>
      <c r="E9" s="324">
        <f>Januar!F38</f>
        <v>12</v>
      </c>
      <c r="F9" s="325">
        <f>Februar!F36</f>
        <v>0</v>
      </c>
      <c r="G9" s="325">
        <f>März!F38</f>
        <v>0</v>
      </c>
      <c r="H9" s="57">
        <f>April!F37</f>
        <v>0</v>
      </c>
      <c r="I9" s="57">
        <f>Mai!F38</f>
        <v>0</v>
      </c>
      <c r="J9" s="57">
        <f>Juni!F37</f>
        <v>0</v>
      </c>
      <c r="K9" s="57">
        <f>Juli!F38</f>
        <v>0</v>
      </c>
      <c r="L9" s="57">
        <f>August!F38</f>
        <v>0</v>
      </c>
      <c r="M9" s="57">
        <f>September!F37</f>
        <v>0</v>
      </c>
      <c r="N9" s="57">
        <f>Oktober!F38</f>
        <v>0</v>
      </c>
      <c r="O9" s="57">
        <f>November!F37</f>
        <v>0</v>
      </c>
      <c r="P9" s="57">
        <f>Dezember!F38</f>
        <v>0</v>
      </c>
      <c r="Q9" s="92">
        <f t="shared" si="0"/>
        <v>12</v>
      </c>
      <c r="R9" s="486"/>
      <c r="S9" s="487"/>
      <c r="T9" s="487"/>
      <c r="U9" s="487"/>
      <c r="V9" s="488"/>
      <c r="W9" s="105"/>
      <c r="X9" s="105"/>
      <c r="Y9" s="105"/>
      <c r="Z9" s="12"/>
    </row>
    <row r="10" spans="1:26" ht="20.100000000000001" customHeight="1" x14ac:dyDescent="0.25">
      <c r="A10" s="206">
        <v>4</v>
      </c>
      <c r="B10" s="483" t="str">
        <f>Basisdaten!F13</f>
        <v>Kinder</v>
      </c>
      <c r="C10" s="484"/>
      <c r="D10" s="485"/>
      <c r="E10" s="324">
        <f>Januar!G38</f>
        <v>50</v>
      </c>
      <c r="F10" s="325">
        <f>Februar!G36</f>
        <v>0</v>
      </c>
      <c r="G10" s="325">
        <f>März!G38</f>
        <v>0</v>
      </c>
      <c r="H10" s="57">
        <f>April!G37</f>
        <v>0</v>
      </c>
      <c r="I10" s="57">
        <f>Mai!G38</f>
        <v>0</v>
      </c>
      <c r="J10" s="57">
        <f>Juni!G37</f>
        <v>0</v>
      </c>
      <c r="K10" s="57">
        <f>Juli!G38</f>
        <v>0</v>
      </c>
      <c r="L10" s="57">
        <f>August!G38</f>
        <v>0</v>
      </c>
      <c r="M10" s="57">
        <f>September!G37</f>
        <v>0</v>
      </c>
      <c r="N10" s="57">
        <f>Oktober!G38</f>
        <v>0</v>
      </c>
      <c r="O10" s="57">
        <f>November!G37</f>
        <v>0</v>
      </c>
      <c r="P10" s="57">
        <f>Dezember!G38</f>
        <v>0</v>
      </c>
      <c r="Q10" s="92">
        <f>SUM(E10:P10)</f>
        <v>50</v>
      </c>
      <c r="R10" s="486"/>
      <c r="S10" s="487"/>
      <c r="T10" s="487"/>
      <c r="U10" s="487"/>
      <c r="V10" s="488"/>
      <c r="W10" s="105"/>
      <c r="X10" s="105"/>
      <c r="Y10" s="105"/>
      <c r="Z10" s="12"/>
    </row>
    <row r="11" spans="1:26" ht="20.100000000000001" customHeight="1" x14ac:dyDescent="0.25">
      <c r="A11" s="206">
        <v>5</v>
      </c>
      <c r="B11" s="483" t="str">
        <f>Basisdaten!F14</f>
        <v>Freizeit</v>
      </c>
      <c r="C11" s="484"/>
      <c r="D11" s="485"/>
      <c r="E11" s="324">
        <f>Januar!H38</f>
        <v>33</v>
      </c>
      <c r="F11" s="325">
        <f>Februar!H36</f>
        <v>0</v>
      </c>
      <c r="G11" s="325">
        <f>März!H38</f>
        <v>0</v>
      </c>
      <c r="H11" s="57">
        <f>April!H37</f>
        <v>0</v>
      </c>
      <c r="I11" s="57">
        <f>Mai!H38</f>
        <v>0</v>
      </c>
      <c r="J11" s="57">
        <f>Juni!H37</f>
        <v>0</v>
      </c>
      <c r="K11" s="57">
        <f>Juli!H38</f>
        <v>0</v>
      </c>
      <c r="L11" s="57">
        <f>August!H38</f>
        <v>0</v>
      </c>
      <c r="M11" s="57">
        <f>September!H37</f>
        <v>0</v>
      </c>
      <c r="N11" s="57">
        <f>Oktober!H38</f>
        <v>0</v>
      </c>
      <c r="O11" s="57">
        <f>November!H37</f>
        <v>0</v>
      </c>
      <c r="P11" s="57">
        <f>Dezember!H38</f>
        <v>0</v>
      </c>
      <c r="Q11" s="92">
        <f t="shared" si="0"/>
        <v>33</v>
      </c>
      <c r="R11" s="486"/>
      <c r="S11" s="487"/>
      <c r="T11" s="487"/>
      <c r="U11" s="487"/>
      <c r="V11" s="488"/>
      <c r="W11" s="105"/>
      <c r="X11" s="105"/>
      <c r="Y11" s="105"/>
      <c r="Z11" s="12"/>
    </row>
    <row r="12" spans="1:26" ht="20.100000000000001" customHeight="1" x14ac:dyDescent="0.25">
      <c r="A12" s="206">
        <v>6</v>
      </c>
      <c r="B12" s="483" t="str">
        <f>Basisdaten!F15</f>
        <v>Haus</v>
      </c>
      <c r="C12" s="484"/>
      <c r="D12" s="485"/>
      <c r="E12" s="324">
        <f>Januar!I38</f>
        <v>102</v>
      </c>
      <c r="F12" s="325">
        <f>Februar!I36</f>
        <v>0</v>
      </c>
      <c r="G12" s="325">
        <f>März!I38</f>
        <v>0</v>
      </c>
      <c r="H12" s="57">
        <f>April!I37</f>
        <v>0</v>
      </c>
      <c r="I12" s="57">
        <f>Mai!I38</f>
        <v>0</v>
      </c>
      <c r="J12" s="57">
        <f>Juni!I37</f>
        <v>0</v>
      </c>
      <c r="K12" s="57">
        <f>Juli!I38</f>
        <v>0</v>
      </c>
      <c r="L12" s="57">
        <f>August!I38</f>
        <v>0</v>
      </c>
      <c r="M12" s="57">
        <f>September!I37</f>
        <v>0</v>
      </c>
      <c r="N12" s="57">
        <f>Oktober!I38</f>
        <v>0</v>
      </c>
      <c r="O12" s="57">
        <f>November!I37</f>
        <v>0</v>
      </c>
      <c r="P12" s="57">
        <f>Dezember!I38</f>
        <v>0</v>
      </c>
      <c r="Q12" s="92">
        <f t="shared" si="0"/>
        <v>102</v>
      </c>
      <c r="R12" s="486"/>
      <c r="S12" s="487"/>
      <c r="T12" s="487"/>
      <c r="U12" s="487"/>
      <c r="V12" s="488"/>
      <c r="W12" s="105"/>
      <c r="X12" s="105"/>
      <c r="Y12" s="105"/>
      <c r="Z12" s="12"/>
    </row>
    <row r="13" spans="1:26" ht="20.100000000000001" customHeight="1" x14ac:dyDescent="0.25">
      <c r="A13" s="206">
        <v>7</v>
      </c>
      <c r="B13" s="483" t="str">
        <f>Basisdaten!F16</f>
        <v>Auto (tanken)</v>
      </c>
      <c r="C13" s="484"/>
      <c r="D13" s="485"/>
      <c r="E13" s="324">
        <f>Januar!J38</f>
        <v>80</v>
      </c>
      <c r="F13" s="325">
        <f>Februar!J36</f>
        <v>0</v>
      </c>
      <c r="G13" s="325">
        <f>März!J38</f>
        <v>0</v>
      </c>
      <c r="H13" s="57">
        <f>April!J37</f>
        <v>0</v>
      </c>
      <c r="I13" s="57">
        <f>Mai!J38</f>
        <v>0</v>
      </c>
      <c r="J13" s="57">
        <f>Juni!J37</f>
        <v>0</v>
      </c>
      <c r="K13" s="57">
        <f>Juli!J38</f>
        <v>0</v>
      </c>
      <c r="L13" s="57">
        <f>August!J38</f>
        <v>0</v>
      </c>
      <c r="M13" s="57">
        <f>September!J37</f>
        <v>0</v>
      </c>
      <c r="N13" s="57">
        <f>Oktober!J38</f>
        <v>0</v>
      </c>
      <c r="O13" s="57">
        <f>November!J37</f>
        <v>0</v>
      </c>
      <c r="P13" s="57">
        <f>Dezember!J38</f>
        <v>0</v>
      </c>
      <c r="Q13" s="92">
        <f t="shared" si="0"/>
        <v>80</v>
      </c>
      <c r="R13" s="486"/>
      <c r="S13" s="487"/>
      <c r="T13" s="487"/>
      <c r="U13" s="487"/>
      <c r="V13" s="488"/>
      <c r="W13" s="105"/>
      <c r="X13" s="105"/>
      <c r="Y13" s="105"/>
      <c r="Z13" s="12"/>
    </row>
    <row r="14" spans="1:26" ht="20.100000000000001" customHeight="1" x14ac:dyDescent="0.25">
      <c r="A14" s="206">
        <v>8</v>
      </c>
      <c r="B14" s="483" t="str">
        <f>Basisdaten!F17</f>
        <v>8</v>
      </c>
      <c r="C14" s="484"/>
      <c r="D14" s="485"/>
      <c r="E14" s="324">
        <f>Januar!K38</f>
        <v>0</v>
      </c>
      <c r="F14" s="325">
        <f>Februar!K36</f>
        <v>0</v>
      </c>
      <c r="G14" s="325">
        <f>März!K38</f>
        <v>0</v>
      </c>
      <c r="H14" s="57">
        <f>April!K37</f>
        <v>0</v>
      </c>
      <c r="I14" s="57">
        <f>Mai!K38</f>
        <v>0</v>
      </c>
      <c r="J14" s="57">
        <f>Juni!K37</f>
        <v>0</v>
      </c>
      <c r="K14" s="57">
        <f>Juli!K38</f>
        <v>0</v>
      </c>
      <c r="L14" s="57">
        <f>August!K38</f>
        <v>0</v>
      </c>
      <c r="M14" s="57">
        <f>September!K37</f>
        <v>0</v>
      </c>
      <c r="N14" s="57">
        <f>Oktober!K38</f>
        <v>0</v>
      </c>
      <c r="O14" s="57">
        <f>November!K37</f>
        <v>0</v>
      </c>
      <c r="P14" s="57">
        <f>Dezember!K38</f>
        <v>0</v>
      </c>
      <c r="Q14" s="92">
        <f t="shared" si="0"/>
        <v>0</v>
      </c>
      <c r="R14" s="486"/>
      <c r="S14" s="487"/>
      <c r="T14" s="487"/>
      <c r="U14" s="487"/>
      <c r="V14" s="488"/>
      <c r="W14" s="105"/>
      <c r="X14" s="105"/>
      <c r="Y14" s="105"/>
      <c r="Z14" s="12"/>
    </row>
    <row r="15" spans="1:26" ht="20.100000000000001" customHeight="1" x14ac:dyDescent="0.25">
      <c r="A15" s="206">
        <v>9</v>
      </c>
      <c r="B15" s="483" t="str">
        <f>Basisdaten!F18</f>
        <v>9</v>
      </c>
      <c r="C15" s="484"/>
      <c r="D15" s="485"/>
      <c r="E15" s="324">
        <f>Januar!L38</f>
        <v>0</v>
      </c>
      <c r="F15" s="325">
        <f>Februar!L36</f>
        <v>0</v>
      </c>
      <c r="G15" s="325">
        <f>März!L38</f>
        <v>0</v>
      </c>
      <c r="H15" s="57">
        <f>April!L37</f>
        <v>0</v>
      </c>
      <c r="I15" s="57">
        <f>Mai!L38</f>
        <v>0</v>
      </c>
      <c r="J15" s="57">
        <f>Juni!L37</f>
        <v>0</v>
      </c>
      <c r="K15" s="57">
        <f>Juli!L38</f>
        <v>0</v>
      </c>
      <c r="L15" s="57">
        <f>August!L38</f>
        <v>0</v>
      </c>
      <c r="M15" s="57">
        <f>September!L37</f>
        <v>0</v>
      </c>
      <c r="N15" s="57">
        <f>Oktober!L38</f>
        <v>0</v>
      </c>
      <c r="O15" s="57">
        <f>November!L37</f>
        <v>0</v>
      </c>
      <c r="P15" s="57">
        <f>Dezember!L38</f>
        <v>0</v>
      </c>
      <c r="Q15" s="92">
        <f t="shared" si="0"/>
        <v>0</v>
      </c>
      <c r="R15" s="486"/>
      <c r="S15" s="487"/>
      <c r="T15" s="487"/>
      <c r="U15" s="487"/>
      <c r="V15" s="488"/>
      <c r="W15" s="105"/>
      <c r="X15" s="105"/>
      <c r="Y15" s="105"/>
      <c r="Z15" s="12"/>
    </row>
    <row r="16" spans="1:26" ht="20.100000000000001" customHeight="1" x14ac:dyDescent="0.25">
      <c r="A16" s="206">
        <v>10</v>
      </c>
      <c r="B16" s="483" t="str">
        <f>Basisdaten!F19</f>
        <v>10</v>
      </c>
      <c r="C16" s="484"/>
      <c r="D16" s="485"/>
      <c r="E16" s="324">
        <f>Januar!M38</f>
        <v>0</v>
      </c>
      <c r="F16" s="325">
        <f>Februar!M36</f>
        <v>0</v>
      </c>
      <c r="G16" s="325">
        <f>März!M38</f>
        <v>0</v>
      </c>
      <c r="H16" s="57">
        <f>April!M37</f>
        <v>0</v>
      </c>
      <c r="I16" s="57">
        <f>Mai!M38</f>
        <v>0</v>
      </c>
      <c r="J16" s="57">
        <f>Juni!M37</f>
        <v>0</v>
      </c>
      <c r="K16" s="57">
        <f>Juli!M38</f>
        <v>0</v>
      </c>
      <c r="L16" s="57">
        <f>August!M38</f>
        <v>0</v>
      </c>
      <c r="M16" s="57">
        <f>September!M37</f>
        <v>0</v>
      </c>
      <c r="N16" s="57">
        <f>Oktober!M38</f>
        <v>0</v>
      </c>
      <c r="O16" s="57">
        <f>November!M37</f>
        <v>0</v>
      </c>
      <c r="P16" s="57">
        <f>Dezember!M38</f>
        <v>0</v>
      </c>
      <c r="Q16" s="92">
        <f t="shared" si="0"/>
        <v>0</v>
      </c>
      <c r="R16" s="486"/>
      <c r="S16" s="487"/>
      <c r="T16" s="487"/>
      <c r="U16" s="487"/>
      <c r="V16" s="488"/>
      <c r="W16" s="105"/>
      <c r="X16" s="105"/>
      <c r="Y16" s="105"/>
      <c r="Z16" s="12"/>
    </row>
    <row r="17" spans="1:26" ht="20.100000000000001" customHeight="1" x14ac:dyDescent="0.25">
      <c r="A17" s="206">
        <v>11</v>
      </c>
      <c r="B17" s="483" t="str">
        <f>Basisdaten!F20</f>
        <v>11</v>
      </c>
      <c r="C17" s="484"/>
      <c r="D17" s="485"/>
      <c r="E17" s="324">
        <f>Januar!N38</f>
        <v>0</v>
      </c>
      <c r="F17" s="325">
        <f>Februar!N36</f>
        <v>0</v>
      </c>
      <c r="G17" s="325">
        <f>März!N38</f>
        <v>0</v>
      </c>
      <c r="H17" s="57">
        <f>April!N37</f>
        <v>0</v>
      </c>
      <c r="I17" s="57">
        <f>Mai!N38</f>
        <v>0</v>
      </c>
      <c r="J17" s="57">
        <f>Juni!N37</f>
        <v>0</v>
      </c>
      <c r="K17" s="57">
        <f>Juli!N38</f>
        <v>0</v>
      </c>
      <c r="L17" s="57">
        <f>August!N38</f>
        <v>0</v>
      </c>
      <c r="M17" s="57">
        <f>September!N37</f>
        <v>0</v>
      </c>
      <c r="N17" s="57">
        <f>Oktober!N38</f>
        <v>0</v>
      </c>
      <c r="O17" s="57">
        <f>November!N37</f>
        <v>0</v>
      </c>
      <c r="P17" s="57">
        <f>Dezember!N38</f>
        <v>0</v>
      </c>
      <c r="Q17" s="92">
        <f>SUM(E17:P17)</f>
        <v>0</v>
      </c>
      <c r="R17" s="486"/>
      <c r="S17" s="487"/>
      <c r="T17" s="487"/>
      <c r="U17" s="487"/>
      <c r="V17" s="488"/>
      <c r="W17" s="105"/>
      <c r="X17" s="105"/>
      <c r="Y17" s="105"/>
      <c r="Z17" s="12"/>
    </row>
    <row r="18" spans="1:26" ht="20.100000000000001" customHeight="1" x14ac:dyDescent="0.25">
      <c r="A18" s="206">
        <v>12</v>
      </c>
      <c r="B18" s="483" t="str">
        <f>Basisdaten!F21</f>
        <v>12</v>
      </c>
      <c r="C18" s="484"/>
      <c r="D18" s="485"/>
      <c r="E18" s="324">
        <f>Januar!O38</f>
        <v>11</v>
      </c>
      <c r="F18" s="325">
        <f>Februar!O36</f>
        <v>0</v>
      </c>
      <c r="G18" s="325">
        <f>März!O38</f>
        <v>0</v>
      </c>
      <c r="H18" s="57">
        <f>April!O37</f>
        <v>0</v>
      </c>
      <c r="I18" s="57">
        <f>Mai!O38</f>
        <v>0</v>
      </c>
      <c r="J18" s="57">
        <f>Juni!O37</f>
        <v>0</v>
      </c>
      <c r="K18" s="57">
        <f>Juli!O38</f>
        <v>0</v>
      </c>
      <c r="L18" s="57">
        <f>August!O38</f>
        <v>0</v>
      </c>
      <c r="M18" s="57">
        <f>September!O37</f>
        <v>0</v>
      </c>
      <c r="N18" s="57">
        <f>Oktober!O38</f>
        <v>0</v>
      </c>
      <c r="O18" s="57">
        <f>November!O37</f>
        <v>0</v>
      </c>
      <c r="P18" s="57">
        <f>Dezember!O38</f>
        <v>0</v>
      </c>
      <c r="Q18" s="92">
        <f t="shared" si="0"/>
        <v>11</v>
      </c>
      <c r="R18" s="486"/>
      <c r="S18" s="487"/>
      <c r="T18" s="487"/>
      <c r="U18" s="487"/>
      <c r="V18" s="488"/>
      <c r="W18" s="105"/>
      <c r="X18" s="105"/>
      <c r="Y18" s="105"/>
      <c r="Z18" s="12"/>
    </row>
    <row r="19" spans="1:26" ht="20.100000000000001" customHeight="1" x14ac:dyDescent="0.25">
      <c r="A19" s="206">
        <v>13</v>
      </c>
      <c r="B19" s="483" t="str">
        <f>Basisdaten!F22</f>
        <v>13</v>
      </c>
      <c r="C19" s="484"/>
      <c r="D19" s="485"/>
      <c r="E19" s="324" t="str">
        <f>Januar!P38</f>
        <v>keine Lizenz</v>
      </c>
      <c r="F19" s="325" t="str">
        <f>Februar!P36</f>
        <v>keine Lizenz</v>
      </c>
      <c r="G19" s="325" t="str">
        <f>März!P38</f>
        <v>keine Lizenz</v>
      </c>
      <c r="H19" s="57" t="str">
        <f>April!P37</f>
        <v>keine Lizenz</v>
      </c>
      <c r="I19" s="57" t="str">
        <f>Mai!P38</f>
        <v>keine Lizenz</v>
      </c>
      <c r="J19" s="57" t="str">
        <f>Juni!P37</f>
        <v>keine Lizenz</v>
      </c>
      <c r="K19" s="57" t="str">
        <f>Juli!P38</f>
        <v>keine Lizenz</v>
      </c>
      <c r="L19" s="57" t="str">
        <f>August!P38</f>
        <v>keine Lizenz</v>
      </c>
      <c r="M19" s="57" t="str">
        <f>September!P37</f>
        <v>keine Lizenz</v>
      </c>
      <c r="N19" s="57" t="str">
        <f>Oktober!P38</f>
        <v>keine Lizenz</v>
      </c>
      <c r="O19" s="57" t="str">
        <f>November!P37</f>
        <v>keine Lizenz</v>
      </c>
      <c r="P19" s="57" t="str">
        <f>Dezember!P38</f>
        <v>keine Lizenz</v>
      </c>
      <c r="Q19" s="92">
        <f t="shared" si="0"/>
        <v>0</v>
      </c>
      <c r="R19" s="486"/>
      <c r="S19" s="487"/>
      <c r="T19" s="487"/>
      <c r="U19" s="487"/>
      <c r="V19" s="488"/>
      <c r="W19" s="105"/>
      <c r="X19" s="105"/>
      <c r="Y19" s="105"/>
      <c r="Z19" s="12"/>
    </row>
    <row r="20" spans="1:26" ht="20.100000000000001" customHeight="1" x14ac:dyDescent="0.25">
      <c r="A20" s="206">
        <v>14</v>
      </c>
      <c r="B20" s="483" t="str">
        <f>Basisdaten!F23</f>
        <v>14</v>
      </c>
      <c r="C20" s="484"/>
      <c r="D20" s="485"/>
      <c r="E20" s="324" t="str">
        <f>Januar!Q38</f>
        <v>keine Lizenz</v>
      </c>
      <c r="F20" s="325" t="str">
        <f>Februar!Q36</f>
        <v>keine Lizenz</v>
      </c>
      <c r="G20" s="325" t="str">
        <f>März!Q38</f>
        <v>keine Lizenz</v>
      </c>
      <c r="H20" s="57" t="str">
        <f>April!Q37</f>
        <v>keine Lizenz</v>
      </c>
      <c r="I20" s="57" t="str">
        <f>Mai!Q38</f>
        <v>keine Lizenz</v>
      </c>
      <c r="J20" s="57" t="str">
        <f>Juni!Q37</f>
        <v>keine Lizenz</v>
      </c>
      <c r="K20" s="57" t="str">
        <f>Juli!Q38</f>
        <v>keine Lizenz</v>
      </c>
      <c r="L20" s="57" t="str">
        <f>August!Q38</f>
        <v>keine Lizenz</v>
      </c>
      <c r="M20" s="57" t="str">
        <f>September!Q37</f>
        <v>keine Lizenz</v>
      </c>
      <c r="N20" s="57" t="str">
        <f>Oktober!Q38</f>
        <v>keine Lizenz</v>
      </c>
      <c r="O20" s="57" t="str">
        <f>November!Q37</f>
        <v>keine Lizenz</v>
      </c>
      <c r="P20" s="57" t="str">
        <f>Dezember!Q38</f>
        <v>keine Lizenz</v>
      </c>
      <c r="Q20" s="92">
        <f t="shared" si="0"/>
        <v>0</v>
      </c>
      <c r="R20" s="486"/>
      <c r="S20" s="487"/>
      <c r="T20" s="487"/>
      <c r="U20" s="487"/>
      <c r="V20" s="488"/>
      <c r="W20" s="105"/>
      <c r="X20" s="105"/>
      <c r="Y20" s="105"/>
      <c r="Z20" s="12"/>
    </row>
    <row r="21" spans="1:26" ht="20.100000000000001" customHeight="1" x14ac:dyDescent="0.25">
      <c r="A21" s="206">
        <v>15</v>
      </c>
      <c r="B21" s="483" t="str">
        <f>Basisdaten!F24</f>
        <v>15</v>
      </c>
      <c r="C21" s="484"/>
      <c r="D21" s="485"/>
      <c r="E21" s="324" t="str">
        <f>Januar!R38</f>
        <v>keine Lizenz</v>
      </c>
      <c r="F21" s="325" t="str">
        <f>Februar!R36</f>
        <v>keine Lizenz</v>
      </c>
      <c r="G21" s="325" t="str">
        <f>März!R38</f>
        <v>keine Lizenz</v>
      </c>
      <c r="H21" s="57" t="str">
        <f>April!R37</f>
        <v>keine Lizenz</v>
      </c>
      <c r="I21" s="57" t="str">
        <f>Mai!R38</f>
        <v>keine Lizenz</v>
      </c>
      <c r="J21" s="57" t="str">
        <f>Juni!R37</f>
        <v>keine Lizenz</v>
      </c>
      <c r="K21" s="57" t="str">
        <f>Juli!R38</f>
        <v>keine Lizenz</v>
      </c>
      <c r="L21" s="57" t="str">
        <f>August!R38</f>
        <v>keine Lizenz</v>
      </c>
      <c r="M21" s="57" t="str">
        <f>September!R37</f>
        <v>keine Lizenz</v>
      </c>
      <c r="N21" s="57" t="str">
        <f>Oktober!R38</f>
        <v>keine Lizenz</v>
      </c>
      <c r="O21" s="57" t="str">
        <f>November!R37</f>
        <v>keine Lizenz</v>
      </c>
      <c r="P21" s="57" t="str">
        <f>Dezember!R38</f>
        <v>keine Lizenz</v>
      </c>
      <c r="Q21" s="92">
        <f>SUM(E21:P21)</f>
        <v>0</v>
      </c>
      <c r="R21" s="486"/>
      <c r="S21" s="487"/>
      <c r="T21" s="487"/>
      <c r="U21" s="487"/>
      <c r="V21" s="488"/>
      <c r="W21" s="105"/>
      <c r="X21" s="105"/>
      <c r="Y21" s="105"/>
      <c r="Z21" s="12"/>
    </row>
    <row r="22" spans="1:26" ht="20.100000000000001" customHeight="1" x14ac:dyDescent="0.25">
      <c r="A22" s="206">
        <v>16</v>
      </c>
      <c r="B22" s="483" t="str">
        <f>Basisdaten!F25</f>
        <v>16</v>
      </c>
      <c r="C22" s="484"/>
      <c r="D22" s="485"/>
      <c r="E22" s="324" t="str">
        <f>Januar!S38</f>
        <v>keine Lizenz</v>
      </c>
      <c r="F22" s="325" t="str">
        <f>Februar!S36</f>
        <v>keine Lizenz</v>
      </c>
      <c r="G22" s="325" t="str">
        <f>März!S38</f>
        <v>keine Lizenz</v>
      </c>
      <c r="H22" s="57" t="str">
        <f>April!S37</f>
        <v>keine Lizenz</v>
      </c>
      <c r="I22" s="57" t="str">
        <f>Mai!S38</f>
        <v>keine Lizenz</v>
      </c>
      <c r="J22" s="57" t="str">
        <f>Juni!S37</f>
        <v>keine Lizenz</v>
      </c>
      <c r="K22" s="57" t="str">
        <f>Juli!S38</f>
        <v>keine Lizenz</v>
      </c>
      <c r="L22" s="57" t="str">
        <f>August!S38</f>
        <v>keine Lizenz</v>
      </c>
      <c r="M22" s="57" t="str">
        <f>September!S37</f>
        <v>keine Lizenz</v>
      </c>
      <c r="N22" s="57" t="str">
        <f>Oktober!S38</f>
        <v>keine Lizenz</v>
      </c>
      <c r="O22" s="57" t="str">
        <f>November!S37</f>
        <v>keine Lizenz</v>
      </c>
      <c r="P22" s="57" t="str">
        <f>Dezember!S38</f>
        <v>keine Lizenz</v>
      </c>
      <c r="Q22" s="92">
        <f t="shared" ref="Q22:Q28" si="1">SUM(E22:P22)</f>
        <v>0</v>
      </c>
      <c r="R22" s="486"/>
      <c r="S22" s="487"/>
      <c r="T22" s="487"/>
      <c r="U22" s="487"/>
      <c r="V22" s="488"/>
      <c r="W22" s="105"/>
      <c r="X22" s="105"/>
      <c r="Y22" s="105"/>
      <c r="Z22" s="12"/>
    </row>
    <row r="23" spans="1:26" ht="20.100000000000001" customHeight="1" x14ac:dyDescent="0.25">
      <c r="A23" s="206">
        <v>17</v>
      </c>
      <c r="B23" s="483" t="str">
        <f>Basisdaten!F26</f>
        <v>17</v>
      </c>
      <c r="C23" s="484"/>
      <c r="D23" s="485"/>
      <c r="E23" s="324" t="str">
        <f>Januar!T38</f>
        <v>keine Lizenz</v>
      </c>
      <c r="F23" s="325" t="str">
        <f>Februar!T36</f>
        <v>keine Lizenz</v>
      </c>
      <c r="G23" s="325" t="str">
        <f>März!T38</f>
        <v>keine Lizenz</v>
      </c>
      <c r="H23" s="57" t="str">
        <f>April!T37</f>
        <v>keine Lizenz</v>
      </c>
      <c r="I23" s="57" t="str">
        <f>Mai!T38</f>
        <v>keine Lizenz</v>
      </c>
      <c r="J23" s="57" t="str">
        <f>Juni!T37</f>
        <v>keine Lizenz</v>
      </c>
      <c r="K23" s="57" t="str">
        <f>Juli!T38</f>
        <v>keine Lizenz</v>
      </c>
      <c r="L23" s="57" t="str">
        <f>August!T38</f>
        <v>keine Lizenz</v>
      </c>
      <c r="M23" s="57" t="str">
        <f>September!T37</f>
        <v>keine Lizenz</v>
      </c>
      <c r="N23" s="57" t="str">
        <f>Oktober!T38</f>
        <v>keine Lizenz</v>
      </c>
      <c r="O23" s="57" t="str">
        <f>November!T37</f>
        <v>keine Lizenz</v>
      </c>
      <c r="P23" s="57" t="str">
        <f>Dezember!T38</f>
        <v>keine Lizenz</v>
      </c>
      <c r="Q23" s="92">
        <f t="shared" si="1"/>
        <v>0</v>
      </c>
      <c r="R23" s="486"/>
      <c r="S23" s="487"/>
      <c r="T23" s="487"/>
      <c r="U23" s="487"/>
      <c r="V23" s="488"/>
      <c r="W23" s="105"/>
      <c r="X23" s="105"/>
      <c r="Y23" s="105"/>
      <c r="Z23" s="12"/>
    </row>
    <row r="24" spans="1:26" ht="20.100000000000001" customHeight="1" x14ac:dyDescent="0.25">
      <c r="A24" s="206">
        <v>18</v>
      </c>
      <c r="B24" s="483" t="str">
        <f>Basisdaten!F27</f>
        <v>18</v>
      </c>
      <c r="C24" s="484"/>
      <c r="D24" s="485"/>
      <c r="E24" s="324" t="str">
        <f>Januar!U38</f>
        <v>keine Lizenz</v>
      </c>
      <c r="F24" s="325" t="str">
        <f>Februar!U36</f>
        <v>keine Lizenz</v>
      </c>
      <c r="G24" s="325" t="str">
        <f>März!U38</f>
        <v>keine Lizenz</v>
      </c>
      <c r="H24" s="57" t="str">
        <f>April!U37</f>
        <v>keine Lizenz</v>
      </c>
      <c r="I24" s="57" t="str">
        <f>Mai!U38</f>
        <v>keine Lizenz</v>
      </c>
      <c r="J24" s="57" t="str">
        <f>Juni!U37</f>
        <v>keine Lizenz</v>
      </c>
      <c r="K24" s="57" t="str">
        <f>Juli!U38</f>
        <v>keine Lizenz</v>
      </c>
      <c r="L24" s="57" t="str">
        <f>August!U38</f>
        <v>keine Lizenz</v>
      </c>
      <c r="M24" s="57" t="str">
        <f>September!U37</f>
        <v>keine Lizenz</v>
      </c>
      <c r="N24" s="57" t="str">
        <f>Oktober!U38</f>
        <v>keine Lizenz</v>
      </c>
      <c r="O24" s="57" t="str">
        <f>November!U37</f>
        <v>keine Lizenz</v>
      </c>
      <c r="P24" s="57" t="str">
        <f>Dezember!U38</f>
        <v>keine Lizenz</v>
      </c>
      <c r="Q24" s="92">
        <f t="shared" si="1"/>
        <v>0</v>
      </c>
      <c r="R24" s="486"/>
      <c r="S24" s="487"/>
      <c r="T24" s="487"/>
      <c r="U24" s="487"/>
      <c r="V24" s="488"/>
      <c r="W24" s="105"/>
      <c r="X24" s="105"/>
      <c r="Y24" s="105"/>
      <c r="Z24" s="12"/>
    </row>
    <row r="25" spans="1:26" ht="20.100000000000001" customHeight="1" x14ac:dyDescent="0.25">
      <c r="A25" s="206">
        <v>19</v>
      </c>
      <c r="B25" s="483" t="str">
        <f>Basisdaten!F28</f>
        <v>19</v>
      </c>
      <c r="C25" s="484"/>
      <c r="D25" s="485"/>
      <c r="E25" s="324" t="str">
        <f>Januar!V38</f>
        <v>keine Lizenz</v>
      </c>
      <c r="F25" s="325" t="str">
        <f>Februar!V36</f>
        <v>keine Lizenz</v>
      </c>
      <c r="G25" s="325" t="str">
        <f>März!V38</f>
        <v>keine Lizenz</v>
      </c>
      <c r="H25" s="57" t="str">
        <f>April!V37</f>
        <v>keine Lizenz</v>
      </c>
      <c r="I25" s="57" t="str">
        <f>Mai!V38</f>
        <v>keine Lizenz</v>
      </c>
      <c r="J25" s="57" t="str">
        <f>Juni!V37</f>
        <v>keine Lizenz</v>
      </c>
      <c r="K25" s="57" t="str">
        <f>Juli!V38</f>
        <v>keine Lizenz</v>
      </c>
      <c r="L25" s="57" t="str">
        <f>August!V38</f>
        <v>keine Lizenz</v>
      </c>
      <c r="M25" s="57" t="str">
        <f>September!V37</f>
        <v>keine Lizenz</v>
      </c>
      <c r="N25" s="57" t="str">
        <f>Oktober!V38</f>
        <v>keine Lizenz</v>
      </c>
      <c r="O25" s="57" t="str">
        <f>November!V37</f>
        <v>keine Lizenz</v>
      </c>
      <c r="P25" s="57" t="str">
        <f>Dezember!V38</f>
        <v>keine Lizenz</v>
      </c>
      <c r="Q25" s="92">
        <f t="shared" si="1"/>
        <v>0</v>
      </c>
      <c r="R25" s="486"/>
      <c r="S25" s="487"/>
      <c r="T25" s="487"/>
      <c r="U25" s="487"/>
      <c r="V25" s="488"/>
      <c r="W25" s="105"/>
      <c r="X25" s="105"/>
      <c r="Y25" s="105"/>
      <c r="Z25" s="12"/>
    </row>
    <row r="26" spans="1:26" ht="20.100000000000001" customHeight="1" x14ac:dyDescent="0.25">
      <c r="A26" s="206">
        <v>20</v>
      </c>
      <c r="B26" s="483" t="str">
        <f>Basisdaten!F29</f>
        <v>20</v>
      </c>
      <c r="C26" s="484"/>
      <c r="D26" s="485"/>
      <c r="E26" s="324" t="str">
        <f>Januar!W38</f>
        <v>keine Lizenz</v>
      </c>
      <c r="F26" s="325" t="str">
        <f>Februar!W36</f>
        <v>keine Lizenz</v>
      </c>
      <c r="G26" s="325" t="str">
        <f>März!W38</f>
        <v>keine Lizenz</v>
      </c>
      <c r="H26" s="57" t="str">
        <f>April!W37</f>
        <v>keine Lizenz</v>
      </c>
      <c r="I26" s="57" t="str">
        <f>Mai!W38</f>
        <v>keine Lizenz</v>
      </c>
      <c r="J26" s="57" t="str">
        <f>Juni!W37</f>
        <v>keine Lizenz</v>
      </c>
      <c r="K26" s="57" t="str">
        <f>Juli!W38</f>
        <v>keine Lizenz</v>
      </c>
      <c r="L26" s="57" t="str">
        <f>August!W38</f>
        <v>keine Lizenz</v>
      </c>
      <c r="M26" s="57" t="str">
        <f>September!W37</f>
        <v>keine Lizenz</v>
      </c>
      <c r="N26" s="57" t="str">
        <f>Oktober!W38</f>
        <v>keine Lizenz</v>
      </c>
      <c r="O26" s="57" t="str">
        <f>November!W37</f>
        <v>keine Lizenz</v>
      </c>
      <c r="P26" s="57" t="str">
        <f>Dezember!W38</f>
        <v>keine Lizenz</v>
      </c>
      <c r="Q26" s="92">
        <f t="shared" ref="Q26" si="2">SUM(E26:P26)</f>
        <v>0</v>
      </c>
      <c r="R26" s="486"/>
      <c r="S26" s="487"/>
      <c r="T26" s="487"/>
      <c r="U26" s="487"/>
      <c r="V26" s="488"/>
      <c r="W26" s="105"/>
      <c r="X26" s="105"/>
      <c r="Y26" s="105"/>
      <c r="Z26" s="12"/>
    </row>
    <row r="27" spans="1:26" ht="20.100000000000001" customHeight="1" x14ac:dyDescent="0.25">
      <c r="A27" s="206">
        <v>21</v>
      </c>
      <c r="B27" s="483" t="str">
        <f>Basisdaten!F30</f>
        <v>21</v>
      </c>
      <c r="C27" s="484"/>
      <c r="D27" s="485"/>
      <c r="E27" s="324" t="str">
        <f>Januar!X38</f>
        <v>keine Lizenz</v>
      </c>
      <c r="F27" s="325" t="str">
        <f>Februar!X36</f>
        <v>keine Lizenz</v>
      </c>
      <c r="G27" s="325" t="str">
        <f>März!X38</f>
        <v>keine Lizenz</v>
      </c>
      <c r="H27" s="57" t="str">
        <f>April!X37</f>
        <v>keine Lizenz</v>
      </c>
      <c r="I27" s="57" t="str">
        <f>Mai!X38</f>
        <v>keine Lizenz</v>
      </c>
      <c r="J27" s="57" t="str">
        <f>Juni!X37</f>
        <v>keine Lizenz</v>
      </c>
      <c r="K27" s="57" t="str">
        <f>Juli!X38</f>
        <v>keine Lizenz</v>
      </c>
      <c r="L27" s="57" t="str">
        <f>August!X38</f>
        <v>keine Lizenz</v>
      </c>
      <c r="M27" s="57" t="str">
        <f>September!X37</f>
        <v>keine Lizenz</v>
      </c>
      <c r="N27" s="57" t="str">
        <f>Oktober!X38</f>
        <v>keine Lizenz</v>
      </c>
      <c r="O27" s="57" t="str">
        <f>November!X37</f>
        <v>keine Lizenz</v>
      </c>
      <c r="P27" s="57" t="str">
        <f>Dezember!X38</f>
        <v>keine Lizenz</v>
      </c>
      <c r="Q27" s="92">
        <f>SUM(E27:P27)</f>
        <v>0</v>
      </c>
      <c r="R27" s="486"/>
      <c r="S27" s="487"/>
      <c r="T27" s="487"/>
      <c r="U27" s="487"/>
      <c r="V27" s="488"/>
      <c r="W27" s="105"/>
      <c r="X27" s="105"/>
      <c r="Y27" s="105"/>
      <c r="Z27" s="12"/>
    </row>
    <row r="28" spans="1:26" ht="20.100000000000001" customHeight="1" thickBot="1" x14ac:dyDescent="0.3">
      <c r="A28" s="206">
        <v>22</v>
      </c>
      <c r="B28" s="483" t="str">
        <f>Basisdaten!F31</f>
        <v>22</v>
      </c>
      <c r="C28" s="484"/>
      <c r="D28" s="485"/>
      <c r="E28" s="58" t="str">
        <f>Januar!Y38</f>
        <v>keine Lizenz</v>
      </c>
      <c r="F28" s="58" t="str">
        <f>Februar!Y36</f>
        <v>keine Lizenz</v>
      </c>
      <c r="G28" s="58" t="str">
        <f>März!Y38</f>
        <v>keine Lizenz</v>
      </c>
      <c r="H28" s="57" t="str">
        <f>April!Y37</f>
        <v>keine Lizenz</v>
      </c>
      <c r="I28" s="57" t="str">
        <f>Mai!Y38</f>
        <v>keine Lizenz</v>
      </c>
      <c r="J28" s="57" t="str">
        <f>Juni!Y37</f>
        <v>keine Lizenz</v>
      </c>
      <c r="K28" s="57" t="str">
        <f>Juli!Y38</f>
        <v>keine Lizenz</v>
      </c>
      <c r="L28" s="57" t="str">
        <f>August!Y38</f>
        <v>keine Lizenz</v>
      </c>
      <c r="M28" s="57" t="str">
        <f>September!Y37</f>
        <v>keine Lizenz</v>
      </c>
      <c r="N28" s="57" t="str">
        <f>Oktober!Y38</f>
        <v>keine Lizenz</v>
      </c>
      <c r="O28" s="57" t="str">
        <f>November!Y37</f>
        <v>keine Lizenz</v>
      </c>
      <c r="P28" s="57" t="str">
        <f>Dezember!Y38</f>
        <v>keine Lizenz</v>
      </c>
      <c r="Q28" s="92">
        <f t="shared" si="1"/>
        <v>0</v>
      </c>
      <c r="R28" s="494"/>
      <c r="S28" s="495"/>
      <c r="T28" s="495"/>
      <c r="U28" s="495"/>
      <c r="V28" s="496"/>
      <c r="W28" s="105"/>
      <c r="X28" s="105"/>
      <c r="Y28" s="105"/>
      <c r="Z28" s="12"/>
    </row>
    <row r="29" spans="1:26" ht="16.5" thickBot="1" x14ac:dyDescent="0.3">
      <c r="A29" s="46"/>
      <c r="B29" s="489" t="s">
        <v>17</v>
      </c>
      <c r="C29" s="490"/>
      <c r="D29" s="490"/>
      <c r="E29" s="94">
        <f>SUM(E7:E28)</f>
        <v>382</v>
      </c>
      <c r="F29" s="94">
        <f t="shared" ref="F29:P29" si="3">SUM(F7:F28)</f>
        <v>0</v>
      </c>
      <c r="G29" s="94">
        <f t="shared" si="3"/>
        <v>0</v>
      </c>
      <c r="H29" s="94">
        <f t="shared" si="3"/>
        <v>0</v>
      </c>
      <c r="I29" s="94">
        <f t="shared" si="3"/>
        <v>0</v>
      </c>
      <c r="J29" s="94">
        <f t="shared" si="3"/>
        <v>0</v>
      </c>
      <c r="K29" s="94">
        <f t="shared" si="3"/>
        <v>0</v>
      </c>
      <c r="L29" s="94">
        <f t="shared" si="3"/>
        <v>0</v>
      </c>
      <c r="M29" s="94">
        <f t="shared" si="3"/>
        <v>0</v>
      </c>
      <c r="N29" s="94">
        <f t="shared" si="3"/>
        <v>0</v>
      </c>
      <c r="O29" s="94">
        <f t="shared" si="3"/>
        <v>0</v>
      </c>
      <c r="P29" s="94">
        <f t="shared" si="3"/>
        <v>0</v>
      </c>
      <c r="Q29" s="93">
        <f>SUM(E29:P29)</f>
        <v>382</v>
      </c>
      <c r="R29" s="491"/>
      <c r="S29" s="492"/>
      <c r="T29" s="492"/>
      <c r="U29" s="492"/>
      <c r="V29" s="493"/>
      <c r="W29" s="106"/>
      <c r="X29" s="106"/>
      <c r="Y29" s="106"/>
    </row>
    <row r="30" spans="1:26" x14ac:dyDescent="0.25">
      <c r="C30" s="17"/>
      <c r="T30" s="3"/>
      <c r="U30" s="3"/>
      <c r="V30" s="3"/>
      <c r="W30" s="3"/>
      <c r="X30" s="3"/>
      <c r="Y30" s="3"/>
    </row>
    <row r="31" spans="1:26" x14ac:dyDescent="0.25">
      <c r="B31" s="2"/>
      <c r="C31" s="17"/>
    </row>
  </sheetData>
  <sheetProtection algorithmName="SHA-512" hashValue="R6dbvfbuKc+ppaXr1a23kzAp6v7qcFZs5volgKb3RHNVH3B9BKFmg1zYLEAosGIxeKYoQTvBvPeWKhy2ZKPyqg==" saltValue="FV5i4beRwMarLXWaGOB9fA==" spinCount="100000" sheet="1" objects="1" scenarios="1" formatCells="0"/>
  <mergeCells count="53">
    <mergeCell ref="B7:D7"/>
    <mergeCell ref="R7:V7"/>
    <mergeCell ref="B9:D9"/>
    <mergeCell ref="R9:V9"/>
    <mergeCell ref="T1:V1"/>
    <mergeCell ref="B4:D4"/>
    <mergeCell ref="B8:D8"/>
    <mergeCell ref="R8:V8"/>
    <mergeCell ref="B6:D6"/>
    <mergeCell ref="R6:V6"/>
    <mergeCell ref="L2:V2"/>
    <mergeCell ref="L3:V3"/>
    <mergeCell ref="L4:V4"/>
    <mergeCell ref="B10:D10"/>
    <mergeCell ref="R10:V10"/>
    <mergeCell ref="B11:D11"/>
    <mergeCell ref="R11:V11"/>
    <mergeCell ref="B12:D12"/>
    <mergeCell ref="R12:V12"/>
    <mergeCell ref="B13:D13"/>
    <mergeCell ref="R13:V13"/>
    <mergeCell ref="B14:D14"/>
    <mergeCell ref="R14:V14"/>
    <mergeCell ref="B15:D15"/>
    <mergeCell ref="R15:V15"/>
    <mergeCell ref="B16:D16"/>
    <mergeCell ref="R16:V16"/>
    <mergeCell ref="B17:D17"/>
    <mergeCell ref="R17:V17"/>
    <mergeCell ref="B18:D18"/>
    <mergeCell ref="R18:V18"/>
    <mergeCell ref="B19:D19"/>
    <mergeCell ref="R19:V19"/>
    <mergeCell ref="B20:D20"/>
    <mergeCell ref="R20:V20"/>
    <mergeCell ref="B21:D21"/>
    <mergeCell ref="R21:V21"/>
    <mergeCell ref="B22:D22"/>
    <mergeCell ref="R22:V22"/>
    <mergeCell ref="B23:D23"/>
    <mergeCell ref="R23:V23"/>
    <mergeCell ref="B29:D29"/>
    <mergeCell ref="R29:V29"/>
    <mergeCell ref="B24:D24"/>
    <mergeCell ref="R24:V24"/>
    <mergeCell ref="B25:D25"/>
    <mergeCell ref="R25:V25"/>
    <mergeCell ref="B28:D28"/>
    <mergeCell ref="R28:V28"/>
    <mergeCell ref="B26:D26"/>
    <mergeCell ref="R26:V26"/>
    <mergeCell ref="B27:D27"/>
    <mergeCell ref="R27:V27"/>
  </mergeCells>
  <conditionalFormatting sqref="E7:P28">
    <cfRule type="cellIs" dxfId="51" priority="5" operator="equal">
      <formula>0</formula>
    </cfRule>
  </conditionalFormatting>
  <conditionalFormatting sqref="L5">
    <cfRule type="timePeriod" dxfId="49" priority="7" timePeriod="thisMonth">
      <formula>AND(MONTH(L5)=MONTH(TODAY()),YEAR(L5)=YEAR(TODAY()))</formula>
    </cfRule>
  </conditionalFormatting>
  <conditionalFormatting sqref="Q5">
    <cfRule type="timePeriod" dxfId="48" priority="6" timePeriod="thisMonth">
      <formula>AND(MONTH(Q5)=MONTH(TODAY()),YEAR(Q5)=YEAR(TODAY()))</formula>
    </cfRule>
  </conditionalFormatting>
  <hyperlinks>
    <hyperlink ref="L2:N2" r:id="rId1" display="Kostenkontrolle-Haushaltsbuch" xr:uid="{049BC2B1-6B89-4318-9858-4239A0D21C04}"/>
    <hyperlink ref="T1:V1" r:id="rId2" display="alle-meine-vorlagen.de" xr:uid="{5CEC61C9-406F-48F8-9EBB-7A4515A360B0}"/>
  </hyperlinks>
  <printOptions horizontalCentered="1"/>
  <pageMargins left="0.39370078740157483" right="0.39370078740157483" top="0.39370078740157483" bottom="0.39370078740157483" header="0.31496062992125984" footer="0.31496062992125984"/>
  <pageSetup paperSize="9" scale="52" fitToHeight="0" orientation="landscape" horizontalDpi="4294967292" r:id="rId3"/>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2" id="{42E6E537-247D-41A7-8E99-49A26DEEE79D}">
            <xm:f>AND(Basisdaten!$F$40&lt;&gt;Basisdaten!$R$6)</xm:f>
            <x14:dxf>
              <font>
                <b/>
                <i val="0"/>
                <color rgb="FF0070C0"/>
              </font>
              <fill>
                <patternFill>
                  <bgColor rgb="FFFFFF00"/>
                </patternFill>
              </fill>
            </x14:dxf>
          </x14:cfRule>
          <xm:sqref>L2:L4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6A01-4722-4B90-A7FF-05884C7504E4}">
  <sheetPr codeName="Tabelle6">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4">
      <c r="B2" s="534"/>
      <c r="C2" s="534"/>
      <c r="D2" s="359"/>
      <c r="E2" s="359"/>
      <c r="F2" s="359"/>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26"/>
      <c r="C3" s="526"/>
      <c r="D3" s="359"/>
      <c r="E3" s="359"/>
      <c r="F3" s="359"/>
      <c r="G3" s="360"/>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100</v>
      </c>
      <c r="C4" s="535"/>
      <c r="D4" s="533">
        <f ca="1">TODAY()</f>
        <v>45391</v>
      </c>
      <c r="E4" s="533"/>
      <c r="F4" s="533"/>
      <c r="G4" s="361"/>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27">
        <v>1</v>
      </c>
      <c r="C5" s="527"/>
      <c r="D5" s="285" t="str">
        <f>"Variable Ausgaben    |    Januar "&amp;Kalenderjahr</f>
        <v>Variable Ausgaben    |    Januar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c r="AF5" s="124"/>
      <c r="AG5" s="124"/>
      <c r="AH5" s="124"/>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1</v>
      </c>
      <c r="B7" s="154" t="str">
        <f>TEXT(WEEKDAY(C7,1),"TTT")</f>
        <v>Mo</v>
      </c>
      <c r="C7" s="163">
        <f>DATE(Kalenderjahr,1,1)</f>
        <v>45292</v>
      </c>
      <c r="D7" s="164">
        <v>5</v>
      </c>
      <c r="E7" s="165"/>
      <c r="F7" s="165"/>
      <c r="G7" s="165"/>
      <c r="H7" s="165"/>
      <c r="I7" s="165"/>
      <c r="J7" s="165"/>
      <c r="K7" s="165"/>
      <c r="L7" s="165"/>
      <c r="M7" s="165"/>
      <c r="N7" s="165"/>
      <c r="O7" s="165">
        <v>11</v>
      </c>
      <c r="P7" s="165"/>
      <c r="Q7" s="165"/>
      <c r="R7" s="165"/>
      <c r="S7" s="165"/>
      <c r="T7" s="165"/>
      <c r="U7" s="165"/>
      <c r="V7" s="165"/>
      <c r="W7" s="165"/>
      <c r="X7" s="165"/>
      <c r="Y7" s="165"/>
      <c r="Z7" s="162">
        <f>SUM(D7:Y7)</f>
        <v>16</v>
      </c>
      <c r="AA7" s="520"/>
      <c r="AB7" s="521"/>
      <c r="AC7" s="521"/>
      <c r="AD7" s="521"/>
      <c r="AE7" s="522"/>
    </row>
    <row r="8" spans="1:34" ht="20.100000000000001" customHeight="1" x14ac:dyDescent="0.25">
      <c r="A8" s="237" t="str">
        <f t="shared" ref="A8:A37" si="0">IF(B8="Mo",WEEKNUM(C8,),"")</f>
        <v/>
      </c>
      <c r="B8" s="155" t="str">
        <f t="shared" ref="B8:B37" si="1">TEXT(WEEKDAY(C8,1),"TTT")</f>
        <v>Di</v>
      </c>
      <c r="C8" s="149">
        <f>C7+1</f>
        <v>45293</v>
      </c>
      <c r="D8" s="137"/>
      <c r="E8" s="138">
        <v>34</v>
      </c>
      <c r="F8" s="138"/>
      <c r="G8" s="138"/>
      <c r="H8" s="138"/>
      <c r="I8" s="138">
        <v>102</v>
      </c>
      <c r="J8" s="139"/>
      <c r="K8" s="144"/>
      <c r="L8" s="138"/>
      <c r="M8" s="138"/>
      <c r="N8" s="138"/>
      <c r="O8" s="138"/>
      <c r="P8" s="139"/>
      <c r="Q8" s="139"/>
      <c r="R8" s="139"/>
      <c r="S8" s="139"/>
      <c r="T8" s="139"/>
      <c r="U8" s="138"/>
      <c r="V8" s="138"/>
      <c r="W8" s="138"/>
      <c r="X8" s="138"/>
      <c r="Y8" s="140"/>
      <c r="Z8" s="117">
        <f t="shared" ref="Z8:Z37" si="2">SUM(D8:Y8)</f>
        <v>136</v>
      </c>
      <c r="AA8" s="508" t="s">
        <v>85</v>
      </c>
      <c r="AB8" s="509"/>
      <c r="AC8" s="509"/>
      <c r="AD8" s="509"/>
      <c r="AE8" s="510"/>
    </row>
    <row r="9" spans="1:34" ht="20.100000000000001" customHeight="1" x14ac:dyDescent="0.25">
      <c r="A9" s="237" t="str">
        <f t="shared" si="0"/>
        <v/>
      </c>
      <c r="B9" s="155" t="str">
        <f t="shared" si="1"/>
        <v>Mi</v>
      </c>
      <c r="C9" s="149">
        <f t="shared" ref="C9:C37" si="3">C8+1</f>
        <v>45294</v>
      </c>
      <c r="D9" s="141">
        <v>55</v>
      </c>
      <c r="E9" s="142"/>
      <c r="F9" s="142"/>
      <c r="G9" s="142">
        <v>50</v>
      </c>
      <c r="H9" s="142"/>
      <c r="I9" s="142"/>
      <c r="J9" s="142">
        <v>80</v>
      </c>
      <c r="K9" s="142"/>
      <c r="L9" s="142"/>
      <c r="M9" s="142"/>
      <c r="N9" s="142"/>
      <c r="O9" s="142"/>
      <c r="P9" s="142"/>
      <c r="Q9" s="142"/>
      <c r="R9" s="142"/>
      <c r="S9" s="142"/>
      <c r="T9" s="142"/>
      <c r="U9" s="142"/>
      <c r="V9" s="142"/>
      <c r="W9" s="142"/>
      <c r="X9" s="142"/>
      <c r="Y9" s="143"/>
      <c r="Z9" s="117">
        <f t="shared" si="2"/>
        <v>185</v>
      </c>
      <c r="AA9" s="511" t="s">
        <v>85</v>
      </c>
      <c r="AB9" s="512"/>
      <c r="AC9" s="512"/>
      <c r="AD9" s="512"/>
      <c r="AE9" s="513"/>
    </row>
    <row r="10" spans="1:34" ht="20.100000000000001" customHeight="1" x14ac:dyDescent="0.25">
      <c r="A10" s="237" t="str">
        <f t="shared" si="0"/>
        <v/>
      </c>
      <c r="B10" s="155" t="str">
        <f t="shared" si="1"/>
        <v>Do</v>
      </c>
      <c r="C10" s="149">
        <f t="shared" si="3"/>
        <v>45295</v>
      </c>
      <c r="D10" s="137"/>
      <c r="E10" s="138"/>
      <c r="F10" s="138"/>
      <c r="G10" s="138"/>
      <c r="H10" s="139">
        <v>33</v>
      </c>
      <c r="I10" s="171"/>
      <c r="J10" s="138"/>
      <c r="K10" s="144"/>
      <c r="L10" s="138"/>
      <c r="M10" s="138"/>
      <c r="N10" s="138"/>
      <c r="O10" s="138"/>
      <c r="P10" s="138"/>
      <c r="Q10" s="138"/>
      <c r="R10" s="138"/>
      <c r="S10" s="138"/>
      <c r="T10" s="138"/>
      <c r="U10" s="138"/>
      <c r="V10" s="138"/>
      <c r="W10" s="138"/>
      <c r="X10" s="138"/>
      <c r="Y10" s="140"/>
      <c r="Z10" s="117">
        <f t="shared" si="2"/>
        <v>33</v>
      </c>
      <c r="AA10" s="508" t="s">
        <v>85</v>
      </c>
      <c r="AB10" s="509"/>
      <c r="AC10" s="509"/>
      <c r="AD10" s="509"/>
      <c r="AE10" s="510"/>
    </row>
    <row r="11" spans="1:34" ht="20.100000000000001" customHeight="1" x14ac:dyDescent="0.25">
      <c r="A11" s="237" t="str">
        <f t="shared" si="0"/>
        <v/>
      </c>
      <c r="B11" s="155" t="str">
        <f t="shared" si="1"/>
        <v>Fr</v>
      </c>
      <c r="C11" s="149">
        <f t="shared" si="3"/>
        <v>45296</v>
      </c>
      <c r="D11" s="141"/>
      <c r="E11" s="142"/>
      <c r="F11" s="142">
        <v>12</v>
      </c>
      <c r="G11" s="142"/>
      <c r="H11" s="142"/>
      <c r="I11" s="142"/>
      <c r="J11" s="142"/>
      <c r="K11" s="142"/>
      <c r="L11" s="142"/>
      <c r="M11" s="142"/>
      <c r="N11" s="142"/>
      <c r="O11" s="142"/>
      <c r="P11" s="142"/>
      <c r="Q11" s="142"/>
      <c r="R11" s="142"/>
      <c r="S11" s="142"/>
      <c r="T11" s="142"/>
      <c r="U11" s="142"/>
      <c r="V11" s="142"/>
      <c r="W11" s="142"/>
      <c r="X11" s="142"/>
      <c r="Y11" s="143"/>
      <c r="Z11" s="117">
        <f t="shared" si="2"/>
        <v>12</v>
      </c>
      <c r="AA11" s="511"/>
      <c r="AB11" s="512"/>
      <c r="AC11" s="512"/>
      <c r="AD11" s="512"/>
      <c r="AE11" s="513"/>
    </row>
    <row r="12" spans="1:34" ht="20.100000000000001" customHeight="1" x14ac:dyDescent="0.25">
      <c r="A12" s="237" t="str">
        <f t="shared" si="0"/>
        <v/>
      </c>
      <c r="B12" s="155" t="str">
        <f t="shared" si="1"/>
        <v>Sa</v>
      </c>
      <c r="C12" s="149">
        <f t="shared" si="3"/>
        <v>45297</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c r="AB12" s="524"/>
      <c r="AC12" s="524"/>
      <c r="AD12" s="524"/>
      <c r="AE12" s="525"/>
    </row>
    <row r="13" spans="1:34" ht="20.100000000000001" customHeight="1" x14ac:dyDescent="0.25">
      <c r="A13" s="237" t="str">
        <f t="shared" si="0"/>
        <v/>
      </c>
      <c r="B13" s="155" t="str">
        <f t="shared" si="1"/>
        <v>So</v>
      </c>
      <c r="C13" s="149">
        <f t="shared" si="3"/>
        <v>45298</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f t="shared" si="0"/>
        <v>2</v>
      </c>
      <c r="B14" s="155" t="str">
        <f t="shared" si="1"/>
        <v>Mo</v>
      </c>
      <c r="C14" s="149">
        <f t="shared" si="3"/>
        <v>45299</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Di</v>
      </c>
      <c r="C15" s="149">
        <f t="shared" si="3"/>
        <v>45300</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Mi</v>
      </c>
      <c r="C16" s="149">
        <f t="shared" si="3"/>
        <v>45301</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Do</v>
      </c>
      <c r="C17" s="149">
        <f t="shared" si="3"/>
        <v>45302</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c r="AB17" s="512"/>
      <c r="AC17" s="512"/>
      <c r="AD17" s="512"/>
      <c r="AE17" s="513"/>
    </row>
    <row r="18" spans="1:31" ht="20.100000000000001" customHeight="1" x14ac:dyDescent="0.25">
      <c r="A18" s="237" t="str">
        <f t="shared" si="0"/>
        <v/>
      </c>
      <c r="B18" s="155" t="str">
        <f t="shared" si="1"/>
        <v>Fr</v>
      </c>
      <c r="C18" s="149">
        <f t="shared" si="3"/>
        <v>45303</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c r="AB18" s="509"/>
      <c r="AC18" s="509"/>
      <c r="AD18" s="509"/>
      <c r="AE18" s="510"/>
    </row>
    <row r="19" spans="1:31" ht="20.100000000000001" customHeight="1" x14ac:dyDescent="0.25">
      <c r="A19" s="237" t="str">
        <f t="shared" si="0"/>
        <v/>
      </c>
      <c r="B19" s="154" t="str">
        <f t="shared" si="1"/>
        <v>Sa</v>
      </c>
      <c r="C19" s="163">
        <f t="shared" si="3"/>
        <v>45304</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c r="AB19" s="521"/>
      <c r="AC19" s="521"/>
      <c r="AD19" s="521"/>
      <c r="AE19" s="522"/>
    </row>
    <row r="20" spans="1:31" ht="20.100000000000001" customHeight="1" x14ac:dyDescent="0.25">
      <c r="A20" s="237" t="str">
        <f t="shared" si="0"/>
        <v/>
      </c>
      <c r="B20" s="155" t="str">
        <f t="shared" si="1"/>
        <v>So</v>
      </c>
      <c r="C20" s="149">
        <f t="shared" si="3"/>
        <v>45305</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c r="AB20" s="509"/>
      <c r="AC20" s="509"/>
      <c r="AD20" s="509"/>
      <c r="AE20" s="510"/>
    </row>
    <row r="21" spans="1:31" ht="20.100000000000001" customHeight="1" x14ac:dyDescent="0.25">
      <c r="A21" s="237">
        <f t="shared" si="0"/>
        <v>3</v>
      </c>
      <c r="B21" s="155" t="str">
        <f t="shared" si="1"/>
        <v>Mo</v>
      </c>
      <c r="C21" s="149">
        <f t="shared" si="3"/>
        <v>45306</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c r="AB21" s="512"/>
      <c r="AC21" s="512"/>
      <c r="AD21" s="512"/>
      <c r="AE21" s="513"/>
    </row>
    <row r="22" spans="1:31" ht="20.100000000000001" customHeight="1" x14ac:dyDescent="0.25">
      <c r="A22" s="237" t="str">
        <f t="shared" si="0"/>
        <v/>
      </c>
      <c r="B22" s="155" t="str">
        <f t="shared" si="1"/>
        <v>Di</v>
      </c>
      <c r="C22" s="149">
        <f t="shared" si="3"/>
        <v>45307</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c r="AB22" s="509"/>
      <c r="AC22" s="509"/>
      <c r="AD22" s="509"/>
      <c r="AE22" s="510"/>
    </row>
    <row r="23" spans="1:31" ht="20.100000000000001" customHeight="1" x14ac:dyDescent="0.25">
      <c r="A23" s="237" t="str">
        <f t="shared" si="0"/>
        <v/>
      </c>
      <c r="B23" s="155" t="str">
        <f t="shared" si="1"/>
        <v>Mi</v>
      </c>
      <c r="C23" s="149">
        <f t="shared" si="3"/>
        <v>45308</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c r="AB23" s="512"/>
      <c r="AC23" s="512"/>
      <c r="AD23" s="512"/>
      <c r="AE23" s="513"/>
    </row>
    <row r="24" spans="1:31" ht="20.100000000000001" customHeight="1" x14ac:dyDescent="0.25">
      <c r="A24" s="237" t="str">
        <f t="shared" si="0"/>
        <v/>
      </c>
      <c r="B24" s="155" t="str">
        <f t="shared" si="1"/>
        <v>Do</v>
      </c>
      <c r="C24" s="149">
        <f t="shared" si="3"/>
        <v>45309</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c r="AB24" s="509"/>
      <c r="AC24" s="509"/>
      <c r="AD24" s="509"/>
      <c r="AE24" s="510"/>
    </row>
    <row r="25" spans="1:31" ht="20.100000000000001" customHeight="1" x14ac:dyDescent="0.25">
      <c r="A25" s="237" t="str">
        <f t="shared" si="0"/>
        <v/>
      </c>
      <c r="B25" s="155" t="str">
        <f t="shared" si="1"/>
        <v>Fr</v>
      </c>
      <c r="C25" s="149">
        <f t="shared" si="3"/>
        <v>45310</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c r="AB25" s="512"/>
      <c r="AC25" s="512"/>
      <c r="AD25" s="512"/>
      <c r="AE25" s="513"/>
    </row>
    <row r="26" spans="1:31" ht="20.100000000000001" customHeight="1" x14ac:dyDescent="0.25">
      <c r="A26" s="237" t="str">
        <f t="shared" si="0"/>
        <v/>
      </c>
      <c r="B26" s="155" t="str">
        <f t="shared" si="1"/>
        <v>Sa</v>
      </c>
      <c r="C26" s="149">
        <f t="shared" si="3"/>
        <v>45311</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c r="AB26" s="509"/>
      <c r="AC26" s="509"/>
      <c r="AD26" s="509"/>
      <c r="AE26" s="510"/>
    </row>
    <row r="27" spans="1:31" ht="20.100000000000001" customHeight="1" x14ac:dyDescent="0.25">
      <c r="A27" s="237" t="str">
        <f t="shared" si="0"/>
        <v/>
      </c>
      <c r="B27" s="155" t="str">
        <f t="shared" si="1"/>
        <v>So</v>
      </c>
      <c r="C27" s="149">
        <f t="shared" si="3"/>
        <v>45312</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c r="AB27" s="512"/>
      <c r="AC27" s="512"/>
      <c r="AD27" s="512"/>
      <c r="AE27" s="513"/>
    </row>
    <row r="28" spans="1:31" ht="20.100000000000001" customHeight="1" x14ac:dyDescent="0.25">
      <c r="A28" s="237">
        <f t="shared" si="0"/>
        <v>4</v>
      </c>
      <c r="B28" s="155" t="str">
        <f t="shared" si="1"/>
        <v>Mo</v>
      </c>
      <c r="C28" s="149">
        <f t="shared" si="3"/>
        <v>45313</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c r="AB28" s="509"/>
      <c r="AC28" s="509"/>
      <c r="AD28" s="509"/>
      <c r="AE28" s="510"/>
    </row>
    <row r="29" spans="1:31" ht="20.100000000000001" customHeight="1" x14ac:dyDescent="0.25">
      <c r="A29" s="237" t="str">
        <f t="shared" si="0"/>
        <v/>
      </c>
      <c r="B29" s="155" t="str">
        <f t="shared" si="1"/>
        <v>Di</v>
      </c>
      <c r="C29" s="149">
        <f t="shared" si="3"/>
        <v>45314</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c r="AB29" s="512"/>
      <c r="AC29" s="512"/>
      <c r="AD29" s="512"/>
      <c r="AE29" s="513"/>
    </row>
    <row r="30" spans="1:31" ht="20.100000000000001" customHeight="1" x14ac:dyDescent="0.25">
      <c r="A30" s="237" t="str">
        <f t="shared" si="0"/>
        <v/>
      </c>
      <c r="B30" s="155" t="str">
        <f t="shared" si="1"/>
        <v>Mi</v>
      </c>
      <c r="C30" s="149">
        <f t="shared" si="3"/>
        <v>45315</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c r="AB30" s="509"/>
      <c r="AC30" s="509"/>
      <c r="AD30" s="509"/>
      <c r="AE30" s="510"/>
    </row>
    <row r="31" spans="1:31" ht="20.100000000000001" customHeight="1" x14ac:dyDescent="0.25">
      <c r="A31" s="237" t="str">
        <f t="shared" si="0"/>
        <v/>
      </c>
      <c r="B31" s="155" t="str">
        <f t="shared" si="1"/>
        <v>Do</v>
      </c>
      <c r="C31" s="149">
        <f t="shared" si="3"/>
        <v>45316</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c r="AB31" s="512"/>
      <c r="AC31" s="512"/>
      <c r="AD31" s="512"/>
      <c r="AE31" s="513"/>
    </row>
    <row r="32" spans="1:31" ht="20.100000000000001" customHeight="1" x14ac:dyDescent="0.25">
      <c r="A32" s="237" t="str">
        <f t="shared" si="0"/>
        <v/>
      </c>
      <c r="B32" s="155" t="str">
        <f t="shared" si="1"/>
        <v>Fr</v>
      </c>
      <c r="C32" s="149">
        <f t="shared" si="3"/>
        <v>45317</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c r="AB32" s="509"/>
      <c r="AC32" s="509"/>
      <c r="AD32" s="509"/>
      <c r="AE32" s="510"/>
    </row>
    <row r="33" spans="1:31" ht="20.100000000000001" customHeight="1" x14ac:dyDescent="0.25">
      <c r="A33" s="237" t="str">
        <f t="shared" si="0"/>
        <v/>
      </c>
      <c r="B33" s="155" t="str">
        <f t="shared" si="1"/>
        <v>Sa</v>
      </c>
      <c r="C33" s="149">
        <f t="shared" si="3"/>
        <v>45318</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So</v>
      </c>
      <c r="C34" s="149">
        <f t="shared" si="3"/>
        <v>45319</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f t="shared" si="0"/>
        <v>5</v>
      </c>
      <c r="B35" s="155" t="str">
        <f t="shared" si="1"/>
        <v>Mo</v>
      </c>
      <c r="C35" s="149">
        <f t="shared" si="3"/>
        <v>45320</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Di</v>
      </c>
      <c r="C36" s="149">
        <f t="shared" si="3"/>
        <v>45321</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Mi</v>
      </c>
      <c r="C37" s="153">
        <f t="shared" si="3"/>
        <v>45322</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4">SUM(D7:D37)</f>
        <v>60</v>
      </c>
      <c r="E38" s="94">
        <f t="shared" si="4"/>
        <v>34</v>
      </c>
      <c r="F38" s="94">
        <f t="shared" si="4"/>
        <v>12</v>
      </c>
      <c r="G38" s="94">
        <f t="shared" si="4"/>
        <v>50</v>
      </c>
      <c r="H38" s="94">
        <f t="shared" si="4"/>
        <v>33</v>
      </c>
      <c r="I38" s="94">
        <f t="shared" si="4"/>
        <v>102</v>
      </c>
      <c r="J38" s="94">
        <f t="shared" si="4"/>
        <v>80</v>
      </c>
      <c r="K38" s="94">
        <f t="shared" si="4"/>
        <v>0</v>
      </c>
      <c r="L38" s="94">
        <f t="shared" si="4"/>
        <v>0</v>
      </c>
      <c r="M38" s="94">
        <f t="shared" si="4"/>
        <v>0</v>
      </c>
      <c r="N38" s="94">
        <f t="shared" si="4"/>
        <v>0</v>
      </c>
      <c r="O38" s="94">
        <f t="shared" si="4"/>
        <v>11</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382</v>
      </c>
      <c r="AA38" s="505"/>
      <c r="AB38" s="506"/>
      <c r="AC38" s="506"/>
      <c r="AD38" s="506"/>
      <c r="AE38" s="507"/>
    </row>
    <row r="39" spans="1:31" x14ac:dyDescent="0.25">
      <c r="C39" s="151"/>
      <c r="D39" s="75"/>
      <c r="AC39" s="124"/>
      <c r="AE39" s="124"/>
    </row>
  </sheetData>
  <sheetProtection algorithmName="SHA-512" hashValue="rbZBSJn7RdXKQ0sT3jNKAbLQ5lKFJh1bAOMyriGiKN9vkZWkof8JkbZq27LUrSdzyfGEygEuddyollS23hZ2JA==" saltValue="lD3E/DYbdMLyyLMvs1dH5w==" spinCount="100000" sheet="1" formatCells="0"/>
  <mergeCells count="41">
    <mergeCell ref="B3:C3"/>
    <mergeCell ref="B5:C5"/>
    <mergeCell ref="AA6:AE6"/>
    <mergeCell ref="S3:AA3"/>
    <mergeCell ref="S2:V2"/>
    <mergeCell ref="D4:F4"/>
    <mergeCell ref="B2:C2"/>
    <mergeCell ref="B4:C4"/>
    <mergeCell ref="AA7:AE7"/>
    <mergeCell ref="AA28:AE28"/>
    <mergeCell ref="AA11:AE11"/>
    <mergeCell ref="AA12:AE12"/>
    <mergeCell ref="AA27:AE27"/>
    <mergeCell ref="AA13:AE13"/>
    <mergeCell ref="AA14:AE14"/>
    <mergeCell ref="AA15:AE15"/>
    <mergeCell ref="AA16:AE16"/>
    <mergeCell ref="AA17:AE17"/>
    <mergeCell ref="AA26:AE26"/>
    <mergeCell ref="AA18:AE18"/>
    <mergeCell ref="AA30:AE30"/>
    <mergeCell ref="AA19:AE19"/>
    <mergeCell ref="AA8:AE8"/>
    <mergeCell ref="AA9:AE9"/>
    <mergeCell ref="AA10:AE10"/>
    <mergeCell ref="AB1:AE1"/>
    <mergeCell ref="AA38:AE38"/>
    <mergeCell ref="AA32:AE32"/>
    <mergeCell ref="AA33:AE33"/>
    <mergeCell ref="AA34:AE34"/>
    <mergeCell ref="AA35:AE35"/>
    <mergeCell ref="AA36:AE36"/>
    <mergeCell ref="AA37:AE37"/>
    <mergeCell ref="AA31:AE31"/>
    <mergeCell ref="AA20:AE20"/>
    <mergeCell ref="AA21:AE21"/>
    <mergeCell ref="AA22:AE22"/>
    <mergeCell ref="AA23:AE23"/>
    <mergeCell ref="AA24:AE24"/>
    <mergeCell ref="AA29:AE29"/>
    <mergeCell ref="AA25:AE25"/>
  </mergeCells>
  <conditionalFormatting sqref="A7:AE8 B9:AE36 A9:A37">
    <cfRule type="expression" dxfId="47" priority="10">
      <formula>AND($B7="So")</formula>
    </cfRule>
  </conditionalFormatting>
  <conditionalFormatting sqref="C7:C37">
    <cfRule type="expression" dxfId="46" priority="9">
      <formula>AND($C7=TODAY())</formula>
    </cfRule>
  </conditionalFormatting>
  <hyperlinks>
    <hyperlink ref="S2:V2" r:id="rId1" display="Kostenkontrolle-Haushaltsbuch" xr:uid="{8E429B44-8785-4049-917A-A434D6D72745}"/>
  </hyperlinks>
  <pageMargins left="0.39370078740157483" right="0.39370078740157483" top="0.39370078740157483" bottom="0.39370078740157483" header="0.31496062992125984" footer="0.31496062992125984"/>
  <pageSetup paperSize="9" scale="40" fitToHeight="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12" id="{4C366ADB-164A-486A-9A59-CB016C1D22FC}">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1" id="{4B9A14A7-3103-49BD-B87D-ED737A132515}">
            <xm:f>AND(Basisdaten!$F$40&lt;&gt;Basisdaten!$R$6)</xm:f>
            <x14:dxf>
              <font>
                <b/>
                <i val="0"/>
                <color rgb="FF0070C0"/>
              </font>
              <fill>
                <patternFill>
                  <bgColor rgb="FFFFFF00"/>
                </patternFill>
              </fill>
            </x14:dxf>
          </x14:cfRule>
          <xm:sqref>P2:AE4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54F4-E74E-4044-87FE-AA1D8204019A}">
  <sheetPr codeName="Tabelle7">
    <tabColor rgb="FF0070C0"/>
    <pageSetUpPr fitToPage="1"/>
  </sheetPr>
  <dimension ref="A1:AE37"/>
  <sheetViews>
    <sheetView showGridLines="0" workbookViewId="0">
      <pane xSplit="3" ySplit="6" topLeftCell="D7" activePane="bottomRight" state="frozen"/>
      <selection pane="topRight" activeCell="C1" sqref="C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6" width="11.42578125" style="72"/>
    <col min="7" max="7" width="11.85546875" style="72" bestFit="1" customWidth="1"/>
    <col min="8" max="25" width="11.42578125" style="72"/>
    <col min="26" max="26" width="13.7109375" style="72" customWidth="1"/>
    <col min="27" max="16384" width="11.42578125" style="72"/>
  </cols>
  <sheetData>
    <row r="1" spans="1:31" ht="21" customHeight="1" x14ac:dyDescent="0.25">
      <c r="C1" s="145"/>
      <c r="D1" s="286" t="s">
        <v>96</v>
      </c>
      <c r="E1" s="146"/>
      <c r="F1" s="146"/>
      <c r="G1" s="146"/>
      <c r="H1" s="146"/>
      <c r="I1" s="146"/>
      <c r="J1" s="146"/>
      <c r="K1" s="146"/>
      <c r="L1" s="146"/>
      <c r="M1" s="146"/>
      <c r="N1" s="146"/>
      <c r="O1" s="241"/>
      <c r="P1" s="242"/>
      <c r="Q1" s="146"/>
      <c r="R1" s="146"/>
      <c r="S1" s="146"/>
      <c r="T1" s="146"/>
      <c r="U1" s="147"/>
      <c r="V1" s="146"/>
      <c r="W1" s="146"/>
      <c r="X1" s="146"/>
      <c r="Y1" s="146"/>
      <c r="Z1" s="146"/>
      <c r="AA1" s="146"/>
      <c r="AB1" s="146"/>
      <c r="AC1" s="146"/>
      <c r="AD1" s="146"/>
      <c r="AE1" s="124"/>
    </row>
    <row r="2" spans="1:31"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1"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row>
    <row r="4" spans="1:31" ht="15" customHeight="1" x14ac:dyDescent="0.25">
      <c r="B4" s="535" t="s">
        <v>102</v>
      </c>
      <c r="C4" s="535"/>
      <c r="D4" s="543">
        <f ca="1">TODAY()</f>
        <v>45391</v>
      </c>
      <c r="E4" s="543"/>
      <c r="F4" s="543"/>
      <c r="G4" s="226"/>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1" ht="26.25" x14ac:dyDescent="0.25">
      <c r="B5" s="527">
        <v>2</v>
      </c>
      <c r="C5" s="527"/>
      <c r="D5" s="285" t="str">
        <f>"Variable Ausgaben    |    Februar "&amp;Kalenderjahr</f>
        <v>Variable Ausgaben    |    Februar 2024</v>
      </c>
      <c r="E5" s="239"/>
      <c r="F5" s="239"/>
      <c r="G5" s="239"/>
      <c r="H5" s="239"/>
      <c r="I5" s="239"/>
      <c r="J5" s="239"/>
      <c r="K5" s="239"/>
      <c r="L5" s="239"/>
      <c r="M5" s="239"/>
      <c r="N5" s="239"/>
      <c r="O5" s="239"/>
      <c r="P5" s="245"/>
      <c r="Q5" s="239"/>
      <c r="R5" s="239"/>
      <c r="S5" s="246"/>
      <c r="T5" s="239"/>
      <c r="U5" s="239"/>
      <c r="V5" s="240"/>
      <c r="W5" s="240"/>
      <c r="X5" s="240"/>
      <c r="Y5" s="240"/>
      <c r="Z5" s="239"/>
      <c r="AA5" s="239"/>
      <c r="AB5" s="239"/>
      <c r="AC5" s="239"/>
      <c r="AD5" s="239"/>
      <c r="AE5" s="317" t="str">
        <f>IF(Basisdaten!I5="lizensiert","lizensiert","unlizensierte Testversion")</f>
        <v>unlizensierte Testversion</v>
      </c>
    </row>
    <row r="6" spans="1:31" ht="25.5" x14ac:dyDescent="0.25">
      <c r="A6" s="167" t="s">
        <v>91</v>
      </c>
      <c r="B6" s="168" t="s">
        <v>3</v>
      </c>
      <c r="C6" s="169"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170" t="s">
        <v>17</v>
      </c>
      <c r="AA6" s="540" t="s">
        <v>24</v>
      </c>
      <c r="AB6" s="541"/>
      <c r="AC6" s="541"/>
      <c r="AD6" s="541"/>
      <c r="AE6" s="542"/>
    </row>
    <row r="7" spans="1:31" ht="20.100000000000001" customHeight="1" x14ac:dyDescent="0.25">
      <c r="A7" s="152">
        <f>WEEKNUM(C7,21)</f>
        <v>5</v>
      </c>
      <c r="B7" s="154" t="str">
        <f>TEXT(WEEKDAY(C7,1),"TTT")</f>
        <v>Do</v>
      </c>
      <c r="C7" s="149">
        <f>DATE(Kalenderjahr,2,1)</f>
        <v>45323</v>
      </c>
      <c r="D7" s="134"/>
      <c r="E7" s="135"/>
      <c r="F7" s="135"/>
      <c r="G7" s="135"/>
      <c r="H7" s="135"/>
      <c r="I7" s="135"/>
      <c r="J7" s="135"/>
      <c r="K7" s="135"/>
      <c r="L7" s="135"/>
      <c r="M7" s="135"/>
      <c r="N7" s="135"/>
      <c r="O7" s="135"/>
      <c r="P7" s="135"/>
      <c r="Q7" s="135"/>
      <c r="R7" s="135"/>
      <c r="S7" s="135"/>
      <c r="T7" s="135"/>
      <c r="U7" s="135"/>
      <c r="V7" s="135"/>
      <c r="W7" s="135"/>
      <c r="X7" s="135"/>
      <c r="Y7" s="136"/>
      <c r="Z7" s="117">
        <f>SUM(D7:Y7)</f>
        <v>0</v>
      </c>
      <c r="AA7" s="536"/>
      <c r="AB7" s="537"/>
      <c r="AC7" s="537"/>
      <c r="AD7" s="537"/>
      <c r="AE7" s="538"/>
    </row>
    <row r="8" spans="1:31" ht="20.100000000000001" customHeight="1" x14ac:dyDescent="0.25">
      <c r="A8" s="152" t="str">
        <f t="shared" ref="A8:A35" si="0">IF(B8="Mo",WEEKNUM(C8,),"")</f>
        <v/>
      </c>
      <c r="B8" s="155" t="str">
        <f t="shared" ref="B8:B34" si="1">TEXT(WEEKDAY(C8,1),"TTT")</f>
        <v>Fr</v>
      </c>
      <c r="C8" s="149">
        <f>C7+1</f>
        <v>45324</v>
      </c>
      <c r="D8" s="137"/>
      <c r="E8" s="138"/>
      <c r="F8" s="138"/>
      <c r="G8" s="138"/>
      <c r="H8" s="138"/>
      <c r="I8" s="138"/>
      <c r="J8" s="139"/>
      <c r="K8" s="144"/>
      <c r="L8" s="138"/>
      <c r="M8" s="138"/>
      <c r="N8" s="138"/>
      <c r="O8" s="138"/>
      <c r="P8" s="139"/>
      <c r="Q8" s="139"/>
      <c r="R8" s="139"/>
      <c r="S8" s="139"/>
      <c r="T8" s="139"/>
      <c r="U8" s="138"/>
      <c r="V8" s="138"/>
      <c r="W8" s="138"/>
      <c r="X8" s="138"/>
      <c r="Y8" s="140"/>
      <c r="Z8" s="117">
        <f t="shared" ref="Z8:Z35" si="2">SUM(D8:Y8)</f>
        <v>0</v>
      </c>
      <c r="AA8" s="508"/>
      <c r="AB8" s="509"/>
      <c r="AC8" s="509"/>
      <c r="AD8" s="509"/>
      <c r="AE8" s="510"/>
    </row>
    <row r="9" spans="1:31" ht="20.100000000000001" customHeight="1" x14ac:dyDescent="0.25">
      <c r="A9" s="152" t="str">
        <f t="shared" si="0"/>
        <v/>
      </c>
      <c r="B9" s="155" t="str">
        <f t="shared" si="1"/>
        <v>Sa</v>
      </c>
      <c r="C9" s="149">
        <f t="shared" ref="C9:C34" si="3">C8+1</f>
        <v>45325</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c r="AB9" s="512"/>
      <c r="AC9" s="512"/>
      <c r="AD9" s="512"/>
      <c r="AE9" s="513"/>
    </row>
    <row r="10" spans="1:31" ht="20.100000000000001" customHeight="1" x14ac:dyDescent="0.25">
      <c r="A10" s="152" t="str">
        <f t="shared" si="0"/>
        <v/>
      </c>
      <c r="B10" s="155" t="str">
        <f t="shared" si="1"/>
        <v>So</v>
      </c>
      <c r="C10" s="149">
        <f t="shared" si="3"/>
        <v>45326</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c r="AB10" s="509"/>
      <c r="AC10" s="509"/>
      <c r="AD10" s="509"/>
      <c r="AE10" s="510"/>
    </row>
    <row r="11" spans="1:31" ht="20.100000000000001" customHeight="1" x14ac:dyDescent="0.25">
      <c r="A11" s="152">
        <f t="shared" si="0"/>
        <v>6</v>
      </c>
      <c r="B11" s="155" t="str">
        <f t="shared" si="1"/>
        <v>Mo</v>
      </c>
      <c r="C11" s="149">
        <f t="shared" si="3"/>
        <v>45327</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1" ht="20.100000000000001" customHeight="1" x14ac:dyDescent="0.25">
      <c r="A12" s="152" t="str">
        <f t="shared" si="0"/>
        <v/>
      </c>
      <c r="B12" s="155" t="str">
        <f t="shared" si="1"/>
        <v>Di</v>
      </c>
      <c r="C12" s="149">
        <f t="shared" si="3"/>
        <v>45328</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c r="AB12" s="524"/>
      <c r="AC12" s="524"/>
      <c r="AD12" s="524"/>
      <c r="AE12" s="525"/>
    </row>
    <row r="13" spans="1:31" ht="20.100000000000001" customHeight="1" x14ac:dyDescent="0.25">
      <c r="A13" s="152" t="str">
        <f t="shared" si="0"/>
        <v/>
      </c>
      <c r="B13" s="155" t="str">
        <f t="shared" si="1"/>
        <v>Mi</v>
      </c>
      <c r="C13" s="149">
        <f t="shared" si="3"/>
        <v>45329</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c r="AB13" s="512"/>
      <c r="AC13" s="512"/>
      <c r="AD13" s="512"/>
      <c r="AE13" s="513"/>
    </row>
    <row r="14" spans="1:31" ht="20.100000000000001" customHeight="1" x14ac:dyDescent="0.25">
      <c r="A14" s="152" t="str">
        <f t="shared" si="0"/>
        <v/>
      </c>
      <c r="B14" s="155" t="str">
        <f t="shared" si="1"/>
        <v>Do</v>
      </c>
      <c r="C14" s="149">
        <f t="shared" si="3"/>
        <v>45330</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c r="AB14" s="509"/>
      <c r="AC14" s="509"/>
      <c r="AD14" s="509"/>
      <c r="AE14" s="510"/>
    </row>
    <row r="15" spans="1:31" ht="20.100000000000001" customHeight="1" x14ac:dyDescent="0.25">
      <c r="A15" s="152" t="str">
        <f t="shared" si="0"/>
        <v/>
      </c>
      <c r="B15" s="155" t="str">
        <f t="shared" si="1"/>
        <v>Fr</v>
      </c>
      <c r="C15" s="149">
        <f t="shared" si="3"/>
        <v>45331</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c r="AB15" s="512"/>
      <c r="AC15" s="512"/>
      <c r="AD15" s="512"/>
      <c r="AE15" s="513"/>
    </row>
    <row r="16" spans="1:31" ht="20.100000000000001" customHeight="1" x14ac:dyDescent="0.25">
      <c r="A16" s="152" t="str">
        <f t="shared" si="0"/>
        <v/>
      </c>
      <c r="B16" s="155" t="str">
        <f t="shared" si="1"/>
        <v>Sa</v>
      </c>
      <c r="C16" s="149">
        <f t="shared" si="3"/>
        <v>45332</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152" t="str">
        <f t="shared" si="0"/>
        <v/>
      </c>
      <c r="B17" s="155" t="str">
        <f t="shared" si="1"/>
        <v>So</v>
      </c>
      <c r="C17" s="149">
        <f t="shared" si="3"/>
        <v>45333</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c r="AB17" s="512"/>
      <c r="AC17" s="512"/>
      <c r="AD17" s="512"/>
      <c r="AE17" s="513"/>
    </row>
    <row r="18" spans="1:31" ht="20.100000000000001" customHeight="1" x14ac:dyDescent="0.25">
      <c r="A18" s="152">
        <f t="shared" si="0"/>
        <v>7</v>
      </c>
      <c r="B18" s="155" t="str">
        <f t="shared" si="1"/>
        <v>Mo</v>
      </c>
      <c r="C18" s="149">
        <f t="shared" si="3"/>
        <v>45334</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c r="AB18" s="509"/>
      <c r="AC18" s="509"/>
      <c r="AD18" s="509"/>
      <c r="AE18" s="510"/>
    </row>
    <row r="19" spans="1:31" ht="20.100000000000001" customHeight="1" x14ac:dyDescent="0.25">
      <c r="A19" s="152" t="str">
        <f t="shared" si="0"/>
        <v/>
      </c>
      <c r="B19" s="154" t="str">
        <f t="shared" si="1"/>
        <v>Di</v>
      </c>
      <c r="C19" s="163">
        <f t="shared" si="3"/>
        <v>45335</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c r="AB19" s="521"/>
      <c r="AC19" s="521"/>
      <c r="AD19" s="521"/>
      <c r="AE19" s="522"/>
    </row>
    <row r="20" spans="1:31" ht="20.100000000000001" customHeight="1" x14ac:dyDescent="0.25">
      <c r="A20" s="152" t="str">
        <f t="shared" si="0"/>
        <v/>
      </c>
      <c r="B20" s="155" t="str">
        <f t="shared" si="1"/>
        <v>Mi</v>
      </c>
      <c r="C20" s="149">
        <f t="shared" si="3"/>
        <v>45336</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c r="AB20" s="509"/>
      <c r="AC20" s="509"/>
      <c r="AD20" s="509"/>
      <c r="AE20" s="510"/>
    </row>
    <row r="21" spans="1:31" ht="20.100000000000001" customHeight="1" x14ac:dyDescent="0.25">
      <c r="A21" s="152" t="str">
        <f t="shared" si="0"/>
        <v/>
      </c>
      <c r="B21" s="155" t="str">
        <f t="shared" si="1"/>
        <v>Do</v>
      </c>
      <c r="C21" s="149">
        <f t="shared" si="3"/>
        <v>45337</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c r="AB21" s="512"/>
      <c r="AC21" s="512"/>
      <c r="AD21" s="512"/>
      <c r="AE21" s="513"/>
    </row>
    <row r="22" spans="1:31" ht="20.100000000000001" customHeight="1" x14ac:dyDescent="0.25">
      <c r="A22" s="152" t="str">
        <f t="shared" si="0"/>
        <v/>
      </c>
      <c r="B22" s="155" t="str">
        <f t="shared" si="1"/>
        <v>Fr</v>
      </c>
      <c r="C22" s="149">
        <f t="shared" si="3"/>
        <v>45338</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c r="AB22" s="509"/>
      <c r="AC22" s="509"/>
      <c r="AD22" s="509"/>
      <c r="AE22" s="510"/>
    </row>
    <row r="23" spans="1:31" ht="20.100000000000001" customHeight="1" x14ac:dyDescent="0.25">
      <c r="A23" s="152" t="str">
        <f t="shared" si="0"/>
        <v/>
      </c>
      <c r="B23" s="155" t="str">
        <f t="shared" si="1"/>
        <v>Sa</v>
      </c>
      <c r="C23" s="149">
        <f t="shared" si="3"/>
        <v>45339</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c r="AB23" s="512"/>
      <c r="AC23" s="512"/>
      <c r="AD23" s="512"/>
      <c r="AE23" s="513"/>
    </row>
    <row r="24" spans="1:31" ht="20.100000000000001" customHeight="1" x14ac:dyDescent="0.25">
      <c r="A24" s="152" t="str">
        <f t="shared" si="0"/>
        <v/>
      </c>
      <c r="B24" s="155" t="str">
        <f t="shared" si="1"/>
        <v>So</v>
      </c>
      <c r="C24" s="149">
        <f t="shared" si="3"/>
        <v>45340</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c r="AB24" s="509"/>
      <c r="AC24" s="509"/>
      <c r="AD24" s="509"/>
      <c r="AE24" s="510"/>
    </row>
    <row r="25" spans="1:31" ht="20.100000000000001" customHeight="1" x14ac:dyDescent="0.25">
      <c r="A25" s="152">
        <f t="shared" si="0"/>
        <v>8</v>
      </c>
      <c r="B25" s="155" t="str">
        <f t="shared" si="1"/>
        <v>Mo</v>
      </c>
      <c r="C25" s="149">
        <f t="shared" si="3"/>
        <v>45341</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c r="AB25" s="512"/>
      <c r="AC25" s="512"/>
      <c r="AD25" s="512"/>
      <c r="AE25" s="513"/>
    </row>
    <row r="26" spans="1:31" ht="20.100000000000001" customHeight="1" x14ac:dyDescent="0.25">
      <c r="A26" s="152" t="str">
        <f t="shared" si="0"/>
        <v/>
      </c>
      <c r="B26" s="155" t="str">
        <f t="shared" si="1"/>
        <v>Di</v>
      </c>
      <c r="C26" s="149">
        <f t="shared" si="3"/>
        <v>45342</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c r="AB26" s="509"/>
      <c r="AC26" s="509"/>
      <c r="AD26" s="509"/>
      <c r="AE26" s="510"/>
    </row>
    <row r="27" spans="1:31" ht="20.100000000000001" customHeight="1" x14ac:dyDescent="0.25">
      <c r="A27" s="152" t="str">
        <f t="shared" si="0"/>
        <v/>
      </c>
      <c r="B27" s="155" t="str">
        <f t="shared" si="1"/>
        <v>Mi</v>
      </c>
      <c r="C27" s="149">
        <f t="shared" si="3"/>
        <v>45343</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c r="AB27" s="512"/>
      <c r="AC27" s="512"/>
      <c r="AD27" s="512"/>
      <c r="AE27" s="513"/>
    </row>
    <row r="28" spans="1:31" ht="20.100000000000001" customHeight="1" x14ac:dyDescent="0.25">
      <c r="A28" s="152" t="str">
        <f t="shared" si="0"/>
        <v/>
      </c>
      <c r="B28" s="155" t="str">
        <f t="shared" si="1"/>
        <v>Do</v>
      </c>
      <c r="C28" s="149">
        <f t="shared" si="3"/>
        <v>45344</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c r="AB28" s="509"/>
      <c r="AC28" s="509"/>
      <c r="AD28" s="509"/>
      <c r="AE28" s="510"/>
    </row>
    <row r="29" spans="1:31" ht="20.100000000000001" customHeight="1" x14ac:dyDescent="0.25">
      <c r="A29" s="152" t="str">
        <f t="shared" si="0"/>
        <v/>
      </c>
      <c r="B29" s="155" t="str">
        <f t="shared" si="1"/>
        <v>Fr</v>
      </c>
      <c r="C29" s="149">
        <f t="shared" si="3"/>
        <v>45345</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c r="AB29" s="512"/>
      <c r="AC29" s="512"/>
      <c r="AD29" s="512"/>
      <c r="AE29" s="513"/>
    </row>
    <row r="30" spans="1:31" ht="20.100000000000001" customHeight="1" x14ac:dyDescent="0.25">
      <c r="A30" s="152" t="str">
        <f t="shared" si="0"/>
        <v/>
      </c>
      <c r="B30" s="155" t="str">
        <f t="shared" si="1"/>
        <v>Sa</v>
      </c>
      <c r="C30" s="149">
        <f t="shared" si="3"/>
        <v>45346</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c r="AB30" s="509"/>
      <c r="AC30" s="509"/>
      <c r="AD30" s="509"/>
      <c r="AE30" s="510"/>
    </row>
    <row r="31" spans="1:31" ht="20.100000000000001" customHeight="1" x14ac:dyDescent="0.25">
      <c r="A31" s="152" t="str">
        <f t="shared" si="0"/>
        <v/>
      </c>
      <c r="B31" s="155" t="str">
        <f t="shared" si="1"/>
        <v>So</v>
      </c>
      <c r="C31" s="149">
        <f t="shared" si="3"/>
        <v>45347</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c r="AB31" s="512"/>
      <c r="AC31" s="512"/>
      <c r="AD31" s="512"/>
      <c r="AE31" s="513"/>
    </row>
    <row r="32" spans="1:31" ht="20.100000000000001" customHeight="1" x14ac:dyDescent="0.25">
      <c r="A32" s="152">
        <f t="shared" si="0"/>
        <v>9</v>
      </c>
      <c r="B32" s="155" t="str">
        <f t="shared" si="1"/>
        <v>Mo</v>
      </c>
      <c r="C32" s="149">
        <f t="shared" si="3"/>
        <v>45348</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c r="AB32" s="509"/>
      <c r="AC32" s="509"/>
      <c r="AD32" s="509"/>
      <c r="AE32" s="510"/>
    </row>
    <row r="33" spans="1:31" ht="20.100000000000001" customHeight="1" x14ac:dyDescent="0.25">
      <c r="A33" s="152" t="str">
        <f t="shared" si="0"/>
        <v/>
      </c>
      <c r="B33" s="155" t="str">
        <f t="shared" si="1"/>
        <v>Di</v>
      </c>
      <c r="C33" s="149">
        <f t="shared" si="3"/>
        <v>45349</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c r="AB33" s="512"/>
      <c r="AC33" s="512"/>
      <c r="AD33" s="512"/>
      <c r="AE33" s="513"/>
    </row>
    <row r="34" spans="1:31" ht="20.100000000000001" customHeight="1" x14ac:dyDescent="0.25">
      <c r="A34" s="152" t="str">
        <f t="shared" si="0"/>
        <v/>
      </c>
      <c r="B34" s="155" t="str">
        <f t="shared" si="1"/>
        <v>Mi</v>
      </c>
      <c r="C34" s="149">
        <f t="shared" si="3"/>
        <v>45350</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c r="AB34" s="509"/>
      <c r="AC34" s="509"/>
      <c r="AD34" s="509"/>
      <c r="AE34" s="510"/>
    </row>
    <row r="35" spans="1:31" ht="20.100000000000001" customHeight="1" thickBot="1" x14ac:dyDescent="0.3">
      <c r="A35" s="152" t="str">
        <f t="shared" si="0"/>
        <v/>
      </c>
      <c r="B35" s="155" t="str">
        <f>IF(MONTH(C34+1)=2,TEXT(WEEKDAY(C35,1),"TTT"),"")</f>
        <v>Do</v>
      </c>
      <c r="C35" s="149">
        <f>IF(MONTH(C34+1)=2,C34+1,"")</f>
        <v>45351</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c r="AB35" s="512"/>
      <c r="AC35" s="512"/>
      <c r="AD35" s="512"/>
      <c r="AE35" s="513"/>
    </row>
    <row r="36" spans="1:31" ht="21.95" customHeight="1" thickBot="1" x14ac:dyDescent="0.3">
      <c r="C36" s="150" t="s">
        <v>26</v>
      </c>
      <c r="D36" s="94">
        <f t="shared" ref="D36:O36" si="4">SUM(D7:D35)</f>
        <v>0</v>
      </c>
      <c r="E36" s="94">
        <f t="shared" si="4"/>
        <v>0</v>
      </c>
      <c r="F36" s="94">
        <f t="shared" si="4"/>
        <v>0</v>
      </c>
      <c r="G36" s="94">
        <f t="shared" si="4"/>
        <v>0</v>
      </c>
      <c r="H36" s="94">
        <f t="shared" si="4"/>
        <v>0</v>
      </c>
      <c r="I36" s="94">
        <f t="shared" si="4"/>
        <v>0</v>
      </c>
      <c r="J36" s="94">
        <f t="shared" si="4"/>
        <v>0</v>
      </c>
      <c r="K36" s="94">
        <f t="shared" si="4"/>
        <v>0</v>
      </c>
      <c r="L36" s="94">
        <f t="shared" si="4"/>
        <v>0</v>
      </c>
      <c r="M36" s="94">
        <f t="shared" si="4"/>
        <v>0</v>
      </c>
      <c r="N36" s="94">
        <f t="shared" si="4"/>
        <v>0</v>
      </c>
      <c r="O36" s="94">
        <f t="shared" si="4"/>
        <v>0</v>
      </c>
      <c r="P36" s="94" t="str">
        <f>IF(Basisdaten!$F$40=Basisdaten!$R$6,SUM(P7:P35),"keine Lizenz")</f>
        <v>keine Lizenz</v>
      </c>
      <c r="Q36" s="94" t="str">
        <f>IF(Basisdaten!$F$40=Basisdaten!$R$6,SUM(Q7:Q35),"keine Lizenz")</f>
        <v>keine Lizenz</v>
      </c>
      <c r="R36" s="94" t="str">
        <f>IF(Basisdaten!$F$40=Basisdaten!$R$6,SUM(R7:R35),"keine Lizenz")</f>
        <v>keine Lizenz</v>
      </c>
      <c r="S36" s="94" t="str">
        <f>IF(Basisdaten!$F$40=Basisdaten!$R$6,SUM(S7:S35),"keine Lizenz")</f>
        <v>keine Lizenz</v>
      </c>
      <c r="T36" s="94" t="str">
        <f>IF(Basisdaten!$F$40=Basisdaten!$R$6,SUM(T7:T35),"keine Lizenz")</f>
        <v>keine Lizenz</v>
      </c>
      <c r="U36" s="94" t="str">
        <f>IF(Basisdaten!$F$40=Basisdaten!$R$6,SUM(U7:U35),"keine Lizenz")</f>
        <v>keine Lizenz</v>
      </c>
      <c r="V36" s="94" t="str">
        <f>IF(Basisdaten!$F$40=Basisdaten!$R$6,SUM(V7:V35),"keine Lizenz")</f>
        <v>keine Lizenz</v>
      </c>
      <c r="W36" s="94" t="str">
        <f>IF(Basisdaten!$F$40=Basisdaten!$R$6,SUM(W7:W35),"keine Lizenz")</f>
        <v>keine Lizenz</v>
      </c>
      <c r="X36" s="94" t="str">
        <f>IF(Basisdaten!$F$40=Basisdaten!$R$6,SUM(X7:X35),"keine Lizenz")</f>
        <v>keine Lizenz</v>
      </c>
      <c r="Y36" s="94" t="str">
        <f>IF(Basisdaten!$F$40=Basisdaten!$R$6,SUM(Y7:Y35),"keine Lizenz")</f>
        <v>keine Lizenz</v>
      </c>
      <c r="Z36" s="116">
        <f>SUM(D36:Y36)</f>
        <v>0</v>
      </c>
      <c r="AA36" s="505"/>
      <c r="AB36" s="506"/>
      <c r="AC36" s="506"/>
      <c r="AD36" s="506"/>
      <c r="AE36" s="507"/>
    </row>
    <row r="37" spans="1:31" x14ac:dyDescent="0.25">
      <c r="C37" s="151"/>
      <c r="D37" s="75"/>
      <c r="AC37" s="124"/>
      <c r="AE37" s="124"/>
    </row>
  </sheetData>
  <sheetProtection algorithmName="SHA-512" hashValue="8ajfbkElFRKr5nWZF4zXIqILVWQwy6nA81S1LDkPhuCCXe0j9j03guwPv4iqDSpZYUcTRVnjno8JmX3ddm6e5w==" saltValue="AReBsWv7Te783ZKScU96Jw==" spinCount="100000" sheet="1" objects="1" scenarios="1" formatCells="0"/>
  <mergeCells count="37">
    <mergeCell ref="S2:V2"/>
    <mergeCell ref="AA7:AE7"/>
    <mergeCell ref="B3:C3"/>
    <mergeCell ref="B5:C5"/>
    <mergeCell ref="AA6:AE6"/>
    <mergeCell ref="S3:AA3"/>
    <mergeCell ref="D4:F4"/>
    <mergeCell ref="B4:C4"/>
    <mergeCell ref="AA19:AE19"/>
    <mergeCell ref="AA8:AE8"/>
    <mergeCell ref="AA9:AE9"/>
    <mergeCell ref="AA10:AE10"/>
    <mergeCell ref="AA11:AE11"/>
    <mergeCell ref="AA12:AE12"/>
    <mergeCell ref="AA13:AE13"/>
    <mergeCell ref="AA14:AE14"/>
    <mergeCell ref="AA15:AE15"/>
    <mergeCell ref="AA16:AE16"/>
    <mergeCell ref="AA17:AE17"/>
    <mergeCell ref="AA18:AE18"/>
    <mergeCell ref="AA31:AE31"/>
    <mergeCell ref="AA20:AE20"/>
    <mergeCell ref="AA21:AE21"/>
    <mergeCell ref="AA22:AE22"/>
    <mergeCell ref="AA23:AE23"/>
    <mergeCell ref="AA24:AE24"/>
    <mergeCell ref="AA25:AE25"/>
    <mergeCell ref="AA26:AE26"/>
    <mergeCell ref="AA27:AE27"/>
    <mergeCell ref="AA28:AE28"/>
    <mergeCell ref="AA29:AE29"/>
    <mergeCell ref="AA30:AE30"/>
    <mergeCell ref="AA36:AE36"/>
    <mergeCell ref="AA32:AE32"/>
    <mergeCell ref="AA33:AE33"/>
    <mergeCell ref="AA34:AE34"/>
    <mergeCell ref="AA35:AE35"/>
  </mergeCells>
  <conditionalFormatting sqref="A7:AE35">
    <cfRule type="expression" dxfId="43" priority="6">
      <formula>AND($B7="So")</formula>
    </cfRule>
  </conditionalFormatting>
  <conditionalFormatting sqref="C7:C35">
    <cfRule type="expression" dxfId="42" priority="5">
      <formula>AND($C7=TODAY())</formula>
    </cfRule>
  </conditionalFormatting>
  <hyperlinks>
    <hyperlink ref="S2:V2" r:id="rId1" display="Kostenkontrolle-Haushaltsbuch" xr:uid="{3C268915-8830-47D2-B3B9-0B761C1CDFAE}"/>
  </hyperlinks>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2" id="{7686BDB4-0ABE-4FAF-B06D-1BF535D5D9FB}">
            <xm:f>AND(Basisdaten!$F$40&lt;&gt;Basisdaten!$R$6)</xm:f>
            <x14:dxf>
              <fill>
                <patternFill>
                  <bgColor theme="0" tint="-0.24994659260841701"/>
                </patternFill>
              </fill>
            </x14:dxf>
          </x14:cfRule>
          <xm:sqref>P6:Y36</xm:sqref>
        </x14:conditionalFormatting>
        <x14:conditionalFormatting xmlns:xm="http://schemas.microsoft.com/office/excel/2006/main">
          <x14:cfRule type="expression" priority="1" id="{31A12B54-6057-46F8-90DC-7C5C148A71A5}">
            <xm:f>AND(Basisdaten!$F$40&lt;&gt;Basisdaten!$R$6)</xm:f>
            <x14:dxf>
              <font>
                <b/>
                <i val="0"/>
                <color rgb="FF0070C0"/>
              </font>
              <fill>
                <patternFill>
                  <bgColor rgb="FFFFFF00"/>
                </patternFill>
              </fill>
            </x14:dxf>
          </x14:cfRule>
          <xm:sqref>P2:AE4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951C-DB87-4B5C-9B3C-704218D51E68}">
  <sheetPr codeName="Tabelle8">
    <tabColor rgb="FF0070C0"/>
    <pageSetUpPr fitToPage="1"/>
  </sheetPr>
  <dimension ref="A1:AH39"/>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103</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3</v>
      </c>
      <c r="C5" s="544"/>
      <c r="D5" s="285" t="str">
        <f>"Variable Ausgaben    |    März "&amp;Kalenderjahr</f>
        <v>Variable Ausgaben    |    März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9</v>
      </c>
      <c r="B7" s="154" t="str">
        <f>TEXT(WEEKDAY(C7,1),"TTT")</f>
        <v>Fr</v>
      </c>
      <c r="C7" s="163">
        <f>DATE(Kalenderjahr,3,1)</f>
        <v>45352</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7" si="0">IF(B8="Mo",WEEKNUM(C8,),"")</f>
        <v/>
      </c>
      <c r="B8" s="155" t="str">
        <f t="shared" ref="B8:B37" si="1">TEXT(WEEKDAY(C8,1),"TTT")</f>
        <v>Sa</v>
      </c>
      <c r="C8" s="149">
        <f>C7+1</f>
        <v>45353</v>
      </c>
      <c r="D8" s="137"/>
      <c r="E8" s="138"/>
      <c r="F8" s="138"/>
      <c r="G8" s="138"/>
      <c r="H8" s="138"/>
      <c r="I8" s="138"/>
      <c r="J8" s="139"/>
      <c r="K8" s="144"/>
      <c r="L8" s="138"/>
      <c r="M8" s="138"/>
      <c r="N8" s="138"/>
      <c r="O8" s="138"/>
      <c r="P8" s="139"/>
      <c r="Q8" s="139"/>
      <c r="R8" s="139"/>
      <c r="S8" s="139"/>
      <c r="T8" s="139"/>
      <c r="U8" s="138"/>
      <c r="V8" s="138"/>
      <c r="W8" s="138"/>
      <c r="X8" s="138"/>
      <c r="Y8" s="140"/>
      <c r="Z8" s="117">
        <f t="shared" ref="Z8:Z37" si="2">SUM(D8:Y8)</f>
        <v>0</v>
      </c>
      <c r="AA8" s="508"/>
      <c r="AB8" s="509"/>
      <c r="AC8" s="509"/>
      <c r="AD8" s="509"/>
      <c r="AE8" s="510"/>
    </row>
    <row r="9" spans="1:34" ht="20.100000000000001" customHeight="1" x14ac:dyDescent="0.25">
      <c r="A9" s="237" t="str">
        <f t="shared" ref="A9" si="3">IF(B9="Mo",WEEKNUM(C9,),"")</f>
        <v/>
      </c>
      <c r="B9" s="155" t="str">
        <f t="shared" si="1"/>
        <v>So</v>
      </c>
      <c r="C9" s="149">
        <f>C8+1</f>
        <v>45354</v>
      </c>
      <c r="D9" s="141"/>
      <c r="E9" s="142"/>
      <c r="F9" s="142"/>
      <c r="G9" s="142"/>
      <c r="H9" s="142"/>
      <c r="I9" s="142"/>
      <c r="J9" s="142"/>
      <c r="K9" s="333"/>
      <c r="L9" s="142"/>
      <c r="M9" s="142"/>
      <c r="N9" s="142"/>
      <c r="O9" s="142"/>
      <c r="P9" s="142"/>
      <c r="Q9" s="142"/>
      <c r="R9" s="142"/>
      <c r="S9" s="142"/>
      <c r="T9" s="142"/>
      <c r="U9" s="142"/>
      <c r="V9" s="142"/>
      <c r="W9" s="142"/>
      <c r="X9" s="142"/>
      <c r="Y9" s="143"/>
      <c r="Z9" s="117">
        <f t="shared" ref="Z9" si="4">SUM(D9:Y9)</f>
        <v>0</v>
      </c>
      <c r="AA9" s="508"/>
      <c r="AB9" s="509"/>
      <c r="AC9" s="509"/>
      <c r="AD9" s="509"/>
      <c r="AE9" s="510"/>
    </row>
    <row r="10" spans="1:34" ht="20.100000000000001" customHeight="1" x14ac:dyDescent="0.25">
      <c r="A10" s="237">
        <f t="shared" si="0"/>
        <v>10</v>
      </c>
      <c r="B10" s="155" t="str">
        <f t="shared" si="1"/>
        <v>Mo</v>
      </c>
      <c r="C10" s="149">
        <f>C9+1</f>
        <v>45355</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c r="AB10" s="509"/>
      <c r="AC10" s="509"/>
      <c r="AD10" s="509"/>
      <c r="AE10" s="510"/>
    </row>
    <row r="11" spans="1:34" ht="20.100000000000001" customHeight="1" x14ac:dyDescent="0.25">
      <c r="A11" s="237" t="str">
        <f t="shared" si="0"/>
        <v/>
      </c>
      <c r="B11" s="155" t="str">
        <f t="shared" si="1"/>
        <v>Di</v>
      </c>
      <c r="C11" s="149">
        <f t="shared" ref="C11:C37" si="5">C10+1</f>
        <v>45356</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Mi</v>
      </c>
      <c r="C12" s="149">
        <f t="shared" si="5"/>
        <v>45357</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c r="AB12" s="524"/>
      <c r="AC12" s="524"/>
      <c r="AD12" s="524"/>
      <c r="AE12" s="525"/>
    </row>
    <row r="13" spans="1:34" ht="20.100000000000001" customHeight="1" x14ac:dyDescent="0.25">
      <c r="A13" s="237" t="str">
        <f t="shared" si="0"/>
        <v/>
      </c>
      <c r="B13" s="155" t="str">
        <f t="shared" si="1"/>
        <v>Do</v>
      </c>
      <c r="C13" s="149">
        <f t="shared" si="5"/>
        <v>45358</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c r="AB13" s="512"/>
      <c r="AC13" s="512"/>
      <c r="AD13" s="512"/>
      <c r="AE13" s="513"/>
    </row>
    <row r="14" spans="1:34" ht="20.100000000000001" customHeight="1" x14ac:dyDescent="0.25">
      <c r="A14" s="237" t="str">
        <f t="shared" si="0"/>
        <v/>
      </c>
      <c r="B14" s="155" t="str">
        <f t="shared" si="1"/>
        <v>Fr</v>
      </c>
      <c r="C14" s="149">
        <f t="shared" si="5"/>
        <v>45359</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c r="AB14" s="509"/>
      <c r="AC14" s="509"/>
      <c r="AD14" s="509"/>
      <c r="AE14" s="510"/>
    </row>
    <row r="15" spans="1:34" ht="20.100000000000001" customHeight="1" x14ac:dyDescent="0.25">
      <c r="A15" s="237" t="str">
        <f t="shared" si="0"/>
        <v/>
      </c>
      <c r="B15" s="155" t="str">
        <f t="shared" si="1"/>
        <v>Sa</v>
      </c>
      <c r="C15" s="149">
        <f t="shared" si="5"/>
        <v>45360</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c r="AB15" s="512"/>
      <c r="AC15" s="512"/>
      <c r="AD15" s="512"/>
      <c r="AE15" s="513"/>
    </row>
    <row r="16" spans="1:34" ht="20.100000000000001" customHeight="1" x14ac:dyDescent="0.25">
      <c r="A16" s="237" t="str">
        <f t="shared" si="0"/>
        <v/>
      </c>
      <c r="B16" s="155" t="str">
        <f t="shared" si="1"/>
        <v>So</v>
      </c>
      <c r="C16" s="149">
        <f t="shared" si="5"/>
        <v>45361</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f t="shared" si="0"/>
        <v>11</v>
      </c>
      <c r="B17" s="155" t="str">
        <f t="shared" si="1"/>
        <v>Mo</v>
      </c>
      <c r="C17" s="149">
        <f t="shared" si="5"/>
        <v>45362</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c r="AB17" s="512"/>
      <c r="AC17" s="512"/>
      <c r="AD17" s="512"/>
      <c r="AE17" s="513"/>
    </row>
    <row r="18" spans="1:31" ht="20.100000000000001" customHeight="1" x14ac:dyDescent="0.25">
      <c r="A18" s="237" t="str">
        <f t="shared" si="0"/>
        <v/>
      </c>
      <c r="B18" s="155" t="str">
        <f t="shared" si="1"/>
        <v>Di</v>
      </c>
      <c r="C18" s="149">
        <f t="shared" si="5"/>
        <v>45363</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c r="AB18" s="509"/>
      <c r="AC18" s="509"/>
      <c r="AD18" s="509"/>
      <c r="AE18" s="510"/>
    </row>
    <row r="19" spans="1:31" ht="20.100000000000001" customHeight="1" x14ac:dyDescent="0.25">
      <c r="A19" s="237" t="str">
        <f t="shared" si="0"/>
        <v/>
      </c>
      <c r="B19" s="154" t="str">
        <f t="shared" si="1"/>
        <v>Mi</v>
      </c>
      <c r="C19" s="163">
        <f t="shared" si="5"/>
        <v>45364</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c r="AB19" s="521"/>
      <c r="AC19" s="521"/>
      <c r="AD19" s="521"/>
      <c r="AE19" s="522"/>
    </row>
    <row r="20" spans="1:31" ht="20.100000000000001" customHeight="1" x14ac:dyDescent="0.25">
      <c r="A20" s="237" t="str">
        <f t="shared" si="0"/>
        <v/>
      </c>
      <c r="B20" s="155" t="str">
        <f t="shared" si="1"/>
        <v>Do</v>
      </c>
      <c r="C20" s="149">
        <f t="shared" si="5"/>
        <v>45365</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c r="AB20" s="509"/>
      <c r="AC20" s="509"/>
      <c r="AD20" s="509"/>
      <c r="AE20" s="510"/>
    </row>
    <row r="21" spans="1:31" ht="20.100000000000001" customHeight="1" x14ac:dyDescent="0.25">
      <c r="A21" s="237" t="str">
        <f t="shared" si="0"/>
        <v/>
      </c>
      <c r="B21" s="155" t="str">
        <f t="shared" si="1"/>
        <v>Fr</v>
      </c>
      <c r="C21" s="149">
        <f t="shared" si="5"/>
        <v>45366</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c r="AB21" s="512"/>
      <c r="AC21" s="512"/>
      <c r="AD21" s="512"/>
      <c r="AE21" s="513"/>
    </row>
    <row r="22" spans="1:31" ht="20.100000000000001" customHeight="1" x14ac:dyDescent="0.25">
      <c r="A22" s="237" t="str">
        <f t="shared" si="0"/>
        <v/>
      </c>
      <c r="B22" s="155" t="str">
        <f t="shared" si="1"/>
        <v>Sa</v>
      </c>
      <c r="C22" s="149">
        <f t="shared" si="5"/>
        <v>45367</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c r="AB22" s="509"/>
      <c r="AC22" s="509"/>
      <c r="AD22" s="509"/>
      <c r="AE22" s="510"/>
    </row>
    <row r="23" spans="1:31" ht="20.100000000000001" customHeight="1" x14ac:dyDescent="0.25">
      <c r="A23" s="237" t="str">
        <f t="shared" si="0"/>
        <v/>
      </c>
      <c r="B23" s="155" t="str">
        <f t="shared" si="1"/>
        <v>So</v>
      </c>
      <c r="C23" s="149">
        <f t="shared" si="5"/>
        <v>45368</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c r="AB23" s="512"/>
      <c r="AC23" s="512"/>
      <c r="AD23" s="512"/>
      <c r="AE23" s="513"/>
    </row>
    <row r="24" spans="1:31" ht="20.100000000000001" customHeight="1" x14ac:dyDescent="0.25">
      <c r="A24" s="237">
        <f t="shared" si="0"/>
        <v>12</v>
      </c>
      <c r="B24" s="155" t="str">
        <f t="shared" si="1"/>
        <v>Mo</v>
      </c>
      <c r="C24" s="149">
        <f t="shared" si="5"/>
        <v>45369</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c r="AB24" s="509"/>
      <c r="AC24" s="509"/>
      <c r="AD24" s="509"/>
      <c r="AE24" s="510"/>
    </row>
    <row r="25" spans="1:31" ht="20.100000000000001" customHeight="1" x14ac:dyDescent="0.25">
      <c r="A25" s="237" t="str">
        <f t="shared" si="0"/>
        <v/>
      </c>
      <c r="B25" s="155" t="str">
        <f t="shared" si="1"/>
        <v>Di</v>
      </c>
      <c r="C25" s="149">
        <f t="shared" si="5"/>
        <v>45370</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c r="AB25" s="512"/>
      <c r="AC25" s="512"/>
      <c r="AD25" s="512"/>
      <c r="AE25" s="513"/>
    </row>
    <row r="26" spans="1:31" ht="20.100000000000001" customHeight="1" x14ac:dyDescent="0.25">
      <c r="A26" s="237" t="str">
        <f t="shared" si="0"/>
        <v/>
      </c>
      <c r="B26" s="155" t="str">
        <f t="shared" si="1"/>
        <v>Mi</v>
      </c>
      <c r="C26" s="149">
        <f t="shared" si="5"/>
        <v>45371</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c r="AB26" s="509"/>
      <c r="AC26" s="509"/>
      <c r="AD26" s="509"/>
      <c r="AE26" s="510"/>
    </row>
    <row r="27" spans="1:31" ht="20.100000000000001" customHeight="1" x14ac:dyDescent="0.25">
      <c r="A27" s="237" t="str">
        <f t="shared" si="0"/>
        <v/>
      </c>
      <c r="B27" s="155" t="str">
        <f t="shared" si="1"/>
        <v>Do</v>
      </c>
      <c r="C27" s="149">
        <f t="shared" si="5"/>
        <v>45372</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c r="AB27" s="512"/>
      <c r="AC27" s="512"/>
      <c r="AD27" s="512"/>
      <c r="AE27" s="513"/>
    </row>
    <row r="28" spans="1:31" ht="20.100000000000001" customHeight="1" x14ac:dyDescent="0.25">
      <c r="A28" s="237" t="str">
        <f t="shared" si="0"/>
        <v/>
      </c>
      <c r="B28" s="155" t="str">
        <f t="shared" si="1"/>
        <v>Fr</v>
      </c>
      <c r="C28" s="149">
        <f t="shared" si="5"/>
        <v>45373</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c r="AB28" s="509"/>
      <c r="AC28" s="509"/>
      <c r="AD28" s="509"/>
      <c r="AE28" s="510"/>
    </row>
    <row r="29" spans="1:31" ht="20.100000000000001" customHeight="1" x14ac:dyDescent="0.25">
      <c r="A29" s="237" t="str">
        <f t="shared" si="0"/>
        <v/>
      </c>
      <c r="B29" s="155" t="str">
        <f t="shared" si="1"/>
        <v>Sa</v>
      </c>
      <c r="C29" s="149">
        <f t="shared" si="5"/>
        <v>45374</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c r="AB29" s="512"/>
      <c r="AC29" s="512"/>
      <c r="AD29" s="512"/>
      <c r="AE29" s="513"/>
    </row>
    <row r="30" spans="1:31" ht="20.100000000000001" customHeight="1" x14ac:dyDescent="0.25">
      <c r="A30" s="237" t="str">
        <f t="shared" si="0"/>
        <v/>
      </c>
      <c r="B30" s="155" t="str">
        <f t="shared" si="1"/>
        <v>So</v>
      </c>
      <c r="C30" s="149">
        <f t="shared" si="5"/>
        <v>45375</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c r="AB30" s="509"/>
      <c r="AC30" s="509"/>
      <c r="AD30" s="509"/>
      <c r="AE30" s="510"/>
    </row>
    <row r="31" spans="1:31" ht="20.100000000000001" customHeight="1" x14ac:dyDescent="0.25">
      <c r="A31" s="237">
        <f t="shared" si="0"/>
        <v>13</v>
      </c>
      <c r="B31" s="155" t="str">
        <f t="shared" si="1"/>
        <v>Mo</v>
      </c>
      <c r="C31" s="149">
        <f t="shared" si="5"/>
        <v>45376</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c r="AB31" s="512"/>
      <c r="AC31" s="512"/>
      <c r="AD31" s="512"/>
      <c r="AE31" s="513"/>
    </row>
    <row r="32" spans="1:31" ht="20.100000000000001" customHeight="1" x14ac:dyDescent="0.25">
      <c r="A32" s="237" t="str">
        <f t="shared" si="0"/>
        <v/>
      </c>
      <c r="B32" s="155" t="str">
        <f t="shared" si="1"/>
        <v>Di</v>
      </c>
      <c r="C32" s="149">
        <f t="shared" si="5"/>
        <v>45377</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c r="AB32" s="509"/>
      <c r="AC32" s="509"/>
      <c r="AD32" s="509"/>
      <c r="AE32" s="510"/>
    </row>
    <row r="33" spans="1:31" ht="20.100000000000001" customHeight="1" x14ac:dyDescent="0.25">
      <c r="A33" s="237" t="str">
        <f t="shared" si="0"/>
        <v/>
      </c>
      <c r="B33" s="155" t="str">
        <f t="shared" si="1"/>
        <v>Mi</v>
      </c>
      <c r="C33" s="149">
        <f t="shared" si="5"/>
        <v>45378</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c r="AB33" s="512"/>
      <c r="AC33" s="512"/>
      <c r="AD33" s="512"/>
      <c r="AE33" s="513"/>
    </row>
    <row r="34" spans="1:31" ht="20.100000000000001" customHeight="1" x14ac:dyDescent="0.25">
      <c r="A34" s="237" t="str">
        <f t="shared" si="0"/>
        <v/>
      </c>
      <c r="B34" s="155" t="str">
        <f t="shared" si="1"/>
        <v>Do</v>
      </c>
      <c r="C34" s="149">
        <f t="shared" si="5"/>
        <v>45379</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c r="AB34" s="509"/>
      <c r="AC34" s="509"/>
      <c r="AD34" s="509"/>
      <c r="AE34" s="510"/>
    </row>
    <row r="35" spans="1:31" ht="20.100000000000001" customHeight="1" x14ac:dyDescent="0.25">
      <c r="A35" s="237" t="str">
        <f t="shared" si="0"/>
        <v/>
      </c>
      <c r="B35" s="155" t="str">
        <f t="shared" si="1"/>
        <v>Fr</v>
      </c>
      <c r="C35" s="149">
        <f t="shared" si="5"/>
        <v>45380</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x14ac:dyDescent="0.25">
      <c r="A36" s="237" t="str">
        <f t="shared" si="0"/>
        <v/>
      </c>
      <c r="B36" s="155" t="str">
        <f t="shared" si="1"/>
        <v>Sa</v>
      </c>
      <c r="C36" s="149">
        <f t="shared" si="5"/>
        <v>45381</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0.100000000000001" customHeight="1" thickBot="1" x14ac:dyDescent="0.3">
      <c r="A37" s="237" t="str">
        <f t="shared" si="0"/>
        <v/>
      </c>
      <c r="B37" s="156" t="str">
        <f t="shared" si="1"/>
        <v>So</v>
      </c>
      <c r="C37" s="153">
        <f t="shared" si="5"/>
        <v>45382</v>
      </c>
      <c r="D37" s="141"/>
      <c r="E37" s="142"/>
      <c r="F37" s="142"/>
      <c r="G37" s="142"/>
      <c r="H37" s="142"/>
      <c r="I37" s="142"/>
      <c r="J37" s="142"/>
      <c r="K37" s="333"/>
      <c r="L37" s="142"/>
      <c r="M37" s="142"/>
      <c r="N37" s="142"/>
      <c r="O37" s="142"/>
      <c r="P37" s="142"/>
      <c r="Q37" s="142"/>
      <c r="R37" s="142"/>
      <c r="S37" s="142"/>
      <c r="T37" s="142"/>
      <c r="U37" s="142"/>
      <c r="V37" s="142"/>
      <c r="W37" s="142"/>
      <c r="X37" s="142"/>
      <c r="Y37" s="143"/>
      <c r="Z37" s="117">
        <f t="shared" si="2"/>
        <v>0</v>
      </c>
      <c r="AA37" s="517" t="s">
        <v>85</v>
      </c>
      <c r="AB37" s="518"/>
      <c r="AC37" s="518"/>
      <c r="AD37" s="518"/>
      <c r="AE37" s="519"/>
    </row>
    <row r="38" spans="1:31" ht="21.95" customHeight="1" thickBot="1" x14ac:dyDescent="0.3">
      <c r="C38" s="150" t="s">
        <v>26</v>
      </c>
      <c r="D38" s="94">
        <f t="shared" ref="D38:O38" si="6">SUM(D7:D37)</f>
        <v>0</v>
      </c>
      <c r="E38" s="94">
        <f t="shared" si="6"/>
        <v>0</v>
      </c>
      <c r="F38" s="94">
        <f t="shared" si="6"/>
        <v>0</v>
      </c>
      <c r="G38" s="94">
        <f t="shared" si="6"/>
        <v>0</v>
      </c>
      <c r="H38" s="94">
        <f t="shared" si="6"/>
        <v>0</v>
      </c>
      <c r="I38" s="94">
        <f t="shared" si="6"/>
        <v>0</v>
      </c>
      <c r="J38" s="94">
        <f t="shared" si="6"/>
        <v>0</v>
      </c>
      <c r="K38" s="94">
        <f t="shared" si="6"/>
        <v>0</v>
      </c>
      <c r="L38" s="94">
        <f t="shared" si="6"/>
        <v>0</v>
      </c>
      <c r="M38" s="94">
        <f t="shared" si="6"/>
        <v>0</v>
      </c>
      <c r="N38" s="94">
        <f t="shared" si="6"/>
        <v>0</v>
      </c>
      <c r="O38" s="94">
        <f t="shared" si="6"/>
        <v>0</v>
      </c>
      <c r="P38" s="94" t="str">
        <f>IF(Basisdaten!$F$40=Basisdaten!$R$6,SUM(P7:P37),"keine Lizenz")</f>
        <v>keine Lizenz</v>
      </c>
      <c r="Q38" s="94" t="str">
        <f>IF(Basisdaten!$F$40=Basisdaten!$R$6,SUM(Q7:Q37),"keine Lizenz")</f>
        <v>keine Lizenz</v>
      </c>
      <c r="R38" s="94" t="str">
        <f>IF(Basisdaten!$F$40=Basisdaten!$R$6,SUM(R7:R37),"keine Lizenz")</f>
        <v>keine Lizenz</v>
      </c>
      <c r="S38" s="94" t="str">
        <f>IF(Basisdaten!$F$40=Basisdaten!$R$6,SUM(S7:S37),"keine Lizenz")</f>
        <v>keine Lizenz</v>
      </c>
      <c r="T38" s="94" t="str">
        <f>IF(Basisdaten!$F$40=Basisdaten!$R$6,SUM(T7:T37),"keine Lizenz")</f>
        <v>keine Lizenz</v>
      </c>
      <c r="U38" s="94" t="str">
        <f>IF(Basisdaten!$F$40=Basisdaten!$R$6,SUM(U7:U37),"keine Lizenz")</f>
        <v>keine Lizenz</v>
      </c>
      <c r="V38" s="94" t="str">
        <f>IF(Basisdaten!$F$40=Basisdaten!$R$6,SUM(V7:V37),"keine Lizenz")</f>
        <v>keine Lizenz</v>
      </c>
      <c r="W38" s="94" t="str">
        <f>IF(Basisdaten!$F$40=Basisdaten!$R$6,SUM(W7:W37),"keine Lizenz")</f>
        <v>keine Lizenz</v>
      </c>
      <c r="X38" s="94" t="str">
        <f>IF(Basisdaten!$F$40=Basisdaten!$R$6,SUM(X7:X37),"keine Lizenz")</f>
        <v>keine Lizenz</v>
      </c>
      <c r="Y38" s="94" t="str">
        <f>IF(Basisdaten!$F$40=Basisdaten!$R$6,SUM(Y7:Y37),"keine Lizenz")</f>
        <v>keine Lizenz</v>
      </c>
      <c r="Z38" s="116">
        <f>SUM(D38:Y38)</f>
        <v>0</v>
      </c>
      <c r="AA38" s="505"/>
      <c r="AB38" s="506"/>
      <c r="AC38" s="506"/>
      <c r="AD38" s="506"/>
      <c r="AE38" s="507"/>
    </row>
    <row r="39" spans="1:31" x14ac:dyDescent="0.25">
      <c r="C39" s="151"/>
      <c r="D39" s="75"/>
      <c r="AC39" s="124"/>
      <c r="AE39" s="124"/>
    </row>
  </sheetData>
  <sheetProtection algorithmName="SHA-512" hashValue="hYXbVz334ab3Ghtaqrz0hpq7qnR0EKLtCb51x92AVk/icb3juj+MI2wVdsIJzQc9Cq1zgpdAqGtJUpt17R+IAA==" saltValue="sLSKhft/j3S4q28X9rOHkA==" spinCount="100000" sheet="1" objects="1" scenarios="1" formatCells="0"/>
  <mergeCells count="40">
    <mergeCell ref="AA37:AE37"/>
    <mergeCell ref="AA38:AE38"/>
    <mergeCell ref="D4:F4"/>
    <mergeCell ref="AA31:AE31"/>
    <mergeCell ref="AA32:AE32"/>
    <mergeCell ref="AA33:AE33"/>
    <mergeCell ref="AA34:AE34"/>
    <mergeCell ref="AA35:AE35"/>
    <mergeCell ref="AA36:AE36"/>
    <mergeCell ref="AA25:AE25"/>
    <mergeCell ref="AA26:AE26"/>
    <mergeCell ref="AA27:AE27"/>
    <mergeCell ref="AA28:AE28"/>
    <mergeCell ref="AA29:AE29"/>
    <mergeCell ref="AA30:AE30"/>
    <mergeCell ref="AA19:AE19"/>
    <mergeCell ref="AA20:AE20"/>
    <mergeCell ref="AA21:AE21"/>
    <mergeCell ref="AA22:AE22"/>
    <mergeCell ref="AA23:AE23"/>
    <mergeCell ref="AA24:AE24"/>
    <mergeCell ref="AA18:AE18"/>
    <mergeCell ref="AA7:AE7"/>
    <mergeCell ref="AA8:AE8"/>
    <mergeCell ref="AA9:AE9"/>
    <mergeCell ref="AA10:AE10"/>
    <mergeCell ref="AA11:AE11"/>
    <mergeCell ref="AA12:AE12"/>
    <mergeCell ref="AA13:AE13"/>
    <mergeCell ref="AA14:AE14"/>
    <mergeCell ref="AA15:AE15"/>
    <mergeCell ref="AA16:AE16"/>
    <mergeCell ref="AA17:AE17"/>
    <mergeCell ref="AA6:AE6"/>
    <mergeCell ref="AB1:AE1"/>
    <mergeCell ref="B3:C3"/>
    <mergeCell ref="S3:AA3"/>
    <mergeCell ref="B5:C5"/>
    <mergeCell ref="S2:V2"/>
    <mergeCell ref="B4:C4"/>
  </mergeCells>
  <conditionalFormatting sqref="A7:AE37">
    <cfRule type="expression" dxfId="39" priority="2">
      <formula>AND($B7="So")</formula>
    </cfRule>
  </conditionalFormatting>
  <conditionalFormatting sqref="C7:C37">
    <cfRule type="expression" dxfId="38" priority="5">
      <formula>AND($C7=TODAY())</formula>
    </cfRule>
  </conditionalFormatting>
  <hyperlinks>
    <hyperlink ref="S2:V2" r:id="rId1" display="Kostenkontrolle-Haushaltsbuch" xr:uid="{70FF779F-703C-4256-B815-8CFFAEDDD415}"/>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6" id="{A2F613A5-ABDF-4160-9620-772AE49E9BE9}">
            <xm:f>AND(Basisdaten!$F$40&lt;&gt;Basisdaten!$R$6)</xm:f>
            <x14:dxf>
              <fill>
                <patternFill>
                  <bgColor theme="0" tint="-0.24994659260841701"/>
                </patternFill>
              </fill>
            </x14:dxf>
          </x14:cfRule>
          <xm:sqref>P6:Y38</xm:sqref>
        </x14:conditionalFormatting>
        <x14:conditionalFormatting xmlns:xm="http://schemas.microsoft.com/office/excel/2006/main">
          <x14:cfRule type="expression" priority="1" id="{8650F497-50F0-433F-ACEA-98034591718D}">
            <xm:f>AND(Basisdaten!$F$40&lt;&gt;Basisdaten!$R$6)</xm:f>
            <x14:dxf>
              <font>
                <b/>
                <i val="0"/>
                <color rgb="FF0070C0"/>
              </font>
              <fill>
                <patternFill>
                  <bgColor rgb="FFFFFF00"/>
                </patternFill>
              </fill>
            </x14:dxf>
          </x14:cfRule>
          <xm:sqref>P2:AE4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D13A6-8675-4514-8765-27543A1A9D0B}">
  <sheetPr codeName="Tabelle9">
    <tabColor rgb="FF0070C0"/>
    <pageSetUpPr fitToPage="1"/>
  </sheetPr>
  <dimension ref="A1:AH38"/>
  <sheetViews>
    <sheetView showGridLines="0" workbookViewId="0">
      <pane xSplit="3" ySplit="6" topLeftCell="D7" activePane="bottomRight" state="frozen"/>
      <selection pane="topRight" activeCell="D1" sqref="D1"/>
      <selection pane="bottomLeft" activeCell="A6" sqref="A6"/>
      <selection pane="bottomRight" activeCell="D7" sqref="D7"/>
    </sheetView>
  </sheetViews>
  <sheetFormatPr baseColWidth="10" defaultColWidth="11.42578125" defaultRowHeight="15.75" x14ac:dyDescent="0.25"/>
  <cols>
    <col min="1" max="1" width="4.140625" style="152" bestFit="1" customWidth="1"/>
    <col min="2" max="2" width="7" style="72" customWidth="1"/>
    <col min="3" max="3" width="10.140625" style="72" customWidth="1"/>
    <col min="4" max="4" width="11.42578125" style="72" customWidth="1"/>
    <col min="5" max="6" width="11.42578125" style="72"/>
    <col min="7" max="7" width="11.85546875" style="72" bestFit="1" customWidth="1"/>
    <col min="8" max="25" width="11.42578125" style="72"/>
    <col min="26" max="26" width="13.7109375" style="72" customWidth="1"/>
    <col min="27" max="16384" width="11.42578125" style="72"/>
  </cols>
  <sheetData>
    <row r="1" spans="1:34" ht="21" x14ac:dyDescent="0.25">
      <c r="A1" s="249"/>
      <c r="C1" s="145"/>
      <c r="D1" s="286" t="s">
        <v>96</v>
      </c>
      <c r="E1" s="146"/>
      <c r="F1" s="146"/>
      <c r="G1" s="146"/>
      <c r="H1" s="146"/>
      <c r="I1" s="146"/>
      <c r="J1" s="146"/>
      <c r="K1" s="146"/>
      <c r="L1" s="146"/>
      <c r="M1" s="146"/>
      <c r="N1" s="146"/>
      <c r="O1" s="146"/>
      <c r="P1" s="146"/>
      <c r="Q1" s="146"/>
      <c r="R1" s="146"/>
      <c r="S1" s="146"/>
      <c r="T1" s="146"/>
      <c r="U1" s="147"/>
      <c r="V1" s="146"/>
      <c r="W1" s="146"/>
      <c r="X1" s="146"/>
      <c r="Y1" s="146"/>
      <c r="Z1" s="146"/>
      <c r="AA1" s="146"/>
      <c r="AB1" s="504"/>
      <c r="AC1" s="504"/>
      <c r="AD1" s="504"/>
      <c r="AE1" s="504"/>
    </row>
    <row r="2" spans="1:34" ht="24.95" customHeight="1" x14ac:dyDescent="0.25">
      <c r="C2" s="148"/>
      <c r="D2" s="225"/>
      <c r="E2" s="225"/>
      <c r="F2" s="225"/>
      <c r="G2" s="181"/>
      <c r="H2" s="181"/>
      <c r="I2" s="181"/>
      <c r="J2" s="181"/>
      <c r="K2" s="181"/>
      <c r="L2" s="181"/>
      <c r="M2" s="181"/>
      <c r="N2" s="181"/>
      <c r="O2" s="181"/>
      <c r="P2" s="181"/>
      <c r="Q2" s="181"/>
      <c r="R2" s="181"/>
      <c r="S2" s="532" t="s">
        <v>86</v>
      </c>
      <c r="T2" s="532"/>
      <c r="U2" s="532"/>
      <c r="V2" s="532"/>
      <c r="W2" s="181"/>
      <c r="X2" s="181"/>
      <c r="Y2" s="181"/>
      <c r="AB2" s="248"/>
      <c r="AC2" s="248"/>
      <c r="AD2" s="248"/>
      <c r="AE2" s="248"/>
    </row>
    <row r="3" spans="1:34" ht="24.95" customHeight="1" x14ac:dyDescent="0.25">
      <c r="B3" s="539"/>
      <c r="C3" s="539"/>
      <c r="D3" s="225"/>
      <c r="E3" s="225"/>
      <c r="F3" s="225"/>
      <c r="G3" s="236"/>
      <c r="H3" s="226"/>
      <c r="I3" s="226"/>
      <c r="J3" s="226"/>
      <c r="K3" s="226"/>
      <c r="L3" s="226"/>
      <c r="M3" s="226"/>
      <c r="N3" s="226"/>
      <c r="O3" s="226"/>
      <c r="P3" s="226"/>
      <c r="Q3" s="226"/>
      <c r="R3" s="226"/>
      <c r="S3" s="531" t="str">
        <f>IF(Basisdaten!F40&lt;&gt;Basisdaten!R6,HYPERLINK("https://www.digistore24.com/product/221641","Lizenz erwerben --&gt; Freischaltcode kann hier für 7,80 € bestellt werden:"),"")</f>
        <v>Lizenz erwerben --&gt; Freischaltcode kann hier für 7,80 € bestellt werden:</v>
      </c>
      <c r="T3" s="531"/>
      <c r="U3" s="531"/>
      <c r="V3" s="531"/>
      <c r="W3" s="531"/>
      <c r="X3" s="531"/>
      <c r="Y3" s="531"/>
      <c r="Z3" s="531"/>
      <c r="AA3" s="531"/>
      <c r="AF3" s="247"/>
      <c r="AG3" s="247"/>
      <c r="AH3" s="247"/>
    </row>
    <row r="4" spans="1:34" ht="15" customHeight="1" x14ac:dyDescent="0.25">
      <c r="B4" s="535" t="s">
        <v>104</v>
      </c>
      <c r="C4" s="535"/>
      <c r="D4" s="545">
        <f ca="1">TODAY()</f>
        <v>45391</v>
      </c>
      <c r="E4" s="545"/>
      <c r="F4" s="545"/>
      <c r="G4" s="207"/>
      <c r="H4" s="226"/>
      <c r="I4" s="226"/>
      <c r="J4" s="226"/>
      <c r="K4" s="226"/>
      <c r="L4" s="226"/>
      <c r="M4" s="226"/>
      <c r="N4" s="226"/>
      <c r="O4" s="226"/>
      <c r="P4" s="226"/>
      <c r="Q4" s="226"/>
      <c r="R4" s="226"/>
      <c r="S4" s="238" t="str">
        <f>IF(Basisdaten!F40&lt;&gt;Basisdaten!R6,"Die Vorteile:  · Weitere 10 Kostenarten freischalten  |  · keine Hinweistexte wie diesen mehr  |  · zukünftige Updates erhalten Sie kostenlos","")</f>
        <v>Die Vorteile:  · Weitere 10 Kostenarten freischalten  |  · keine Hinweistexte wie diesen mehr  |  · zukünftige Updates erhalten Sie kostenlos</v>
      </c>
      <c r="V4" s="226"/>
      <c r="W4" s="226"/>
      <c r="X4" s="226"/>
      <c r="Y4" s="226"/>
      <c r="AA4" s="227"/>
      <c r="AB4" s="228"/>
      <c r="AC4" s="228"/>
      <c r="AD4" s="228"/>
      <c r="AE4" s="243"/>
    </row>
    <row r="5" spans="1:34" ht="26.25" x14ac:dyDescent="0.25">
      <c r="B5" s="544">
        <v>4</v>
      </c>
      <c r="C5" s="544"/>
      <c r="D5" s="285" t="str">
        <f>"Variable Ausgaben    |    April "&amp;Kalenderjahr</f>
        <v>Variable Ausgaben    |    April 2024</v>
      </c>
      <c r="E5" s="229"/>
      <c r="F5" s="229"/>
      <c r="G5" s="229"/>
      <c r="H5" s="229"/>
      <c r="I5" s="229"/>
      <c r="J5" s="229"/>
      <c r="K5" s="229"/>
      <c r="L5" s="229"/>
      <c r="M5" s="229"/>
      <c r="N5" s="229"/>
      <c r="O5" s="229"/>
      <c r="P5" s="230"/>
      <c r="Q5" s="229"/>
      <c r="R5" s="229"/>
      <c r="S5" s="231"/>
      <c r="T5" s="229"/>
      <c r="U5" s="229"/>
      <c r="V5" s="232"/>
      <c r="W5" s="232"/>
      <c r="X5" s="232"/>
      <c r="Y5" s="232"/>
      <c r="Z5" s="229"/>
      <c r="AA5" s="229"/>
      <c r="AB5" s="229"/>
      <c r="AC5" s="229"/>
      <c r="AD5" s="229"/>
      <c r="AE5" s="317" t="str">
        <f>IF(Basisdaten!I5="lizensiert","lizensiert","unlizensierte Testversion")</f>
        <v>unlizensierte Testversion</v>
      </c>
    </row>
    <row r="6" spans="1:34" ht="25.5" x14ac:dyDescent="0.25">
      <c r="A6" s="167" t="s">
        <v>91</v>
      </c>
      <c r="B6" s="233" t="s">
        <v>3</v>
      </c>
      <c r="C6" s="234" t="s">
        <v>92</v>
      </c>
      <c r="D6" s="327" t="str">
        <f>Basisdaten!F10</f>
        <v>Lebensmittel</v>
      </c>
      <c r="E6" s="327" t="str">
        <f>Basisdaten!F11</f>
        <v>Getränke</v>
      </c>
      <c r="F6" s="327" t="str">
        <f>Basisdaten!F12</f>
        <v>Körperpflege</v>
      </c>
      <c r="G6" s="327" t="str">
        <f>Basisdaten!F13</f>
        <v>Kinder</v>
      </c>
      <c r="H6" s="327" t="str">
        <f>Basisdaten!F14</f>
        <v>Freizeit</v>
      </c>
      <c r="I6" s="327" t="str">
        <f>Basisdaten!F15</f>
        <v>Haus</v>
      </c>
      <c r="J6" s="327" t="str">
        <f>Basisdaten!F16</f>
        <v>Auto (tanken)</v>
      </c>
      <c r="K6" s="327" t="str">
        <f>Basisdaten!F17</f>
        <v>8</v>
      </c>
      <c r="L6" s="327" t="str">
        <f>Basisdaten!F18</f>
        <v>9</v>
      </c>
      <c r="M6" s="327" t="str">
        <f>Basisdaten!F19</f>
        <v>10</v>
      </c>
      <c r="N6" s="327" t="str">
        <f>Basisdaten!F20</f>
        <v>11</v>
      </c>
      <c r="O6" s="327" t="str">
        <f>Basisdaten!F21</f>
        <v>12</v>
      </c>
      <c r="P6" s="328" t="str">
        <f>IF(Basisdaten!F40=Basisdaten!R6,Basisdaten!F22,"keine Lizenz")</f>
        <v>keine Lizenz</v>
      </c>
      <c r="Q6" s="328" t="str">
        <f>IF(Basisdaten!F40=Basisdaten!R6,Basisdaten!F23,"keine Lizenz")</f>
        <v>keine Lizenz</v>
      </c>
      <c r="R6" s="328" t="str">
        <f>IF(Basisdaten!F40=Basisdaten!R6,Basisdaten!F24,"keine Lizenz")</f>
        <v>keine Lizenz</v>
      </c>
      <c r="S6" s="328" t="str">
        <f>IF(Basisdaten!F40=Basisdaten!R6,Basisdaten!F25,"keine Lizenz")</f>
        <v>keine Lizenz</v>
      </c>
      <c r="T6" s="328" t="str">
        <f>IF(Basisdaten!F40=Basisdaten!R6,Basisdaten!F26,"keine Lizenz")</f>
        <v>keine Lizenz</v>
      </c>
      <c r="U6" s="328" t="str">
        <f>IF(Basisdaten!F40=Basisdaten!R6,Basisdaten!F27,"keine Lizenz")</f>
        <v>keine Lizenz</v>
      </c>
      <c r="V6" s="328" t="str">
        <f>IF(Basisdaten!F40=Basisdaten!R6,Basisdaten!F28,"keine Lizenz")</f>
        <v>keine Lizenz</v>
      </c>
      <c r="W6" s="328" t="str">
        <f>IF(Basisdaten!F40=Basisdaten!R6,Basisdaten!F29,"keine Lizenz")</f>
        <v>keine Lizenz</v>
      </c>
      <c r="X6" s="328" t="str">
        <f>IF(Basisdaten!F40=Basisdaten!R6,Basisdaten!F30,"keine Lizenz")</f>
        <v>keine Lizenz</v>
      </c>
      <c r="Y6" s="328" t="str">
        <f>IF(Basisdaten!F40=Basisdaten!R6,Basisdaten!F31,"keine Lizenz")</f>
        <v>keine Lizenz</v>
      </c>
      <c r="Z6" s="235" t="s">
        <v>17</v>
      </c>
      <c r="AA6" s="528" t="s">
        <v>24</v>
      </c>
      <c r="AB6" s="529"/>
      <c r="AC6" s="529"/>
      <c r="AD6" s="529"/>
      <c r="AE6" s="530"/>
    </row>
    <row r="7" spans="1:34" ht="20.100000000000001" customHeight="1" x14ac:dyDescent="0.25">
      <c r="A7" s="237">
        <f>WEEKNUM(C7,21)</f>
        <v>14</v>
      </c>
      <c r="B7" s="154" t="str">
        <f>TEXT(WEEKDAY(C7,1),"TTT")</f>
        <v>Mo</v>
      </c>
      <c r="C7" s="163">
        <f>DATE(Kalenderjahr,4,1)</f>
        <v>45383</v>
      </c>
      <c r="D7" s="164"/>
      <c r="E7" s="165"/>
      <c r="F7" s="165"/>
      <c r="G7" s="165"/>
      <c r="H7" s="165"/>
      <c r="I7" s="165"/>
      <c r="J7" s="165"/>
      <c r="K7" s="165"/>
      <c r="L7" s="165"/>
      <c r="M7" s="165"/>
      <c r="N7" s="165"/>
      <c r="O7" s="165"/>
      <c r="P7" s="165"/>
      <c r="Q7" s="165"/>
      <c r="R7" s="165"/>
      <c r="S7" s="165"/>
      <c r="T7" s="165"/>
      <c r="U7" s="165"/>
      <c r="V7" s="165"/>
      <c r="W7" s="165"/>
      <c r="X7" s="165"/>
      <c r="Y7" s="165"/>
      <c r="Z7" s="162">
        <f>SUM(D7:Y7)</f>
        <v>0</v>
      </c>
      <c r="AA7" s="520"/>
      <c r="AB7" s="521"/>
      <c r="AC7" s="521"/>
      <c r="AD7" s="521"/>
      <c r="AE7" s="522"/>
    </row>
    <row r="8" spans="1:34" ht="20.100000000000001" customHeight="1" x14ac:dyDescent="0.25">
      <c r="A8" s="237" t="str">
        <f t="shared" ref="A8:A36" si="0">IF(B8="Mo",WEEKNUM(C8,),"")</f>
        <v/>
      </c>
      <c r="B8" s="155" t="str">
        <f t="shared" ref="B8:B36" si="1">TEXT(WEEKDAY(C8,1),"TTT")</f>
        <v>Di</v>
      </c>
      <c r="C8" s="149">
        <f>C7+1</f>
        <v>45384</v>
      </c>
      <c r="D8" s="137"/>
      <c r="E8" s="138"/>
      <c r="F8" s="138"/>
      <c r="G8" s="138"/>
      <c r="H8" s="138"/>
      <c r="I8" s="138"/>
      <c r="J8" s="139"/>
      <c r="K8" s="144"/>
      <c r="L8" s="138"/>
      <c r="M8" s="138"/>
      <c r="N8" s="138"/>
      <c r="O8" s="138"/>
      <c r="P8" s="139"/>
      <c r="Q8" s="139"/>
      <c r="R8" s="139"/>
      <c r="S8" s="139"/>
      <c r="T8" s="139"/>
      <c r="U8" s="138"/>
      <c r="V8" s="138"/>
      <c r="W8" s="138"/>
      <c r="X8" s="138"/>
      <c r="Y8" s="140"/>
      <c r="Z8" s="117">
        <f t="shared" ref="Z8:Z36" si="2">SUM(D8:Y8)</f>
        <v>0</v>
      </c>
      <c r="AA8" s="508" t="s">
        <v>85</v>
      </c>
      <c r="AB8" s="509"/>
      <c r="AC8" s="509"/>
      <c r="AD8" s="509"/>
      <c r="AE8" s="510"/>
    </row>
    <row r="9" spans="1:34" ht="20.100000000000001" customHeight="1" x14ac:dyDescent="0.25">
      <c r="A9" s="237" t="str">
        <f t="shared" si="0"/>
        <v/>
      </c>
      <c r="B9" s="155" t="str">
        <f t="shared" si="1"/>
        <v>Mi</v>
      </c>
      <c r="C9" s="149">
        <f t="shared" ref="C9:C36" si="3">C8+1</f>
        <v>45385</v>
      </c>
      <c r="D9" s="141"/>
      <c r="E9" s="142"/>
      <c r="F9" s="142"/>
      <c r="G9" s="142"/>
      <c r="H9" s="142"/>
      <c r="I9" s="142"/>
      <c r="J9" s="142"/>
      <c r="K9" s="142"/>
      <c r="L9" s="142"/>
      <c r="M9" s="142"/>
      <c r="N9" s="142"/>
      <c r="O9" s="142"/>
      <c r="P9" s="142"/>
      <c r="Q9" s="142"/>
      <c r="R9" s="142"/>
      <c r="S9" s="142"/>
      <c r="T9" s="142"/>
      <c r="U9" s="142"/>
      <c r="V9" s="142"/>
      <c r="W9" s="142"/>
      <c r="X9" s="142"/>
      <c r="Y9" s="143"/>
      <c r="Z9" s="117">
        <f t="shared" si="2"/>
        <v>0</v>
      </c>
      <c r="AA9" s="511"/>
      <c r="AB9" s="512"/>
      <c r="AC9" s="512"/>
      <c r="AD9" s="512"/>
      <c r="AE9" s="513"/>
    </row>
    <row r="10" spans="1:34" ht="20.100000000000001" customHeight="1" x14ac:dyDescent="0.25">
      <c r="A10" s="237" t="str">
        <f t="shared" si="0"/>
        <v/>
      </c>
      <c r="B10" s="155" t="str">
        <f t="shared" si="1"/>
        <v>Do</v>
      </c>
      <c r="C10" s="149">
        <f t="shared" si="3"/>
        <v>45386</v>
      </c>
      <c r="D10" s="137"/>
      <c r="E10" s="138"/>
      <c r="F10" s="138"/>
      <c r="G10" s="138"/>
      <c r="H10" s="139"/>
      <c r="I10" s="171"/>
      <c r="J10" s="138"/>
      <c r="K10" s="144"/>
      <c r="L10" s="138"/>
      <c r="M10" s="138"/>
      <c r="N10" s="138"/>
      <c r="O10" s="138"/>
      <c r="P10" s="138"/>
      <c r="Q10" s="138"/>
      <c r="R10" s="138"/>
      <c r="S10" s="138"/>
      <c r="T10" s="138"/>
      <c r="U10" s="138"/>
      <c r="V10" s="138"/>
      <c r="W10" s="138"/>
      <c r="X10" s="138"/>
      <c r="Y10" s="140"/>
      <c r="Z10" s="117">
        <f t="shared" si="2"/>
        <v>0</v>
      </c>
      <c r="AA10" s="508"/>
      <c r="AB10" s="509"/>
      <c r="AC10" s="509"/>
      <c r="AD10" s="509"/>
      <c r="AE10" s="510"/>
    </row>
    <row r="11" spans="1:34" ht="20.100000000000001" customHeight="1" x14ac:dyDescent="0.25">
      <c r="A11" s="237" t="str">
        <f t="shared" si="0"/>
        <v/>
      </c>
      <c r="B11" s="155" t="str">
        <f t="shared" si="1"/>
        <v>Fr</v>
      </c>
      <c r="C11" s="149">
        <f t="shared" si="3"/>
        <v>45387</v>
      </c>
      <c r="D11" s="141"/>
      <c r="E11" s="142"/>
      <c r="F11" s="142"/>
      <c r="G11" s="142"/>
      <c r="H11" s="142"/>
      <c r="I11" s="142"/>
      <c r="J11" s="142"/>
      <c r="K11" s="142"/>
      <c r="L11" s="142"/>
      <c r="M11" s="142"/>
      <c r="N11" s="142"/>
      <c r="O11" s="142"/>
      <c r="P11" s="142"/>
      <c r="Q11" s="142"/>
      <c r="R11" s="142"/>
      <c r="S11" s="142"/>
      <c r="T11" s="142"/>
      <c r="U11" s="142"/>
      <c r="V11" s="142"/>
      <c r="W11" s="142"/>
      <c r="X11" s="142"/>
      <c r="Y11" s="143"/>
      <c r="Z11" s="117">
        <f t="shared" si="2"/>
        <v>0</v>
      </c>
      <c r="AA11" s="511"/>
      <c r="AB11" s="512"/>
      <c r="AC11" s="512"/>
      <c r="AD11" s="512"/>
      <c r="AE11" s="513"/>
    </row>
    <row r="12" spans="1:34" ht="20.100000000000001" customHeight="1" x14ac:dyDescent="0.25">
      <c r="A12" s="237" t="str">
        <f t="shared" si="0"/>
        <v/>
      </c>
      <c r="B12" s="155" t="str">
        <f t="shared" si="1"/>
        <v>Sa</v>
      </c>
      <c r="C12" s="149">
        <f t="shared" si="3"/>
        <v>45388</v>
      </c>
      <c r="D12" s="157"/>
      <c r="E12" s="158"/>
      <c r="F12" s="158"/>
      <c r="G12" s="158"/>
      <c r="H12" s="158"/>
      <c r="I12" s="159"/>
      <c r="J12" s="158"/>
      <c r="K12" s="160"/>
      <c r="L12" s="158"/>
      <c r="M12" s="159"/>
      <c r="N12" s="158"/>
      <c r="O12" s="158"/>
      <c r="P12" s="158"/>
      <c r="Q12" s="158"/>
      <c r="R12" s="158"/>
      <c r="S12" s="158"/>
      <c r="T12" s="158"/>
      <c r="U12" s="158"/>
      <c r="V12" s="158"/>
      <c r="W12" s="158"/>
      <c r="X12" s="158"/>
      <c r="Y12" s="161"/>
      <c r="Z12" s="162">
        <f t="shared" si="2"/>
        <v>0</v>
      </c>
      <c r="AA12" s="523" t="s">
        <v>85</v>
      </c>
      <c r="AB12" s="524"/>
      <c r="AC12" s="524"/>
      <c r="AD12" s="524"/>
      <c r="AE12" s="525"/>
    </row>
    <row r="13" spans="1:34" ht="20.100000000000001" customHeight="1" x14ac:dyDescent="0.25">
      <c r="A13" s="237" t="str">
        <f t="shared" si="0"/>
        <v/>
      </c>
      <c r="B13" s="155" t="str">
        <f t="shared" si="1"/>
        <v>So</v>
      </c>
      <c r="C13" s="149">
        <f t="shared" si="3"/>
        <v>45389</v>
      </c>
      <c r="D13" s="141"/>
      <c r="E13" s="142"/>
      <c r="F13" s="142"/>
      <c r="G13" s="142"/>
      <c r="H13" s="142"/>
      <c r="I13" s="142"/>
      <c r="J13" s="142"/>
      <c r="K13" s="142"/>
      <c r="L13" s="142"/>
      <c r="M13" s="142"/>
      <c r="N13" s="142"/>
      <c r="O13" s="142"/>
      <c r="P13" s="142"/>
      <c r="Q13" s="142"/>
      <c r="R13" s="142"/>
      <c r="S13" s="142"/>
      <c r="T13" s="142"/>
      <c r="U13" s="142"/>
      <c r="V13" s="142"/>
      <c r="W13" s="142"/>
      <c r="X13" s="142"/>
      <c r="Y13" s="143"/>
      <c r="Z13" s="117">
        <f t="shared" si="2"/>
        <v>0</v>
      </c>
      <c r="AA13" s="511" t="s">
        <v>85</v>
      </c>
      <c r="AB13" s="512"/>
      <c r="AC13" s="512"/>
      <c r="AD13" s="512"/>
      <c r="AE13" s="513"/>
    </row>
    <row r="14" spans="1:34" ht="20.100000000000001" customHeight="1" x14ac:dyDescent="0.25">
      <c r="A14" s="237">
        <f t="shared" si="0"/>
        <v>15</v>
      </c>
      <c r="B14" s="155" t="str">
        <f t="shared" si="1"/>
        <v>Mo</v>
      </c>
      <c r="C14" s="149">
        <f t="shared" si="3"/>
        <v>45390</v>
      </c>
      <c r="D14" s="137"/>
      <c r="E14" s="138"/>
      <c r="F14" s="138"/>
      <c r="G14" s="138"/>
      <c r="H14" s="138"/>
      <c r="I14" s="139"/>
      <c r="J14" s="138"/>
      <c r="K14" s="144"/>
      <c r="L14" s="138"/>
      <c r="M14" s="138"/>
      <c r="N14" s="138"/>
      <c r="O14" s="138"/>
      <c r="P14" s="138"/>
      <c r="Q14" s="138"/>
      <c r="R14" s="138"/>
      <c r="S14" s="138"/>
      <c r="T14" s="138"/>
      <c r="U14" s="138"/>
      <c r="V14" s="138"/>
      <c r="W14" s="138"/>
      <c r="X14" s="138"/>
      <c r="Y14" s="140"/>
      <c r="Z14" s="117">
        <f t="shared" si="2"/>
        <v>0</v>
      </c>
      <c r="AA14" s="508" t="s">
        <v>85</v>
      </c>
      <c r="AB14" s="509"/>
      <c r="AC14" s="509"/>
      <c r="AD14" s="509"/>
      <c r="AE14" s="510"/>
    </row>
    <row r="15" spans="1:34" ht="20.100000000000001" customHeight="1" x14ac:dyDescent="0.25">
      <c r="A15" s="237" t="str">
        <f t="shared" si="0"/>
        <v/>
      </c>
      <c r="B15" s="155" t="str">
        <f t="shared" si="1"/>
        <v>Di</v>
      </c>
      <c r="C15" s="149">
        <f t="shared" si="3"/>
        <v>45391</v>
      </c>
      <c r="D15" s="141"/>
      <c r="E15" s="142"/>
      <c r="F15" s="142"/>
      <c r="G15" s="142"/>
      <c r="H15" s="142"/>
      <c r="I15" s="142"/>
      <c r="J15" s="142"/>
      <c r="K15" s="142"/>
      <c r="L15" s="142"/>
      <c r="M15" s="142"/>
      <c r="N15" s="142"/>
      <c r="O15" s="142"/>
      <c r="P15" s="142"/>
      <c r="Q15" s="142"/>
      <c r="R15" s="142"/>
      <c r="S15" s="142"/>
      <c r="T15" s="142"/>
      <c r="U15" s="142"/>
      <c r="V15" s="142"/>
      <c r="W15" s="142"/>
      <c r="X15" s="142"/>
      <c r="Y15" s="143"/>
      <c r="Z15" s="117">
        <f t="shared" si="2"/>
        <v>0</v>
      </c>
      <c r="AA15" s="511" t="s">
        <v>85</v>
      </c>
      <c r="AB15" s="512"/>
      <c r="AC15" s="512"/>
      <c r="AD15" s="512"/>
      <c r="AE15" s="513"/>
    </row>
    <row r="16" spans="1:34" ht="20.100000000000001" customHeight="1" x14ac:dyDescent="0.25">
      <c r="A16" s="237" t="str">
        <f t="shared" si="0"/>
        <v/>
      </c>
      <c r="B16" s="155" t="str">
        <f t="shared" si="1"/>
        <v>Mi</v>
      </c>
      <c r="C16" s="149">
        <f t="shared" si="3"/>
        <v>45392</v>
      </c>
      <c r="D16" s="137"/>
      <c r="E16" s="138"/>
      <c r="F16" s="138"/>
      <c r="G16" s="138"/>
      <c r="H16" s="138"/>
      <c r="I16" s="138"/>
      <c r="J16" s="138"/>
      <c r="K16" s="144"/>
      <c r="L16" s="138"/>
      <c r="M16" s="138"/>
      <c r="N16" s="138"/>
      <c r="O16" s="138"/>
      <c r="P16" s="138"/>
      <c r="Q16" s="138"/>
      <c r="R16" s="138"/>
      <c r="S16" s="138"/>
      <c r="T16" s="138"/>
      <c r="U16" s="138"/>
      <c r="V16" s="138"/>
      <c r="W16" s="138"/>
      <c r="X16" s="138"/>
      <c r="Y16" s="140"/>
      <c r="Z16" s="117">
        <f t="shared" si="2"/>
        <v>0</v>
      </c>
      <c r="AA16" s="508"/>
      <c r="AB16" s="509"/>
      <c r="AC16" s="509"/>
      <c r="AD16" s="509"/>
      <c r="AE16" s="510"/>
    </row>
    <row r="17" spans="1:31" ht="20.100000000000001" customHeight="1" x14ac:dyDescent="0.25">
      <c r="A17" s="237" t="str">
        <f t="shared" si="0"/>
        <v/>
      </c>
      <c r="B17" s="155" t="str">
        <f t="shared" si="1"/>
        <v>Do</v>
      </c>
      <c r="C17" s="149">
        <f t="shared" si="3"/>
        <v>45393</v>
      </c>
      <c r="D17" s="141"/>
      <c r="E17" s="142"/>
      <c r="F17" s="142"/>
      <c r="G17" s="142"/>
      <c r="H17" s="142"/>
      <c r="I17" s="142"/>
      <c r="J17" s="142"/>
      <c r="K17" s="142"/>
      <c r="L17" s="142"/>
      <c r="M17" s="142"/>
      <c r="N17" s="142"/>
      <c r="O17" s="142"/>
      <c r="P17" s="142"/>
      <c r="Q17" s="142"/>
      <c r="R17" s="142"/>
      <c r="S17" s="142"/>
      <c r="T17" s="142"/>
      <c r="U17" s="142"/>
      <c r="V17" s="142"/>
      <c r="W17" s="142"/>
      <c r="X17" s="142"/>
      <c r="Y17" s="143"/>
      <c r="Z17" s="117">
        <f t="shared" si="2"/>
        <v>0</v>
      </c>
      <c r="AA17" s="511" t="s">
        <v>85</v>
      </c>
      <c r="AB17" s="512"/>
      <c r="AC17" s="512"/>
      <c r="AD17" s="512"/>
      <c r="AE17" s="513"/>
    </row>
    <row r="18" spans="1:31" ht="20.100000000000001" customHeight="1" x14ac:dyDescent="0.25">
      <c r="A18" s="237" t="str">
        <f t="shared" si="0"/>
        <v/>
      </c>
      <c r="B18" s="155" t="str">
        <f t="shared" si="1"/>
        <v>Fr</v>
      </c>
      <c r="C18" s="149">
        <f t="shared" si="3"/>
        <v>45394</v>
      </c>
      <c r="D18" s="137"/>
      <c r="E18" s="138"/>
      <c r="F18" s="138"/>
      <c r="G18" s="138"/>
      <c r="H18" s="138"/>
      <c r="I18" s="138"/>
      <c r="J18" s="138"/>
      <c r="K18" s="144"/>
      <c r="L18" s="138"/>
      <c r="M18" s="138"/>
      <c r="N18" s="138"/>
      <c r="O18" s="138"/>
      <c r="P18" s="138"/>
      <c r="Q18" s="138"/>
      <c r="R18" s="138"/>
      <c r="S18" s="138"/>
      <c r="T18" s="138"/>
      <c r="U18" s="138"/>
      <c r="V18" s="138"/>
      <c r="W18" s="138"/>
      <c r="X18" s="138"/>
      <c r="Y18" s="140"/>
      <c r="Z18" s="117">
        <f t="shared" si="2"/>
        <v>0</v>
      </c>
      <c r="AA18" s="508" t="s">
        <v>85</v>
      </c>
      <c r="AB18" s="509"/>
      <c r="AC18" s="509"/>
      <c r="AD18" s="509"/>
      <c r="AE18" s="510"/>
    </row>
    <row r="19" spans="1:31" ht="20.100000000000001" customHeight="1" x14ac:dyDescent="0.25">
      <c r="A19" s="237" t="str">
        <f t="shared" si="0"/>
        <v/>
      </c>
      <c r="B19" s="154" t="str">
        <f t="shared" si="1"/>
        <v>Sa</v>
      </c>
      <c r="C19" s="163">
        <f t="shared" si="3"/>
        <v>45395</v>
      </c>
      <c r="D19" s="164"/>
      <c r="E19" s="165"/>
      <c r="F19" s="165"/>
      <c r="G19" s="165"/>
      <c r="H19" s="165"/>
      <c r="I19" s="165"/>
      <c r="J19" s="165"/>
      <c r="K19" s="165"/>
      <c r="L19" s="165"/>
      <c r="M19" s="165"/>
      <c r="N19" s="165"/>
      <c r="O19" s="165"/>
      <c r="P19" s="165"/>
      <c r="Q19" s="165"/>
      <c r="R19" s="165"/>
      <c r="S19" s="165"/>
      <c r="T19" s="165"/>
      <c r="U19" s="165"/>
      <c r="V19" s="165"/>
      <c r="W19" s="165"/>
      <c r="X19" s="165"/>
      <c r="Y19" s="166"/>
      <c r="Z19" s="162">
        <f t="shared" si="2"/>
        <v>0</v>
      </c>
      <c r="AA19" s="520" t="s">
        <v>85</v>
      </c>
      <c r="AB19" s="521"/>
      <c r="AC19" s="521"/>
      <c r="AD19" s="521"/>
      <c r="AE19" s="522"/>
    </row>
    <row r="20" spans="1:31" ht="20.100000000000001" customHeight="1" x14ac:dyDescent="0.25">
      <c r="A20" s="237" t="str">
        <f t="shared" si="0"/>
        <v/>
      </c>
      <c r="B20" s="155" t="str">
        <f t="shared" si="1"/>
        <v>So</v>
      </c>
      <c r="C20" s="149">
        <f t="shared" si="3"/>
        <v>45396</v>
      </c>
      <c r="D20" s="137"/>
      <c r="E20" s="138"/>
      <c r="F20" s="138"/>
      <c r="G20" s="138"/>
      <c r="H20" s="138"/>
      <c r="I20" s="138"/>
      <c r="J20" s="138"/>
      <c r="K20" s="144"/>
      <c r="L20" s="138"/>
      <c r="M20" s="138"/>
      <c r="N20" s="138"/>
      <c r="O20" s="138"/>
      <c r="P20" s="138"/>
      <c r="Q20" s="138"/>
      <c r="R20" s="138"/>
      <c r="S20" s="138"/>
      <c r="T20" s="138"/>
      <c r="U20" s="138"/>
      <c r="V20" s="138"/>
      <c r="W20" s="138"/>
      <c r="X20" s="138"/>
      <c r="Y20" s="140"/>
      <c r="Z20" s="117">
        <f t="shared" si="2"/>
        <v>0</v>
      </c>
      <c r="AA20" s="508" t="s">
        <v>85</v>
      </c>
      <c r="AB20" s="509"/>
      <c r="AC20" s="509"/>
      <c r="AD20" s="509"/>
      <c r="AE20" s="510"/>
    </row>
    <row r="21" spans="1:31" ht="20.100000000000001" customHeight="1" x14ac:dyDescent="0.25">
      <c r="A21" s="237">
        <f t="shared" si="0"/>
        <v>16</v>
      </c>
      <c r="B21" s="155" t="str">
        <f t="shared" si="1"/>
        <v>Mo</v>
      </c>
      <c r="C21" s="149">
        <f t="shared" si="3"/>
        <v>45397</v>
      </c>
      <c r="D21" s="141"/>
      <c r="E21" s="142"/>
      <c r="F21" s="142"/>
      <c r="G21" s="142"/>
      <c r="H21" s="142"/>
      <c r="I21" s="142"/>
      <c r="J21" s="142"/>
      <c r="K21" s="142"/>
      <c r="L21" s="142"/>
      <c r="M21" s="142"/>
      <c r="N21" s="142"/>
      <c r="O21" s="142"/>
      <c r="P21" s="142"/>
      <c r="Q21" s="142"/>
      <c r="R21" s="142"/>
      <c r="S21" s="142"/>
      <c r="T21" s="142"/>
      <c r="U21" s="142"/>
      <c r="V21" s="142"/>
      <c r="W21" s="142"/>
      <c r="X21" s="142"/>
      <c r="Y21" s="143"/>
      <c r="Z21" s="117">
        <f t="shared" si="2"/>
        <v>0</v>
      </c>
      <c r="AA21" s="511" t="s">
        <v>85</v>
      </c>
      <c r="AB21" s="512"/>
      <c r="AC21" s="512"/>
      <c r="AD21" s="512"/>
      <c r="AE21" s="513"/>
    </row>
    <row r="22" spans="1:31" ht="20.100000000000001" customHeight="1" x14ac:dyDescent="0.25">
      <c r="A22" s="237" t="str">
        <f t="shared" si="0"/>
        <v/>
      </c>
      <c r="B22" s="155" t="str">
        <f t="shared" si="1"/>
        <v>Di</v>
      </c>
      <c r="C22" s="149">
        <f t="shared" si="3"/>
        <v>45398</v>
      </c>
      <c r="D22" s="137"/>
      <c r="E22" s="138"/>
      <c r="F22" s="138"/>
      <c r="G22" s="138"/>
      <c r="H22" s="138"/>
      <c r="I22" s="138"/>
      <c r="J22" s="138"/>
      <c r="K22" s="144"/>
      <c r="L22" s="138"/>
      <c r="M22" s="138"/>
      <c r="N22" s="138"/>
      <c r="O22" s="138"/>
      <c r="P22" s="138"/>
      <c r="Q22" s="138"/>
      <c r="R22" s="138"/>
      <c r="S22" s="138"/>
      <c r="T22" s="138"/>
      <c r="U22" s="138"/>
      <c r="V22" s="138"/>
      <c r="W22" s="138"/>
      <c r="X22" s="138"/>
      <c r="Y22" s="140"/>
      <c r="Z22" s="117">
        <f t="shared" si="2"/>
        <v>0</v>
      </c>
      <c r="AA22" s="508" t="s">
        <v>85</v>
      </c>
      <c r="AB22" s="509"/>
      <c r="AC22" s="509"/>
      <c r="AD22" s="509"/>
      <c r="AE22" s="510"/>
    </row>
    <row r="23" spans="1:31" ht="20.100000000000001" customHeight="1" x14ac:dyDescent="0.25">
      <c r="A23" s="237" t="str">
        <f t="shared" si="0"/>
        <v/>
      </c>
      <c r="B23" s="155" t="str">
        <f t="shared" si="1"/>
        <v>Mi</v>
      </c>
      <c r="C23" s="149">
        <f t="shared" si="3"/>
        <v>45399</v>
      </c>
      <c r="D23" s="141"/>
      <c r="E23" s="142"/>
      <c r="F23" s="142"/>
      <c r="G23" s="142"/>
      <c r="H23" s="142"/>
      <c r="I23" s="142"/>
      <c r="J23" s="142"/>
      <c r="K23" s="142"/>
      <c r="L23" s="142"/>
      <c r="M23" s="142"/>
      <c r="N23" s="142"/>
      <c r="O23" s="142"/>
      <c r="P23" s="142"/>
      <c r="Q23" s="142"/>
      <c r="R23" s="142"/>
      <c r="S23" s="142"/>
      <c r="T23" s="142"/>
      <c r="U23" s="142"/>
      <c r="V23" s="142"/>
      <c r="W23" s="142"/>
      <c r="X23" s="142"/>
      <c r="Y23" s="143"/>
      <c r="Z23" s="117">
        <f t="shared" si="2"/>
        <v>0</v>
      </c>
      <c r="AA23" s="511" t="s">
        <v>85</v>
      </c>
      <c r="AB23" s="512"/>
      <c r="AC23" s="512"/>
      <c r="AD23" s="512"/>
      <c r="AE23" s="513"/>
    </row>
    <row r="24" spans="1:31" ht="20.100000000000001" customHeight="1" x14ac:dyDescent="0.25">
      <c r="A24" s="237" t="str">
        <f t="shared" si="0"/>
        <v/>
      </c>
      <c r="B24" s="155" t="str">
        <f t="shared" si="1"/>
        <v>Do</v>
      </c>
      <c r="C24" s="149">
        <f t="shared" si="3"/>
        <v>45400</v>
      </c>
      <c r="D24" s="137"/>
      <c r="E24" s="138"/>
      <c r="F24" s="138"/>
      <c r="G24" s="138"/>
      <c r="H24" s="138"/>
      <c r="I24" s="138"/>
      <c r="J24" s="138"/>
      <c r="K24" s="144"/>
      <c r="L24" s="138"/>
      <c r="M24" s="138"/>
      <c r="N24" s="138"/>
      <c r="O24" s="138"/>
      <c r="P24" s="138"/>
      <c r="Q24" s="138"/>
      <c r="R24" s="138"/>
      <c r="S24" s="138"/>
      <c r="T24" s="138"/>
      <c r="U24" s="138"/>
      <c r="V24" s="138"/>
      <c r="W24" s="138"/>
      <c r="X24" s="138"/>
      <c r="Y24" s="140"/>
      <c r="Z24" s="117">
        <f t="shared" si="2"/>
        <v>0</v>
      </c>
      <c r="AA24" s="508" t="s">
        <v>85</v>
      </c>
      <c r="AB24" s="509"/>
      <c r="AC24" s="509"/>
      <c r="AD24" s="509"/>
      <c r="AE24" s="510"/>
    </row>
    <row r="25" spans="1:31" ht="20.100000000000001" customHeight="1" x14ac:dyDescent="0.25">
      <c r="A25" s="237" t="str">
        <f t="shared" si="0"/>
        <v/>
      </c>
      <c r="B25" s="155" t="str">
        <f t="shared" si="1"/>
        <v>Fr</v>
      </c>
      <c r="C25" s="149">
        <f t="shared" si="3"/>
        <v>45401</v>
      </c>
      <c r="D25" s="141"/>
      <c r="E25" s="142"/>
      <c r="F25" s="142"/>
      <c r="G25" s="142"/>
      <c r="H25" s="142"/>
      <c r="I25" s="142"/>
      <c r="J25" s="142"/>
      <c r="K25" s="142"/>
      <c r="L25" s="142"/>
      <c r="M25" s="142"/>
      <c r="N25" s="142"/>
      <c r="O25" s="142"/>
      <c r="P25" s="142"/>
      <c r="Q25" s="142"/>
      <c r="R25" s="142"/>
      <c r="S25" s="142"/>
      <c r="T25" s="142"/>
      <c r="U25" s="142"/>
      <c r="V25" s="142"/>
      <c r="W25" s="142"/>
      <c r="X25" s="142"/>
      <c r="Y25" s="143"/>
      <c r="Z25" s="117">
        <f t="shared" si="2"/>
        <v>0</v>
      </c>
      <c r="AA25" s="511" t="s">
        <v>85</v>
      </c>
      <c r="AB25" s="512"/>
      <c r="AC25" s="512"/>
      <c r="AD25" s="512"/>
      <c r="AE25" s="513"/>
    </row>
    <row r="26" spans="1:31" ht="20.100000000000001" customHeight="1" x14ac:dyDescent="0.25">
      <c r="A26" s="237" t="str">
        <f t="shared" si="0"/>
        <v/>
      </c>
      <c r="B26" s="155" t="str">
        <f t="shared" si="1"/>
        <v>Sa</v>
      </c>
      <c r="C26" s="149">
        <f t="shared" si="3"/>
        <v>45402</v>
      </c>
      <c r="D26" s="137"/>
      <c r="E26" s="138"/>
      <c r="F26" s="138"/>
      <c r="G26" s="138"/>
      <c r="H26" s="138"/>
      <c r="I26" s="138"/>
      <c r="J26" s="138"/>
      <c r="K26" s="144"/>
      <c r="L26" s="138"/>
      <c r="M26" s="138"/>
      <c r="N26" s="138"/>
      <c r="O26" s="138"/>
      <c r="P26" s="138"/>
      <c r="Q26" s="138"/>
      <c r="R26" s="138"/>
      <c r="S26" s="138"/>
      <c r="T26" s="138"/>
      <c r="U26" s="138"/>
      <c r="V26" s="138"/>
      <c r="W26" s="138"/>
      <c r="X26" s="138"/>
      <c r="Y26" s="140"/>
      <c r="Z26" s="117">
        <f t="shared" si="2"/>
        <v>0</v>
      </c>
      <c r="AA26" s="508" t="s">
        <v>85</v>
      </c>
      <c r="AB26" s="509"/>
      <c r="AC26" s="509"/>
      <c r="AD26" s="509"/>
      <c r="AE26" s="510"/>
    </row>
    <row r="27" spans="1:31" ht="20.100000000000001" customHeight="1" x14ac:dyDescent="0.25">
      <c r="A27" s="237" t="str">
        <f t="shared" si="0"/>
        <v/>
      </c>
      <c r="B27" s="155" t="str">
        <f t="shared" si="1"/>
        <v>So</v>
      </c>
      <c r="C27" s="149">
        <f t="shared" si="3"/>
        <v>45403</v>
      </c>
      <c r="D27" s="141"/>
      <c r="E27" s="142"/>
      <c r="F27" s="142"/>
      <c r="G27" s="142"/>
      <c r="H27" s="142"/>
      <c r="I27" s="142"/>
      <c r="J27" s="142"/>
      <c r="K27" s="142"/>
      <c r="L27" s="142"/>
      <c r="M27" s="142"/>
      <c r="N27" s="142"/>
      <c r="O27" s="142"/>
      <c r="P27" s="142"/>
      <c r="Q27" s="142"/>
      <c r="R27" s="142"/>
      <c r="S27" s="142"/>
      <c r="T27" s="142"/>
      <c r="U27" s="142"/>
      <c r="V27" s="142"/>
      <c r="W27" s="142"/>
      <c r="X27" s="142"/>
      <c r="Y27" s="143"/>
      <c r="Z27" s="117">
        <f t="shared" si="2"/>
        <v>0</v>
      </c>
      <c r="AA27" s="511" t="s">
        <v>85</v>
      </c>
      <c r="AB27" s="512"/>
      <c r="AC27" s="512"/>
      <c r="AD27" s="512"/>
      <c r="AE27" s="513"/>
    </row>
    <row r="28" spans="1:31" ht="20.100000000000001" customHeight="1" x14ac:dyDescent="0.25">
      <c r="A28" s="237">
        <f t="shared" si="0"/>
        <v>17</v>
      </c>
      <c r="B28" s="155" t="str">
        <f t="shared" si="1"/>
        <v>Mo</v>
      </c>
      <c r="C28" s="149">
        <f t="shared" si="3"/>
        <v>45404</v>
      </c>
      <c r="D28" s="137"/>
      <c r="E28" s="138"/>
      <c r="F28" s="138"/>
      <c r="G28" s="138"/>
      <c r="H28" s="138"/>
      <c r="I28" s="138"/>
      <c r="J28" s="138"/>
      <c r="K28" s="144"/>
      <c r="L28" s="138"/>
      <c r="M28" s="138"/>
      <c r="N28" s="138"/>
      <c r="O28" s="138"/>
      <c r="P28" s="138"/>
      <c r="Q28" s="138"/>
      <c r="R28" s="138"/>
      <c r="S28" s="138"/>
      <c r="T28" s="138"/>
      <c r="U28" s="138"/>
      <c r="V28" s="138"/>
      <c r="W28" s="138"/>
      <c r="X28" s="138"/>
      <c r="Y28" s="140"/>
      <c r="Z28" s="117">
        <f t="shared" si="2"/>
        <v>0</v>
      </c>
      <c r="AA28" s="508" t="s">
        <v>85</v>
      </c>
      <c r="AB28" s="509"/>
      <c r="AC28" s="509"/>
      <c r="AD28" s="509"/>
      <c r="AE28" s="510"/>
    </row>
    <row r="29" spans="1:31" ht="20.100000000000001" customHeight="1" x14ac:dyDescent="0.25">
      <c r="A29" s="237" t="str">
        <f t="shared" si="0"/>
        <v/>
      </c>
      <c r="B29" s="155" t="str">
        <f t="shared" si="1"/>
        <v>Di</v>
      </c>
      <c r="C29" s="149">
        <f t="shared" si="3"/>
        <v>45405</v>
      </c>
      <c r="D29" s="141"/>
      <c r="E29" s="142"/>
      <c r="F29" s="142"/>
      <c r="G29" s="142"/>
      <c r="H29" s="142"/>
      <c r="I29" s="142"/>
      <c r="J29" s="142"/>
      <c r="K29" s="142"/>
      <c r="L29" s="142"/>
      <c r="M29" s="142"/>
      <c r="N29" s="142"/>
      <c r="O29" s="142"/>
      <c r="P29" s="142"/>
      <c r="Q29" s="142"/>
      <c r="R29" s="142"/>
      <c r="S29" s="142"/>
      <c r="T29" s="142"/>
      <c r="U29" s="142"/>
      <c r="V29" s="142"/>
      <c r="W29" s="142"/>
      <c r="X29" s="142"/>
      <c r="Y29" s="143"/>
      <c r="Z29" s="117">
        <f t="shared" si="2"/>
        <v>0</v>
      </c>
      <c r="AA29" s="511" t="s">
        <v>85</v>
      </c>
      <c r="AB29" s="512"/>
      <c r="AC29" s="512"/>
      <c r="AD29" s="512"/>
      <c r="AE29" s="513"/>
    </row>
    <row r="30" spans="1:31" ht="20.100000000000001" customHeight="1" x14ac:dyDescent="0.25">
      <c r="A30" s="237" t="str">
        <f t="shared" si="0"/>
        <v/>
      </c>
      <c r="B30" s="155" t="str">
        <f t="shared" si="1"/>
        <v>Mi</v>
      </c>
      <c r="C30" s="149">
        <f t="shared" si="3"/>
        <v>45406</v>
      </c>
      <c r="D30" s="137"/>
      <c r="E30" s="138"/>
      <c r="F30" s="138"/>
      <c r="G30" s="138"/>
      <c r="H30" s="138"/>
      <c r="I30" s="138"/>
      <c r="J30" s="138"/>
      <c r="K30" s="144"/>
      <c r="L30" s="138"/>
      <c r="M30" s="138"/>
      <c r="N30" s="138"/>
      <c r="O30" s="138"/>
      <c r="P30" s="138"/>
      <c r="Q30" s="138"/>
      <c r="R30" s="138"/>
      <c r="S30" s="138"/>
      <c r="T30" s="138"/>
      <c r="U30" s="138"/>
      <c r="V30" s="138"/>
      <c r="W30" s="138"/>
      <c r="X30" s="138"/>
      <c r="Y30" s="140"/>
      <c r="Z30" s="117">
        <f t="shared" si="2"/>
        <v>0</v>
      </c>
      <c r="AA30" s="508" t="s">
        <v>85</v>
      </c>
      <c r="AB30" s="509"/>
      <c r="AC30" s="509"/>
      <c r="AD30" s="509"/>
      <c r="AE30" s="510"/>
    </row>
    <row r="31" spans="1:31" ht="20.100000000000001" customHeight="1" x14ac:dyDescent="0.25">
      <c r="A31" s="237" t="str">
        <f t="shared" si="0"/>
        <v/>
      </c>
      <c r="B31" s="155" t="str">
        <f t="shared" si="1"/>
        <v>Do</v>
      </c>
      <c r="C31" s="149">
        <f t="shared" si="3"/>
        <v>45407</v>
      </c>
      <c r="D31" s="141"/>
      <c r="E31" s="142"/>
      <c r="F31" s="142"/>
      <c r="G31" s="142"/>
      <c r="H31" s="142"/>
      <c r="I31" s="142"/>
      <c r="J31" s="142"/>
      <c r="K31" s="142"/>
      <c r="L31" s="142"/>
      <c r="M31" s="142"/>
      <c r="N31" s="142"/>
      <c r="O31" s="142"/>
      <c r="P31" s="142"/>
      <c r="Q31" s="142"/>
      <c r="R31" s="142"/>
      <c r="S31" s="142"/>
      <c r="T31" s="142"/>
      <c r="U31" s="142"/>
      <c r="V31" s="142"/>
      <c r="W31" s="142"/>
      <c r="X31" s="142"/>
      <c r="Y31" s="143"/>
      <c r="Z31" s="117">
        <f t="shared" si="2"/>
        <v>0</v>
      </c>
      <c r="AA31" s="511" t="s">
        <v>85</v>
      </c>
      <c r="AB31" s="512"/>
      <c r="AC31" s="512"/>
      <c r="AD31" s="512"/>
      <c r="AE31" s="513"/>
    </row>
    <row r="32" spans="1:31" ht="20.100000000000001" customHeight="1" x14ac:dyDescent="0.25">
      <c r="A32" s="237" t="str">
        <f t="shared" si="0"/>
        <v/>
      </c>
      <c r="B32" s="155" t="str">
        <f t="shared" si="1"/>
        <v>Fr</v>
      </c>
      <c r="C32" s="149">
        <f t="shared" si="3"/>
        <v>45408</v>
      </c>
      <c r="D32" s="137"/>
      <c r="E32" s="138"/>
      <c r="F32" s="138"/>
      <c r="G32" s="138"/>
      <c r="H32" s="138"/>
      <c r="I32" s="138"/>
      <c r="J32" s="138"/>
      <c r="K32" s="144"/>
      <c r="L32" s="138"/>
      <c r="M32" s="138"/>
      <c r="N32" s="138"/>
      <c r="O32" s="138"/>
      <c r="P32" s="138"/>
      <c r="Q32" s="138"/>
      <c r="R32" s="138"/>
      <c r="S32" s="138"/>
      <c r="T32" s="138"/>
      <c r="U32" s="138"/>
      <c r="V32" s="138"/>
      <c r="W32" s="138"/>
      <c r="X32" s="138"/>
      <c r="Y32" s="140"/>
      <c r="Z32" s="117">
        <f t="shared" si="2"/>
        <v>0</v>
      </c>
      <c r="AA32" s="508" t="s">
        <v>85</v>
      </c>
      <c r="AB32" s="509"/>
      <c r="AC32" s="509"/>
      <c r="AD32" s="509"/>
      <c r="AE32" s="510"/>
    </row>
    <row r="33" spans="1:31" ht="20.100000000000001" customHeight="1" x14ac:dyDescent="0.25">
      <c r="A33" s="237" t="str">
        <f t="shared" si="0"/>
        <v/>
      </c>
      <c r="B33" s="155" t="str">
        <f t="shared" si="1"/>
        <v>Sa</v>
      </c>
      <c r="C33" s="149">
        <f t="shared" si="3"/>
        <v>45409</v>
      </c>
      <c r="D33" s="141"/>
      <c r="E33" s="142"/>
      <c r="F33" s="142"/>
      <c r="G33" s="142"/>
      <c r="H33" s="142"/>
      <c r="I33" s="142"/>
      <c r="J33" s="142"/>
      <c r="K33" s="142"/>
      <c r="L33" s="142"/>
      <c r="M33" s="142"/>
      <c r="N33" s="142"/>
      <c r="O33" s="142"/>
      <c r="P33" s="142"/>
      <c r="Q33" s="142"/>
      <c r="R33" s="142"/>
      <c r="S33" s="142"/>
      <c r="T33" s="142"/>
      <c r="U33" s="142"/>
      <c r="V33" s="142"/>
      <c r="W33" s="142"/>
      <c r="X33" s="142"/>
      <c r="Y33" s="143"/>
      <c r="Z33" s="117">
        <f t="shared" si="2"/>
        <v>0</v>
      </c>
      <c r="AA33" s="511" t="s">
        <v>85</v>
      </c>
      <c r="AB33" s="512"/>
      <c r="AC33" s="512"/>
      <c r="AD33" s="512"/>
      <c r="AE33" s="513"/>
    </row>
    <row r="34" spans="1:31" ht="20.100000000000001" customHeight="1" x14ac:dyDescent="0.25">
      <c r="A34" s="237" t="str">
        <f t="shared" si="0"/>
        <v/>
      </c>
      <c r="B34" s="155" t="str">
        <f t="shared" si="1"/>
        <v>So</v>
      </c>
      <c r="C34" s="149">
        <f t="shared" si="3"/>
        <v>45410</v>
      </c>
      <c r="D34" s="137"/>
      <c r="E34" s="138"/>
      <c r="F34" s="138"/>
      <c r="G34" s="138"/>
      <c r="H34" s="138"/>
      <c r="I34" s="138"/>
      <c r="J34" s="138"/>
      <c r="K34" s="144"/>
      <c r="L34" s="138"/>
      <c r="M34" s="138"/>
      <c r="N34" s="138"/>
      <c r="O34" s="138"/>
      <c r="P34" s="138"/>
      <c r="Q34" s="138"/>
      <c r="R34" s="138"/>
      <c r="S34" s="138"/>
      <c r="T34" s="138"/>
      <c r="U34" s="138"/>
      <c r="V34" s="138"/>
      <c r="W34" s="138"/>
      <c r="X34" s="138"/>
      <c r="Y34" s="140"/>
      <c r="Z34" s="117">
        <f t="shared" si="2"/>
        <v>0</v>
      </c>
      <c r="AA34" s="508" t="s">
        <v>85</v>
      </c>
      <c r="AB34" s="509"/>
      <c r="AC34" s="509"/>
      <c r="AD34" s="509"/>
      <c r="AE34" s="510"/>
    </row>
    <row r="35" spans="1:31" ht="20.100000000000001" customHeight="1" x14ac:dyDescent="0.25">
      <c r="A35" s="237">
        <f t="shared" si="0"/>
        <v>18</v>
      </c>
      <c r="B35" s="155" t="str">
        <f t="shared" si="1"/>
        <v>Mo</v>
      </c>
      <c r="C35" s="149">
        <f t="shared" si="3"/>
        <v>45411</v>
      </c>
      <c r="D35" s="141"/>
      <c r="E35" s="142"/>
      <c r="F35" s="142"/>
      <c r="G35" s="142"/>
      <c r="H35" s="142"/>
      <c r="I35" s="142"/>
      <c r="J35" s="142"/>
      <c r="K35" s="142"/>
      <c r="L35" s="142"/>
      <c r="M35" s="142"/>
      <c r="N35" s="142"/>
      <c r="O35" s="142"/>
      <c r="P35" s="142"/>
      <c r="Q35" s="142"/>
      <c r="R35" s="142"/>
      <c r="S35" s="142"/>
      <c r="T35" s="142"/>
      <c r="U35" s="142"/>
      <c r="V35" s="142"/>
      <c r="W35" s="142"/>
      <c r="X35" s="142"/>
      <c r="Y35" s="143"/>
      <c r="Z35" s="117">
        <f t="shared" si="2"/>
        <v>0</v>
      </c>
      <c r="AA35" s="511" t="s">
        <v>85</v>
      </c>
      <c r="AB35" s="512"/>
      <c r="AC35" s="512"/>
      <c r="AD35" s="512"/>
      <c r="AE35" s="513"/>
    </row>
    <row r="36" spans="1:31" ht="20.100000000000001" customHeight="1" thickBot="1" x14ac:dyDescent="0.3">
      <c r="A36" s="237" t="str">
        <f t="shared" si="0"/>
        <v/>
      </c>
      <c r="B36" s="155" t="str">
        <f t="shared" si="1"/>
        <v>Di</v>
      </c>
      <c r="C36" s="149">
        <f t="shared" si="3"/>
        <v>45412</v>
      </c>
      <c r="D36" s="332"/>
      <c r="E36" s="171"/>
      <c r="F36" s="171"/>
      <c r="G36" s="171"/>
      <c r="H36" s="171"/>
      <c r="I36" s="171"/>
      <c r="J36" s="171"/>
      <c r="K36" s="171"/>
      <c r="L36" s="171"/>
      <c r="M36" s="171"/>
      <c r="N36" s="171"/>
      <c r="O36" s="171"/>
      <c r="P36" s="171"/>
      <c r="Q36" s="171"/>
      <c r="R36" s="171"/>
      <c r="S36" s="171"/>
      <c r="T36" s="171"/>
      <c r="U36" s="171"/>
      <c r="V36" s="171"/>
      <c r="W36" s="171"/>
      <c r="X36" s="171"/>
      <c r="Y36" s="334"/>
      <c r="Z36" s="117">
        <f t="shared" si="2"/>
        <v>0</v>
      </c>
      <c r="AA36" s="514" t="s">
        <v>85</v>
      </c>
      <c r="AB36" s="515"/>
      <c r="AC36" s="515"/>
      <c r="AD36" s="515"/>
      <c r="AE36" s="516"/>
    </row>
    <row r="37" spans="1:31" ht="21.95" customHeight="1" thickBot="1" x14ac:dyDescent="0.3">
      <c r="C37" s="150" t="s">
        <v>26</v>
      </c>
      <c r="D37" s="94">
        <f t="shared" ref="D37:O37" si="4">SUM(D7:D36)</f>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t="str">
        <f>IF(Basisdaten!$F$40=Basisdaten!$R$6,SUM(P7:P36),"keine Lizenz")</f>
        <v>keine Lizenz</v>
      </c>
      <c r="Q37" s="94" t="str">
        <f>IF(Basisdaten!$F$40=Basisdaten!$R$6,SUM(Q7:Q36),"keine Lizenz")</f>
        <v>keine Lizenz</v>
      </c>
      <c r="R37" s="94" t="str">
        <f>IF(Basisdaten!$F$40=Basisdaten!$R$6,SUM(R7:R36),"keine Lizenz")</f>
        <v>keine Lizenz</v>
      </c>
      <c r="S37" s="94" t="str">
        <f>IF(Basisdaten!$F$40=Basisdaten!$R$6,SUM(S7:S36),"keine Lizenz")</f>
        <v>keine Lizenz</v>
      </c>
      <c r="T37" s="94" t="str">
        <f>IF(Basisdaten!$F$40=Basisdaten!$R$6,SUM(T7:T36),"keine Lizenz")</f>
        <v>keine Lizenz</v>
      </c>
      <c r="U37" s="94" t="str">
        <f>IF(Basisdaten!$F$40=Basisdaten!$R$6,SUM(U7:U36),"keine Lizenz")</f>
        <v>keine Lizenz</v>
      </c>
      <c r="V37" s="94" t="str">
        <f>IF(Basisdaten!$F$40=Basisdaten!$R$6,SUM(V7:V36),"keine Lizenz")</f>
        <v>keine Lizenz</v>
      </c>
      <c r="W37" s="94" t="str">
        <f>IF(Basisdaten!$F$40=Basisdaten!$R$6,SUM(W7:W36),"keine Lizenz")</f>
        <v>keine Lizenz</v>
      </c>
      <c r="X37" s="94" t="str">
        <f>IF(Basisdaten!$F$40=Basisdaten!$R$6,SUM(X7:X36),"keine Lizenz")</f>
        <v>keine Lizenz</v>
      </c>
      <c r="Y37" s="94" t="str">
        <f>IF(Basisdaten!$F$40=Basisdaten!$R$6,SUM(Y7:Y36),"keine Lizenz")</f>
        <v>keine Lizenz</v>
      </c>
      <c r="Z37" s="116">
        <f>SUM(D37:Y37)</f>
        <v>0</v>
      </c>
      <c r="AA37" s="505"/>
      <c r="AB37" s="506"/>
      <c r="AC37" s="506"/>
      <c r="AD37" s="506"/>
      <c r="AE37" s="507"/>
    </row>
    <row r="38" spans="1:31" x14ac:dyDescent="0.25">
      <c r="C38" s="151"/>
      <c r="D38" s="75"/>
      <c r="AC38" s="124"/>
      <c r="AE38" s="124"/>
    </row>
  </sheetData>
  <sheetProtection algorithmName="SHA-512" hashValue="Bc3f0ldTQs+2T3i/f/a5QoRj3C+xXo38Kfnoq3It8ftt+kQcQrFfklaTriayIC38SrC7rnqLG0ph94LXVVmGmQ==" saltValue="ZGoS2WfEKM3a3Nzh9ovhuw==" spinCount="100000" sheet="1" objects="1" scenarios="1" formatCells="0"/>
  <mergeCells count="39">
    <mergeCell ref="B5:C5"/>
    <mergeCell ref="S2:V2"/>
    <mergeCell ref="AB1:AE1"/>
    <mergeCell ref="B3:C3"/>
    <mergeCell ref="S3:AA3"/>
    <mergeCell ref="D4:F4"/>
    <mergeCell ref="B4:C4"/>
    <mergeCell ref="AA17:AE17"/>
    <mergeCell ref="AA6:AE6"/>
    <mergeCell ref="AA7:AE7"/>
    <mergeCell ref="AA8:AE8"/>
    <mergeCell ref="AA9:AE9"/>
    <mergeCell ref="AA10:AE10"/>
    <mergeCell ref="AA11:AE11"/>
    <mergeCell ref="AA12:AE12"/>
    <mergeCell ref="AA13:AE13"/>
    <mergeCell ref="AA14:AE14"/>
    <mergeCell ref="AA15:AE15"/>
    <mergeCell ref="AA16:AE16"/>
    <mergeCell ref="AA29:AE29"/>
    <mergeCell ref="AA18:AE18"/>
    <mergeCell ref="AA19:AE19"/>
    <mergeCell ref="AA20:AE20"/>
    <mergeCell ref="AA21:AE21"/>
    <mergeCell ref="AA22:AE22"/>
    <mergeCell ref="AA23:AE23"/>
    <mergeCell ref="AA24:AE24"/>
    <mergeCell ref="AA25:AE25"/>
    <mergeCell ref="AA26:AE26"/>
    <mergeCell ref="AA27:AE27"/>
    <mergeCell ref="AA28:AE28"/>
    <mergeCell ref="AA36:AE36"/>
    <mergeCell ref="AA37:AE37"/>
    <mergeCell ref="AA30:AE30"/>
    <mergeCell ref="AA31:AE31"/>
    <mergeCell ref="AA32:AE32"/>
    <mergeCell ref="AA33:AE33"/>
    <mergeCell ref="AA34:AE34"/>
    <mergeCell ref="AA35:AE35"/>
  </mergeCells>
  <conditionalFormatting sqref="A7:AE36">
    <cfRule type="expression" dxfId="35" priority="5">
      <formula>AND($B7="So")</formula>
    </cfRule>
  </conditionalFormatting>
  <conditionalFormatting sqref="C7:C36">
    <cfRule type="expression" dxfId="34" priority="4">
      <formula>AND($C7=TODAY())</formula>
    </cfRule>
  </conditionalFormatting>
  <hyperlinks>
    <hyperlink ref="S2:V2" r:id="rId1" display="Kostenkontrolle-Haushaltsbuch" xr:uid="{767C6171-47A6-4947-8029-159DA113D611}"/>
  </hyperlinks>
  <printOptions horizontalCentered="1"/>
  <pageMargins left="0.39370078740157483" right="0.39370078740157483" top="0.39370078740157483" bottom="0.39370078740157483" header="0.31496062992125984" footer="0.31496062992125984"/>
  <pageSetup paperSize="9" scale="40" orientation="landscape" horizontalDpi="4294967292" r:id="rId2"/>
  <drawing r:id="rId3"/>
  <extLst>
    <ext xmlns:x14="http://schemas.microsoft.com/office/spreadsheetml/2009/9/main" uri="{78C0D931-6437-407d-A8EE-F0AAD7539E65}">
      <x14:conditionalFormattings>
        <x14:conditionalFormatting xmlns:xm="http://schemas.microsoft.com/office/excel/2006/main">
          <x14:cfRule type="expression" priority="7" id="{BF8D1E65-9B14-4E03-83E9-DF57B5248349}">
            <xm:f>AND(Basisdaten!$F$40&lt;&gt;Basisdaten!$R$6)</xm:f>
            <x14:dxf>
              <fill>
                <patternFill>
                  <bgColor theme="0" tint="-0.24994659260841701"/>
                </patternFill>
              </fill>
            </x14:dxf>
          </x14:cfRule>
          <xm:sqref>P6:Y37</xm:sqref>
        </x14:conditionalFormatting>
        <x14:conditionalFormatting xmlns:xm="http://schemas.microsoft.com/office/excel/2006/main">
          <x14:cfRule type="expression" priority="1" id="{E310467C-E81F-4D25-B8AB-989EECFF673B}">
            <xm:f>AND(Basisdaten!$F$40&lt;&gt;Basisdaten!$R$6)</xm:f>
            <x14:dxf>
              <font>
                <b/>
                <i val="0"/>
                <color rgb="FF0070C0"/>
              </font>
              <fill>
                <patternFill>
                  <bgColor rgb="FFFFFF00"/>
                </patternFill>
              </fill>
            </x14:dxf>
          </x14:cfRule>
          <xm:sqref>P2:AE4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vt:i4>
      </vt:variant>
    </vt:vector>
  </HeadingPairs>
  <TitlesOfParts>
    <vt:vector size="22" baseType="lpstr">
      <vt:lpstr>Überblick</vt:lpstr>
      <vt:lpstr>1 Einnahmen</vt:lpstr>
      <vt:lpstr>1a Einnahmen-Fremdwährung</vt:lpstr>
      <vt:lpstr>2 Fixe Ausgaben</vt:lpstr>
      <vt:lpstr>4 Var. Ausgaben 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Basisdaten</vt:lpstr>
      <vt:lpstr>Anleitung</vt:lpstr>
      <vt:lpstr>'4 Var. Ausgaben Jahresübersicht'!Druckbereich</vt:lpstr>
      <vt:lpstr>Überblick!Druckbereich</vt:lpstr>
      <vt:lpstr>Kalenderjahr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Kostenkontrolle Haushaltsbuch V3.00</dc:title>
  <dc:subject>Haushaltsbuch führen</dc:subject>
  <dc:creator>alle-meine-vorlagen.de</dc:creator>
  <cp:keywords>Haushaltsbuch</cp:keywords>
  <cp:lastModifiedBy>Timo Mutter</cp:lastModifiedBy>
  <cp:lastPrinted>2024-04-08T19:01:00Z</cp:lastPrinted>
  <dcterms:created xsi:type="dcterms:W3CDTF">2014-02-27T20:12:43Z</dcterms:created>
  <dcterms:modified xsi:type="dcterms:W3CDTF">2024-04-09T18:07:30Z</dcterms:modified>
  <cp:version>3.00</cp:version>
</cp:coreProperties>
</file>