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Website - Alle_meine_Vorlagen.de\Hochgeladen\46 Energie Verbrauchskosten Kontrolle\"/>
    </mc:Choice>
  </mc:AlternateContent>
  <xr:revisionPtr revIDLastSave="0" documentId="13_ncr:1_{70365954-75BD-4FC8-BCF3-73EDF907861B}" xr6:coauthVersionLast="47" xr6:coauthVersionMax="47" xr10:uidLastSave="{00000000-0000-0000-0000-000000000000}"/>
  <bookViews>
    <workbookView xWindow="28680" yWindow="-120" windowWidth="38640" windowHeight="21120" xr2:uid="{00000000-000D-0000-FFFF-FFFF00000000}"/>
  </bookViews>
  <sheets>
    <sheet name="Verbrauchskontrolle 2026" sheetId="5" r:id="rId1"/>
    <sheet name="Beispiel Jahr 2026" sheetId="1" r:id="rId2"/>
    <sheet name="Logbuch-Blatt" sheetId="2" r:id="rId3"/>
    <sheet name="Info" sheetId="4" r:id="rId4"/>
    <sheet name="Tabelle3" sheetId="3" r:id="rId5"/>
  </sheets>
  <externalReferences>
    <externalReference r:id="rId6"/>
  </externalReferences>
  <definedNames>
    <definedName name="_xlnm.Print_Area" localSheetId="1">'Beispiel Jahr 2026'!$A$1:$R$115</definedName>
    <definedName name="_xlnm.Print_Area" localSheetId="2">'Logbuch-Blatt'!$A$1:$F$19</definedName>
    <definedName name="_xlnm.Print_Area" localSheetId="0">'Verbrauchskontrolle 2026'!$A$1:$R$115</definedName>
    <definedName name="Feiertage">'[1]Feiertage und Ferien'!$G$5:$G$23</definedName>
    <definedName name="Feiertage1">'[1]Feiertage und Ferien'!$G$5:$H$35</definedName>
    <definedName name="Kalenderjahr" localSheetId="0">'[1]Feiertage und Ferien'!#REF!</definedName>
    <definedName name="Kalenderjahr">'[1]Feiertage und Ferien'!#REF!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E9" i="1"/>
  <c r="F9" i="1"/>
  <c r="G9" i="1"/>
  <c r="H9" i="1"/>
  <c r="I9" i="1"/>
  <c r="J9" i="1"/>
  <c r="K9" i="1"/>
  <c r="L9" i="1"/>
  <c r="M9" i="1"/>
  <c r="N9" i="1"/>
  <c r="O9" i="1"/>
  <c r="D23" i="1"/>
  <c r="E23" i="1"/>
  <c r="F23" i="1"/>
  <c r="G23" i="1"/>
  <c r="H23" i="1"/>
  <c r="I23" i="1"/>
  <c r="J23" i="1"/>
  <c r="K23" i="1"/>
  <c r="L23" i="1"/>
  <c r="M23" i="1"/>
  <c r="N23" i="1"/>
  <c r="O23" i="1"/>
  <c r="D37" i="1"/>
  <c r="E37" i="1"/>
  <c r="F37" i="1"/>
  <c r="G37" i="1"/>
  <c r="H37" i="1"/>
  <c r="I37" i="1"/>
  <c r="J37" i="1"/>
  <c r="K37" i="1"/>
  <c r="L37" i="1"/>
  <c r="M37" i="1"/>
  <c r="N37" i="1"/>
  <c r="D9" i="5"/>
  <c r="E9" i="5"/>
  <c r="F9" i="5"/>
  <c r="G9" i="5"/>
  <c r="H9" i="5"/>
  <c r="I9" i="5"/>
  <c r="J9" i="5"/>
  <c r="K9" i="5"/>
  <c r="L9" i="5"/>
  <c r="M9" i="5"/>
  <c r="N9" i="5"/>
  <c r="O9" i="5"/>
  <c r="D23" i="5"/>
  <c r="E23" i="5"/>
  <c r="F23" i="5"/>
  <c r="G23" i="5"/>
  <c r="H23" i="5"/>
  <c r="I23" i="5"/>
  <c r="J23" i="5"/>
  <c r="K23" i="5"/>
  <c r="L23" i="5"/>
  <c r="M23" i="5"/>
  <c r="N23" i="5"/>
  <c r="O23" i="5"/>
  <c r="D37" i="5"/>
  <c r="E37" i="5"/>
  <c r="B17" i="2" l="1"/>
  <c r="B16" i="2"/>
  <c r="B15" i="2"/>
  <c r="B14" i="2"/>
  <c r="B13" i="2"/>
  <c r="B12" i="2"/>
  <c r="B11" i="2"/>
  <c r="B10" i="2"/>
  <c r="B9" i="2"/>
  <c r="B8" i="2"/>
  <c r="B7" i="2"/>
  <c r="B6" i="2"/>
  <c r="Q108" i="5"/>
  <c r="P49" i="5"/>
  <c r="C43" i="5"/>
  <c r="Q42" i="5"/>
  <c r="P42" i="5"/>
  <c r="C42" i="5"/>
  <c r="C40" i="5"/>
  <c r="C39" i="5"/>
  <c r="O37" i="5"/>
  <c r="O40" i="5" s="1"/>
  <c r="O43" i="5" s="1"/>
  <c r="N37" i="5"/>
  <c r="N40" i="5" s="1"/>
  <c r="N43" i="5" s="1"/>
  <c r="M37" i="5"/>
  <c r="M40" i="5" s="1"/>
  <c r="M43" i="5" s="1"/>
  <c r="L37" i="5"/>
  <c r="L40" i="5" s="1"/>
  <c r="L43" i="5" s="1"/>
  <c r="K37" i="5"/>
  <c r="K40" i="5" s="1"/>
  <c r="K43" i="5" s="1"/>
  <c r="J37" i="5"/>
  <c r="J40" i="5" s="1"/>
  <c r="J43" i="5" s="1"/>
  <c r="I37" i="5"/>
  <c r="I40" i="5" s="1"/>
  <c r="I43" i="5" s="1"/>
  <c r="H37" i="5"/>
  <c r="H40" i="5" s="1"/>
  <c r="H43" i="5" s="1"/>
  <c r="G37" i="5"/>
  <c r="G40" i="5" s="1"/>
  <c r="G43" i="5" s="1"/>
  <c r="F37" i="5"/>
  <c r="F40" i="5" s="1"/>
  <c r="F43" i="5" s="1"/>
  <c r="E40" i="5"/>
  <c r="E43" i="5" s="1"/>
  <c r="C29" i="5"/>
  <c r="Q28" i="5"/>
  <c r="P28" i="5"/>
  <c r="C28" i="5"/>
  <c r="C26" i="5"/>
  <c r="C25" i="5"/>
  <c r="O26" i="5"/>
  <c r="O29" i="5" s="1"/>
  <c r="N26" i="5"/>
  <c r="N29" i="5" s="1"/>
  <c r="M26" i="5"/>
  <c r="M29" i="5" s="1"/>
  <c r="L26" i="5"/>
  <c r="L29" i="5" s="1"/>
  <c r="K26" i="5"/>
  <c r="K29" i="5" s="1"/>
  <c r="J26" i="5"/>
  <c r="J29" i="5" s="1"/>
  <c r="I26" i="5"/>
  <c r="I29" i="5" s="1"/>
  <c r="H26" i="5"/>
  <c r="H29" i="5" s="1"/>
  <c r="G26" i="5"/>
  <c r="G29" i="5" s="1"/>
  <c r="F26" i="5"/>
  <c r="F29" i="5" s="1"/>
  <c r="E26" i="5"/>
  <c r="E29" i="5" s="1"/>
  <c r="C15" i="5"/>
  <c r="Q14" i="5"/>
  <c r="P14" i="5"/>
  <c r="C14" i="5"/>
  <c r="C12" i="5"/>
  <c r="C11" i="5"/>
  <c r="O12" i="5"/>
  <c r="O15" i="5" s="1"/>
  <c r="N12" i="5"/>
  <c r="N15" i="5" s="1"/>
  <c r="M12" i="5"/>
  <c r="M15" i="5" s="1"/>
  <c r="L12" i="5"/>
  <c r="L15" i="5" s="1"/>
  <c r="K12" i="5"/>
  <c r="K15" i="5" s="1"/>
  <c r="J12" i="5"/>
  <c r="J15" i="5" s="1"/>
  <c r="I12" i="5"/>
  <c r="I15" i="5" s="1"/>
  <c r="H12" i="5"/>
  <c r="H15" i="5" s="1"/>
  <c r="G12" i="5"/>
  <c r="G15" i="5" s="1"/>
  <c r="F12" i="5"/>
  <c r="F15" i="5" s="1"/>
  <c r="E12" i="5"/>
  <c r="E15" i="5" s="1"/>
  <c r="D12" i="5"/>
  <c r="Q37" i="5" l="1"/>
  <c r="Q9" i="5"/>
  <c r="P12" i="5"/>
  <c r="D15" i="5"/>
  <c r="Q12" i="5"/>
  <c r="Q23" i="5"/>
  <c r="D26" i="5"/>
  <c r="P23" i="5"/>
  <c r="P37" i="5"/>
  <c r="D40" i="5"/>
  <c r="P9" i="5"/>
  <c r="Q28" i="1"/>
  <c r="P28" i="1"/>
  <c r="P49" i="1"/>
  <c r="Q42" i="1"/>
  <c r="P42" i="1"/>
  <c r="P14" i="1"/>
  <c r="Q14" i="1"/>
  <c r="Q15" i="5" l="1"/>
  <c r="P15" i="5"/>
  <c r="P16" i="5" s="1"/>
  <c r="D29" i="5"/>
  <c r="Q26" i="5"/>
  <c r="P26" i="5"/>
  <c r="D43" i="5"/>
  <c r="Q40" i="5"/>
  <c r="P40" i="5"/>
  <c r="Q29" i="5" l="1"/>
  <c r="P29" i="5"/>
  <c r="P30" i="5" s="1"/>
  <c r="P43" i="5"/>
  <c r="P44" i="5" s="1"/>
  <c r="Q43" i="5"/>
  <c r="Q23" i="1"/>
  <c r="P23" i="1"/>
  <c r="Q108" i="1"/>
  <c r="C43" i="1"/>
  <c r="C42" i="1"/>
  <c r="C40" i="1"/>
  <c r="C39" i="1"/>
  <c r="C26" i="1" l="1"/>
  <c r="C29" i="1"/>
  <c r="C28" i="1"/>
  <c r="C25" i="1"/>
  <c r="F26" i="1"/>
  <c r="F29" i="1" s="1"/>
  <c r="G26" i="1"/>
  <c r="G29" i="1" s="1"/>
  <c r="H26" i="1"/>
  <c r="H29" i="1" s="1"/>
  <c r="I26" i="1"/>
  <c r="I29" i="1" s="1"/>
  <c r="J26" i="1"/>
  <c r="J29" i="1" s="1"/>
  <c r="K26" i="1"/>
  <c r="K29" i="1" s="1"/>
  <c r="L26" i="1"/>
  <c r="L29" i="1" s="1"/>
  <c r="M26" i="1"/>
  <c r="M29" i="1" s="1"/>
  <c r="N26" i="1"/>
  <c r="N29" i="1" s="1"/>
  <c r="O26" i="1"/>
  <c r="O29" i="1" s="1"/>
  <c r="E26" i="1"/>
  <c r="E29" i="1" s="1"/>
  <c r="D26" i="1" l="1"/>
  <c r="D29" i="1" l="1"/>
  <c r="P26" i="1"/>
  <c r="Q26" i="1"/>
  <c r="D12" i="1"/>
  <c r="D15" i="1" s="1"/>
  <c r="E12" i="1"/>
  <c r="C12" i="1"/>
  <c r="C15" i="1"/>
  <c r="C14" i="1"/>
  <c r="C11" i="1"/>
  <c r="F12" i="1"/>
  <c r="F15" i="1" s="1"/>
  <c r="G12" i="1"/>
  <c r="G15" i="1" s="1"/>
  <c r="H12" i="1"/>
  <c r="H15" i="1" s="1"/>
  <c r="I12" i="1"/>
  <c r="I15" i="1" s="1"/>
  <c r="J12" i="1"/>
  <c r="J15" i="1" s="1"/>
  <c r="K12" i="1"/>
  <c r="K15" i="1" s="1"/>
  <c r="L12" i="1"/>
  <c r="L15" i="1" s="1"/>
  <c r="M12" i="1"/>
  <c r="M15" i="1" s="1"/>
  <c r="N12" i="1"/>
  <c r="N15" i="1" s="1"/>
  <c r="O12" i="1"/>
  <c r="O15" i="1" s="1"/>
  <c r="P29" i="1" l="1"/>
  <c r="P30" i="1" s="1"/>
  <c r="Q29" i="1"/>
  <c r="P12" i="1"/>
  <c r="Q12" i="1"/>
  <c r="Q9" i="1"/>
  <c r="P9" i="1"/>
  <c r="E15" i="1"/>
  <c r="P15" i="1" s="1"/>
  <c r="P16" i="1" s="1"/>
  <c r="G40" i="1"/>
  <c r="G43" i="1" s="1"/>
  <c r="H40" i="1"/>
  <c r="H43" i="1" s="1"/>
  <c r="I40" i="1"/>
  <c r="I43" i="1" s="1"/>
  <c r="J40" i="1"/>
  <c r="J43" i="1" s="1"/>
  <c r="K40" i="1"/>
  <c r="K43" i="1" s="1"/>
  <c r="L40" i="1"/>
  <c r="L43" i="1" s="1"/>
  <c r="M40" i="1"/>
  <c r="M43" i="1" s="1"/>
  <c r="N40" i="1"/>
  <c r="N43" i="1" s="1"/>
  <c r="O37" i="1"/>
  <c r="F40" i="1"/>
  <c r="F43" i="1" s="1"/>
  <c r="E40" i="1"/>
  <c r="E43" i="1" s="1"/>
  <c r="Q15" i="1" l="1"/>
  <c r="O40" i="1"/>
  <c r="Q37" i="1"/>
  <c r="P37" i="1"/>
  <c r="D40" i="1"/>
  <c r="O43" i="1" l="1"/>
  <c r="Q40" i="1"/>
  <c r="P40" i="1"/>
  <c r="D43" i="1"/>
  <c r="Q43" i="1" l="1"/>
  <c r="P43" i="1"/>
  <c r="P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Q1" authorId="0" shapeId="0" xr:uid="{00000000-0006-0000-0000-000001000000}">
      <text>
        <r>
          <rPr>
            <sz val="9"/>
            <color indexed="81"/>
            <rFont val="Segoe UI"/>
            <family val="2"/>
          </rPr>
          <t>Gib in dieses Feld die Abkürzung für deine bevorzugte Währung ein, z.B. Euro, CHF, USD...</t>
        </r>
      </text>
    </comment>
    <comment ref="D4" authorId="0" shapeId="0" xr:uid="{00000000-0006-0000-0000-000002000000}">
      <text>
        <r>
          <rPr>
            <sz val="9"/>
            <color indexed="81"/>
            <rFont val="Segoe UI"/>
            <family val="2"/>
          </rPr>
          <t xml:space="preserve">Gib hier deinen Stromanbieter an
</t>
        </r>
      </text>
    </comment>
    <comment ref="H4" authorId="0" shapeId="0" xr:uid="{00000000-0006-0000-0000-000003000000}">
      <text>
        <r>
          <rPr>
            <sz val="9"/>
            <color indexed="81"/>
            <rFont val="Segoe UI"/>
            <family val="2"/>
          </rPr>
          <t>Seit wann bist du bei diesem Stromanbieter? Trage hier das Datum ein.</t>
        </r>
      </text>
    </comment>
    <comment ref="M4" authorId="0" shapeId="0" xr:uid="{00000000-0006-0000-0000-000004000000}">
      <text>
        <r>
          <rPr>
            <sz val="9"/>
            <color indexed="81"/>
            <rFont val="Segoe UI"/>
            <family val="2"/>
          </rPr>
          <t>Trage hier die Vertragsnummer ein.</t>
        </r>
      </text>
    </comment>
    <comment ref="Q4" authorId="0" shapeId="0" xr:uid="{00000000-0006-0000-0000-000005000000}">
      <text>
        <r>
          <rPr>
            <sz val="9"/>
            <color indexed="81"/>
            <rFont val="Segoe UI"/>
            <family val="2"/>
          </rPr>
          <t>Trage hier das Datum ein, an welchem du deinen aktuellen Stromanbieter auf Kosten checken möchtest. Ein Wechsel des Anbieters kann alle paar Jahre Kostenersparnisse bringen.
Liegt das Datum in der Vergangenheit, wird es Rot dargestellt.</t>
        </r>
      </text>
    </comment>
    <comment ref="B6" authorId="0" shapeId="0" xr:uid="{00000000-0006-0000-0000-000006000000}">
      <text>
        <r>
          <rPr>
            <sz val="9"/>
            <color indexed="81"/>
            <rFont val="Segoe UI"/>
            <family val="2"/>
          </rPr>
          <t xml:space="preserve">Gib hier die Zählernummer des Stromzählers ein. </t>
        </r>
      </text>
    </comment>
    <comment ref="C8" authorId="0" shapeId="0" xr:uid="{00000000-0006-0000-0000-000007000000}">
      <text>
        <r>
          <rPr>
            <sz val="9"/>
            <color indexed="81"/>
            <rFont val="Segoe UI"/>
            <family val="2"/>
          </rPr>
          <t xml:space="preserve">Gib hier den Anfangszählerstand ein. In diesem Beispiel müsste hier der Zählerstand für den 01.01.2016 eingegeben werden.
</t>
        </r>
      </text>
    </comment>
    <comment ref="D18" authorId="0" shapeId="0" xr:uid="{00000000-0006-0000-0000-000008000000}">
      <text>
        <r>
          <rPr>
            <sz val="9"/>
            <color indexed="81"/>
            <rFont val="Segoe UI"/>
            <family val="2"/>
          </rPr>
          <t xml:space="preserve">Gib hier deinen Wasserversorger an.
</t>
        </r>
      </text>
    </comment>
    <comment ref="H18" authorId="0" shapeId="0" xr:uid="{00000000-0006-0000-0000-000009000000}">
      <text>
        <r>
          <rPr>
            <sz val="9"/>
            <color indexed="81"/>
            <rFont val="Segoe UI"/>
            <family val="2"/>
          </rPr>
          <t>Seit wann bist du bei diesem Wasserversorger? Trage hier das Datum ein.</t>
        </r>
      </text>
    </comment>
    <comment ref="M18" authorId="0" shapeId="0" xr:uid="{00000000-0006-0000-0000-00000A000000}">
      <text>
        <r>
          <rPr>
            <sz val="9"/>
            <color indexed="81"/>
            <rFont val="Segoe UI"/>
            <family val="2"/>
          </rPr>
          <t xml:space="preserve">Trage hier die Vertragsnummer ein.
</t>
        </r>
      </text>
    </comment>
    <comment ref="Q18" authorId="0" shapeId="0" xr:uid="{00000000-0006-0000-0000-00000B000000}">
      <text>
        <r>
          <rPr>
            <sz val="9"/>
            <color indexed="81"/>
            <rFont val="Segoe UI"/>
            <family val="2"/>
          </rPr>
          <t>Trage hier das Datum ein, an welchem du deinen aktuellen Wasserversorger checken möchtest. 
Ein Wechsel auf einen anderen Anbieter ist bei der Wasserversorgung allerdings nicht möglich.
Liegt das Datum in der Vergangenheit, wird es Rot dargestellt.</t>
        </r>
      </text>
    </comment>
    <comment ref="B20" authorId="0" shapeId="0" xr:uid="{00000000-0006-0000-0000-00000C000000}">
      <text>
        <r>
          <rPr>
            <sz val="9"/>
            <color indexed="81"/>
            <rFont val="Segoe UI"/>
            <family val="2"/>
          </rPr>
          <t xml:space="preserve">Gib hier die Zählernummer des Wasserzählers ein. </t>
        </r>
      </text>
    </comment>
    <comment ref="C22" authorId="0" shapeId="0" xr:uid="{00000000-0006-0000-0000-00000D000000}">
      <text>
        <r>
          <rPr>
            <sz val="9"/>
            <color indexed="81"/>
            <rFont val="Segoe UI"/>
            <family val="2"/>
          </rPr>
          <t>Gib hier den Anfangszählerstand ein. In diesem Beispiel müsste hier der Zählerstand für den 01.01.2016 eingegeben werden.</t>
        </r>
      </text>
    </comment>
    <comment ref="D32" authorId="0" shapeId="0" xr:uid="{00000000-0006-0000-0000-00000E000000}">
      <text>
        <r>
          <rPr>
            <sz val="9"/>
            <color indexed="81"/>
            <rFont val="Segoe UI"/>
            <family val="2"/>
          </rPr>
          <t xml:space="preserve">Gib hier deinen Gasanbieter an.
</t>
        </r>
      </text>
    </comment>
    <comment ref="H32" authorId="0" shapeId="0" xr:uid="{00000000-0006-0000-0000-00000F000000}">
      <text>
        <r>
          <rPr>
            <sz val="9"/>
            <color indexed="81"/>
            <rFont val="Segoe UI"/>
            <family val="2"/>
          </rPr>
          <t>Seit wann bist du bei diesem Gasanbieter? Trage hier das Datum ein.</t>
        </r>
      </text>
    </comment>
    <comment ref="M32" authorId="0" shapeId="0" xr:uid="{00000000-0006-0000-0000-000010000000}">
      <text>
        <r>
          <rPr>
            <sz val="9"/>
            <color indexed="81"/>
            <rFont val="Segoe UI"/>
            <family val="2"/>
          </rPr>
          <t>Trage hier die Vertragsnummer ein.</t>
        </r>
      </text>
    </comment>
    <comment ref="Q32" authorId="0" shapeId="0" xr:uid="{00000000-0006-0000-0000-000011000000}">
      <text>
        <r>
          <rPr>
            <sz val="9"/>
            <color indexed="81"/>
            <rFont val="Segoe UI"/>
            <family val="2"/>
          </rPr>
          <t>Trage hier das Datum ein, an welchem du deinen aktuellen Gasanbieter auf Kosten checken möchtest. Ein Wechsel des Anbieters kann alle paar Jahre Kostenersparnisse bringen.
Liegt das Datum in der Vergangenheit, wird es Rot dargestellt.</t>
        </r>
      </text>
    </comment>
    <comment ref="B34" authorId="0" shapeId="0" xr:uid="{00000000-0006-0000-0000-000012000000}">
      <text>
        <r>
          <rPr>
            <sz val="9"/>
            <color indexed="81"/>
            <rFont val="Segoe UI"/>
            <family val="2"/>
          </rPr>
          <t xml:space="preserve">Gib hier die Zählernummer des Gaszählers ein. </t>
        </r>
      </text>
    </comment>
    <comment ref="C36" authorId="0" shapeId="0" xr:uid="{00000000-0006-0000-0000-000013000000}">
      <text>
        <r>
          <rPr>
            <sz val="9"/>
            <color indexed="81"/>
            <rFont val="Segoe UI"/>
            <family val="2"/>
          </rPr>
          <t>Gib hier den Anfangszählerstand ein. In diesem Beispiel müsste hier der Zählerstand für den 01.01.2016 eingegeben werden.</t>
        </r>
      </text>
    </comment>
    <comment ref="C46" authorId="0" shapeId="0" xr:uid="{00000000-0006-0000-0000-000014000000}">
      <text>
        <r>
          <rPr>
            <sz val="9"/>
            <color indexed="81"/>
            <rFont val="Segoe UI"/>
            <family val="2"/>
          </rPr>
          <t>Trage hier die monatliche Durschnittsaußentemperatur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Q1" authorId="0" shapeId="0" xr:uid="{00000000-0006-0000-0100-000001000000}">
      <text>
        <r>
          <rPr>
            <sz val="9"/>
            <color indexed="81"/>
            <rFont val="Segoe UI"/>
            <family val="2"/>
          </rPr>
          <t>Gib in dieses Feld die Abkürzung für deine bevorzugte Währung ein, z.B. Euro, CHF, USD...</t>
        </r>
      </text>
    </comment>
    <comment ref="D4" authorId="0" shapeId="0" xr:uid="{00000000-0006-0000-0100-000002000000}">
      <text>
        <r>
          <rPr>
            <sz val="9"/>
            <color indexed="81"/>
            <rFont val="Segoe UI"/>
            <family val="2"/>
          </rPr>
          <t xml:space="preserve">Gib hier deinen Stromanbieter an
</t>
        </r>
      </text>
    </comment>
    <comment ref="H4" authorId="0" shapeId="0" xr:uid="{00000000-0006-0000-0100-000003000000}">
      <text>
        <r>
          <rPr>
            <sz val="9"/>
            <color indexed="81"/>
            <rFont val="Segoe UI"/>
            <family val="2"/>
          </rPr>
          <t>Seit wann bist du bei diesem Stromanbieter? Trage hier das Datum ein.</t>
        </r>
      </text>
    </comment>
    <comment ref="M4" authorId="0" shapeId="0" xr:uid="{00000000-0006-0000-0100-000004000000}">
      <text>
        <r>
          <rPr>
            <sz val="9"/>
            <color indexed="81"/>
            <rFont val="Segoe UI"/>
            <family val="2"/>
          </rPr>
          <t>Trage hier die Vertragsnummer ein.</t>
        </r>
      </text>
    </comment>
    <comment ref="Q4" authorId="0" shapeId="0" xr:uid="{00000000-0006-0000-0100-000005000000}">
      <text>
        <r>
          <rPr>
            <sz val="9"/>
            <color indexed="81"/>
            <rFont val="Segoe UI"/>
            <family val="2"/>
          </rPr>
          <t>Trage hier das Datum ein, an welchem du deinen aktuellen Stromanbieter auf Kosten checken möchtest. Ein Wechsel des Anbieters kann alle paar Jahre Kostenersparnisse bringen.
Liegt das Datum in der Vergangenheit, wird es Rot dargestellt.</t>
        </r>
      </text>
    </comment>
    <comment ref="B6" authorId="0" shapeId="0" xr:uid="{00000000-0006-0000-0100-000006000000}">
      <text>
        <r>
          <rPr>
            <sz val="9"/>
            <color indexed="81"/>
            <rFont val="Segoe UI"/>
            <family val="2"/>
          </rPr>
          <t xml:space="preserve">Gib hier die Zählernummer des Stromzählers ein. </t>
        </r>
      </text>
    </comment>
    <comment ref="C8" authorId="0" shapeId="0" xr:uid="{00000000-0006-0000-0100-000007000000}">
      <text>
        <r>
          <rPr>
            <sz val="9"/>
            <color indexed="81"/>
            <rFont val="Segoe UI"/>
            <family val="2"/>
          </rPr>
          <t xml:space="preserve">Gib hier den Anfangszählerstand ein. In diesem Beispiel müsste hier der Zählerstand für den 01.01.2016 eingegeben werden.
</t>
        </r>
      </text>
    </comment>
    <comment ref="D18" authorId="0" shapeId="0" xr:uid="{00000000-0006-0000-0100-000008000000}">
      <text>
        <r>
          <rPr>
            <sz val="9"/>
            <color indexed="81"/>
            <rFont val="Segoe UI"/>
            <family val="2"/>
          </rPr>
          <t xml:space="preserve">Gib hier deinen Wasserversorger an.
</t>
        </r>
      </text>
    </comment>
    <comment ref="H18" authorId="0" shapeId="0" xr:uid="{00000000-0006-0000-0100-000009000000}">
      <text>
        <r>
          <rPr>
            <sz val="9"/>
            <color indexed="81"/>
            <rFont val="Segoe UI"/>
            <family val="2"/>
          </rPr>
          <t>Seit wann bist du bei diesem Wasserversorger? Trage hier das Datum ein.</t>
        </r>
      </text>
    </comment>
    <comment ref="M18" authorId="0" shapeId="0" xr:uid="{00000000-0006-0000-0100-00000A000000}">
      <text>
        <r>
          <rPr>
            <sz val="9"/>
            <color indexed="81"/>
            <rFont val="Segoe UI"/>
            <family val="2"/>
          </rPr>
          <t xml:space="preserve">Trage hier die Vertragsnummer ein.
</t>
        </r>
      </text>
    </comment>
    <comment ref="Q18" authorId="0" shapeId="0" xr:uid="{00000000-0006-0000-0100-00000B000000}">
      <text>
        <r>
          <rPr>
            <sz val="9"/>
            <color indexed="81"/>
            <rFont val="Segoe UI"/>
            <family val="2"/>
          </rPr>
          <t>Trage hier das Datum ein, an welchem du deinen aktuellen Wasserversorger checken möchtest. 
Ein Wechsel auf einen anderen Anbieter ist bei der Wasserversorgung allerdings nicht möglich.
Liegt das Datum in der Vergangenheit, wird es Rot dargestellt.</t>
        </r>
      </text>
    </comment>
    <comment ref="B20" authorId="0" shapeId="0" xr:uid="{00000000-0006-0000-0100-00000C000000}">
      <text>
        <r>
          <rPr>
            <sz val="9"/>
            <color indexed="81"/>
            <rFont val="Segoe UI"/>
            <family val="2"/>
          </rPr>
          <t xml:space="preserve">Gib hier die Zählernummer des Wasserzählers ein. </t>
        </r>
      </text>
    </comment>
    <comment ref="C22" authorId="0" shapeId="0" xr:uid="{00000000-0006-0000-0100-00000D000000}">
      <text>
        <r>
          <rPr>
            <sz val="9"/>
            <color indexed="81"/>
            <rFont val="Segoe UI"/>
            <family val="2"/>
          </rPr>
          <t>Gib hier den Anfangszählerstand ein. In diesem Beispiel müsste hier der Zählerstand für den 01.01.2016 eingegeben werden.</t>
        </r>
      </text>
    </comment>
    <comment ref="D32" authorId="0" shapeId="0" xr:uid="{00000000-0006-0000-0100-00000E000000}">
      <text>
        <r>
          <rPr>
            <sz val="9"/>
            <color indexed="81"/>
            <rFont val="Segoe UI"/>
            <family val="2"/>
          </rPr>
          <t xml:space="preserve">Gib hier deinen Gasanbieter an.
</t>
        </r>
      </text>
    </comment>
    <comment ref="H32" authorId="0" shapeId="0" xr:uid="{00000000-0006-0000-0100-00000F000000}">
      <text>
        <r>
          <rPr>
            <sz val="9"/>
            <color indexed="81"/>
            <rFont val="Segoe UI"/>
            <family val="2"/>
          </rPr>
          <t>Seit wann bist du bei diesem Gasanbieter? Trage hier das Datum ein.</t>
        </r>
      </text>
    </comment>
    <comment ref="M32" authorId="0" shapeId="0" xr:uid="{00000000-0006-0000-0100-000010000000}">
      <text>
        <r>
          <rPr>
            <sz val="9"/>
            <color indexed="81"/>
            <rFont val="Segoe UI"/>
            <family val="2"/>
          </rPr>
          <t>Trage hier die Vertragsnummer ein.</t>
        </r>
      </text>
    </comment>
    <comment ref="Q32" authorId="0" shapeId="0" xr:uid="{00000000-0006-0000-0100-000011000000}">
      <text>
        <r>
          <rPr>
            <sz val="9"/>
            <color indexed="81"/>
            <rFont val="Segoe UI"/>
            <family val="2"/>
          </rPr>
          <t>Trage hier das Datum ein, an welchem du deinen aktuellen Gasanbieter auf Kosten checken möchtest. Ein Wechsel des Anbieters kann alle paar Jahre Kostenersparnisse bringen.
Liegt das Datum in der Vergangenheit, wird es Rot dargestellt.</t>
        </r>
      </text>
    </comment>
    <comment ref="B34" authorId="0" shapeId="0" xr:uid="{00000000-0006-0000-0100-000012000000}">
      <text>
        <r>
          <rPr>
            <sz val="9"/>
            <color indexed="81"/>
            <rFont val="Segoe UI"/>
            <family val="2"/>
          </rPr>
          <t xml:space="preserve">Gib hier die Zählernummer des Gaszählers ein. </t>
        </r>
      </text>
    </comment>
    <comment ref="C36" authorId="0" shapeId="0" xr:uid="{00000000-0006-0000-0100-000013000000}">
      <text>
        <r>
          <rPr>
            <sz val="9"/>
            <color indexed="81"/>
            <rFont val="Segoe UI"/>
            <family val="2"/>
          </rPr>
          <t>Gib hier den Anfangszählerstand ein. In diesem Beispiel müsste hier der Zählerstand für den 01.01.2016 eingegeben werden.</t>
        </r>
      </text>
    </comment>
    <comment ref="C46" authorId="0" shapeId="0" xr:uid="{00000000-0006-0000-0100-000014000000}">
      <text>
        <r>
          <rPr>
            <sz val="9"/>
            <color indexed="81"/>
            <rFont val="Segoe UI"/>
            <family val="2"/>
          </rPr>
          <t>Trage hier die monatliche Durschnittsaußentemperatur ein.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 User</author>
  </authors>
  <commentList>
    <comment ref="C3" authorId="0" shapeId="0" xr:uid="{00000000-0006-0000-0200-000001000000}">
      <text>
        <r>
          <rPr>
            <sz val="9"/>
            <color indexed="81"/>
            <rFont val="Segoe UI"/>
            <family val="2"/>
          </rPr>
          <t>Gib hier das Jahr ein, für welches das Logbuch-Blatt erstellt werden soll, z.B. "2017"</t>
        </r>
      </text>
    </comment>
  </commentList>
</comments>
</file>

<file path=xl/sharedStrings.xml><?xml version="1.0" encoding="utf-8"?>
<sst xmlns="http://schemas.openxmlformats.org/spreadsheetml/2006/main" count="266" uniqueCount="78">
  <si>
    <t>Jan</t>
  </si>
  <si>
    <t>Feb</t>
  </si>
  <si>
    <t>Mrz</t>
  </si>
  <si>
    <t>Apr</t>
  </si>
  <si>
    <t>Mai</t>
  </si>
  <si>
    <t>Jun</t>
  </si>
  <si>
    <t>Jul</t>
  </si>
  <si>
    <t>Aug</t>
  </si>
  <si>
    <t>Sep</t>
  </si>
  <si>
    <t>Okt</t>
  </si>
  <si>
    <t>Nov</t>
  </si>
  <si>
    <t>Dez</t>
  </si>
  <si>
    <t>Eingabe Zählerstand</t>
  </si>
  <si>
    <t>Verbrauch in kWh</t>
  </si>
  <si>
    <t>Summe</t>
  </si>
  <si>
    <t>Durchschnitt</t>
  </si>
  <si>
    <t>kWh</t>
  </si>
  <si>
    <t>m3</t>
  </si>
  <si>
    <t>MONATLICHE KOSTEN</t>
  </si>
  <si>
    <t>eine kostenlose Vorlage von:</t>
  </si>
  <si>
    <t>Durchschnittstemperatur °C</t>
  </si>
  <si>
    <t>°C</t>
  </si>
  <si>
    <t>Euro</t>
  </si>
  <si>
    <t>Energie Verbrauchskosten Kontrolle</t>
  </si>
  <si>
    <t>STROM</t>
  </si>
  <si>
    <t>Anbieter:</t>
  </si>
  <si>
    <t>Seit:</t>
  </si>
  <si>
    <t>Check geplant für:</t>
  </si>
  <si>
    <t>WASSER</t>
  </si>
  <si>
    <t>Stadtwerke</t>
  </si>
  <si>
    <t>GAS</t>
  </si>
  <si>
    <t>Versorger XY</t>
  </si>
  <si>
    <t>Allgemeine Information über diese Vorlage</t>
  </si>
  <si>
    <t>Eingabemöglichkeiten</t>
  </si>
  <si>
    <t>Allgemeine Hinweise</t>
  </si>
  <si>
    <t>Hier gibt es weitere kostenlose Excel-Vorlagen:</t>
  </si>
  <si>
    <t>http://www.alle-meine-vorlagen.de/</t>
  </si>
  <si>
    <t>￭ FotoDoku - Erstellen Sie ihre individuellen Foto-Dokumentationen, Bautagebücher, …</t>
  </si>
  <si>
    <t>￭ Arbeitszeitnachweis</t>
  </si>
  <si>
    <t>￭ Anwesenheitsliste</t>
  </si>
  <si>
    <t>￭ Notenspiegel</t>
  </si>
  <si>
    <t>￭ Hausaufgabenplaner</t>
  </si>
  <si>
    <t>￭ AMV-Jahreskalender 2017</t>
  </si>
  <si>
    <t>￭ Telefonnotiz</t>
  </si>
  <si>
    <t>￭ Inventarliste</t>
  </si>
  <si>
    <t>￭ Familienkalender</t>
  </si>
  <si>
    <t>￭ Redaktionsplaner</t>
  </si>
  <si>
    <t>￭ Projektplan Excel</t>
  </si>
  <si>
    <t>Um nur einige zu nennen...</t>
  </si>
  <si>
    <t>Diese Vorlage dient zur Verbrauchskosten-Kontrolle von Strom, Wasser und Gas. Du erhälst monatlich einen Überblick über deine Verbräuche und kannst leicht den Kostenverlauf verfolgen.</t>
  </si>
  <si>
    <t>Einfach die Zählerstände des Strom-, Wasser- und Gaszählers 1x im Monat ablesen und eintragen. Zusätzlich kann die Durchschnittstemperatur (aussen Temperatur) eingetragen werden. Die Aussentemperatur hat einen nicht unwesentlichen Einfluss auf die Verbräuche. Dadurch lassen sich Ausschläge im Verbrauch besser verstehen und erklären.</t>
  </si>
  <si>
    <t>Die Vorlage ist komplett offen. So kannst du diese Vorlage leicht deinen Bedürfnissen anpassen, d.h. für dich optimieren.</t>
  </si>
  <si>
    <t>Vertragsnummer:</t>
  </si>
  <si>
    <t>Ablesedatum</t>
  </si>
  <si>
    <t>TEMPERATUR-VERLAUF</t>
  </si>
  <si>
    <t>Zähler-Nummer:</t>
  </si>
  <si>
    <t>332311-A</t>
  </si>
  <si>
    <t>123-AB-223</t>
  </si>
  <si>
    <t>Preis für 1 kWh (netto)</t>
  </si>
  <si>
    <t>Verbrauchskosten (netto)</t>
  </si>
  <si>
    <t>Grundpreis pro Monat (netto)</t>
  </si>
  <si>
    <t>Jahreskosten Brutto</t>
  </si>
  <si>
    <t>Alle Kostenangaben in</t>
  </si>
  <si>
    <t>Verbrauch in m³</t>
  </si>
  <si>
    <t>Preis für 1 m³ (netto)</t>
  </si>
  <si>
    <t>Strom [kWh]</t>
  </si>
  <si>
    <t>Wasser [m3]</t>
  </si>
  <si>
    <t>Gas [kWh]</t>
  </si>
  <si>
    <t xml:space="preserve">Jahr: </t>
  </si>
  <si>
    <t>Logbuch-Blatt</t>
  </si>
  <si>
    <t>www.alle-meine-vorlagen.de</t>
  </si>
  <si>
    <t>Versionshistorie</t>
  </si>
  <si>
    <t>31.08.2017 - Formelfehler bei Verbrauchsberechnung korrigiert</t>
  </si>
  <si>
    <t>Jahr 2026</t>
  </si>
  <si>
    <t>Beispiel Jahr 2026</t>
  </si>
  <si>
    <t>26.10.2025 - Auf das Jahr 2026 aktualisiert &amp; einige Formatierungen angepasst</t>
  </si>
  <si>
    <t>Basis-Version 1.2</t>
  </si>
  <si>
    <t>Entdecke hier die Pro-Version der Vorlage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</si>
</sst>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4">
    <font>
      <sz val="11"/>
      <color theme="1"/>
      <name val="Calibri"/>
      <family val="2"/>
      <scheme val="minor"/>
    </font>
    <font>
      <b/>
      <sz val="16"/>
      <color theme="1"/>
      <name val="Calibri"/>
      <family val="2"/>
      <scheme val="minor"/>
    </font>
    <font>
      <sz val="11"/>
      <color theme="1"/>
      <name val="Arial"/>
      <family val="2"/>
    </font>
    <font>
      <b/>
      <sz val="11"/>
      <color theme="1"/>
      <name val="Arial"/>
      <family val="2"/>
    </font>
    <font>
      <b/>
      <sz val="11"/>
      <color theme="1"/>
      <name val="Calibri"/>
      <family val="2"/>
      <scheme val="minor"/>
    </font>
    <font>
      <b/>
      <sz val="10"/>
      <color theme="1"/>
      <name val="Calibri"/>
      <family val="2"/>
      <scheme val="minor"/>
    </font>
    <font>
      <b/>
      <sz val="12"/>
      <color theme="1"/>
      <name val="Arial"/>
      <family val="2"/>
    </font>
    <font>
      <sz val="9"/>
      <color indexed="81"/>
      <name val="Segoe UI"/>
      <family val="2"/>
    </font>
    <font>
      <u/>
      <sz val="11"/>
      <color theme="10"/>
      <name val="Calibri"/>
      <family val="2"/>
      <scheme val="minor"/>
    </font>
    <font>
      <sz val="11"/>
      <color rgb="FF00B050"/>
      <name val="Calibri"/>
      <family val="2"/>
      <scheme val="minor"/>
    </font>
    <font>
      <sz val="18"/>
      <color theme="1"/>
      <name val="Arial"/>
      <family val="2"/>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0"/>
      <color rgb="FF0070C0"/>
      <name val="Arial Unicode MS"/>
      <family val="2"/>
    </font>
    <font>
      <u/>
      <sz val="11"/>
      <color rgb="FF0070C0"/>
      <name val="Calibri"/>
      <family val="2"/>
      <scheme val="minor"/>
    </font>
    <font>
      <sz val="10"/>
      <color rgb="FF0070C0"/>
      <name val="Arial"/>
      <family val="2"/>
    </font>
    <font>
      <sz val="10"/>
      <color rgb="FF0070C0"/>
      <name val="Arial Unicode MS"/>
      <family val="2"/>
    </font>
    <font>
      <sz val="11"/>
      <color rgb="FFC00000"/>
      <name val="Arial"/>
      <family val="2"/>
    </font>
    <font>
      <sz val="12"/>
      <color theme="1"/>
      <name val="Arial"/>
      <family val="2"/>
    </font>
    <font>
      <sz val="10"/>
      <color theme="1"/>
      <name val="Calibri"/>
      <family val="2"/>
      <scheme val="minor"/>
    </font>
    <font>
      <b/>
      <sz val="14"/>
      <color theme="1"/>
      <name val="Calibri"/>
      <family val="2"/>
      <scheme val="minor"/>
    </font>
    <font>
      <b/>
      <i/>
      <sz val="12"/>
      <color theme="1"/>
      <name val="Calibri"/>
      <family val="2"/>
      <scheme val="minor"/>
    </font>
    <font>
      <sz val="10"/>
      <color rgb="FF00B050"/>
      <name val="Calibri"/>
      <family val="2"/>
      <scheme val="minor"/>
    </font>
    <font>
      <b/>
      <sz val="12"/>
      <color theme="1"/>
      <name val="Calibri"/>
      <family val="2"/>
      <scheme val="minor"/>
    </font>
    <font>
      <b/>
      <u/>
      <sz val="12"/>
      <color rgb="FFFF0000"/>
      <name val="Calibri"/>
      <family val="2"/>
      <scheme val="minor"/>
    </font>
    <font>
      <b/>
      <u/>
      <sz val="12"/>
      <color theme="10"/>
      <name val="Calibri"/>
      <family val="2"/>
      <scheme val="minor"/>
    </font>
    <font>
      <b/>
      <u/>
      <sz val="16"/>
      <color rgb="FFFF0000"/>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gradientFill degree="90">
        <stop position="0">
          <color theme="0"/>
        </stop>
        <stop position="1">
          <color rgb="FFFFFF00"/>
        </stop>
      </gradientFill>
    </fill>
    <fill>
      <gradientFill degree="90">
        <stop position="0">
          <color theme="0"/>
        </stop>
        <stop position="1">
          <color theme="3" tint="0.59999389629810485"/>
        </stop>
      </gradientFill>
    </fill>
    <fill>
      <gradientFill degree="90">
        <stop position="0">
          <color theme="0"/>
        </stop>
        <stop position="1">
          <color rgb="FFFFC000"/>
        </stop>
      </gradientFill>
    </fill>
    <fill>
      <patternFill patternType="solid">
        <fgColor rgb="FF00B050"/>
        <bgColor indexed="64"/>
      </patternFill>
    </fill>
    <fill>
      <gradientFill degree="90">
        <stop position="0">
          <color theme="0"/>
        </stop>
        <stop position="1">
          <color theme="3" tint="0.80001220740379042"/>
        </stop>
      </gradientFill>
    </fill>
  </fills>
  <borders count="7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medium">
        <color indexed="64"/>
      </bottom>
      <diagonal/>
    </border>
    <border>
      <left style="dashed">
        <color theme="1" tint="0.34998626667073579"/>
      </left>
      <right style="dashed">
        <color theme="1" tint="0.34998626667073579"/>
      </right>
      <top style="dashed">
        <color theme="1" tint="0.34998626667073579"/>
      </top>
      <bottom style="dashed">
        <color theme="1" tint="0.34998626667073579"/>
      </bottom>
      <diagonal/>
    </border>
    <border>
      <left style="dashed">
        <color theme="1" tint="0.34998626667073579"/>
      </left>
      <right style="dashed">
        <color theme="1" tint="0.34998626667073579"/>
      </right>
      <top style="dashed">
        <color theme="1" tint="0.34998626667073579"/>
      </top>
      <bottom style="medium">
        <color indexed="64"/>
      </bottom>
      <diagonal/>
    </border>
    <border>
      <left/>
      <right/>
      <top/>
      <bottom style="dashed">
        <color theme="1" tint="0.34998626667073579"/>
      </bottom>
      <diagonal/>
    </border>
    <border>
      <left style="dashed">
        <color theme="1" tint="0.34998626667073579"/>
      </left>
      <right style="dashed">
        <color theme="1" tint="0.34998626667073579"/>
      </right>
      <top style="dashed">
        <color theme="1" tint="0.34998626667073579"/>
      </top>
      <bottom style="medium">
        <color theme="1" tint="0.34998626667073579"/>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ashed">
        <color theme="1" tint="0.34998626667073579"/>
      </left>
      <right style="medium">
        <color indexed="64"/>
      </right>
      <top style="dashed">
        <color theme="1" tint="0.34998626667073579"/>
      </top>
      <bottom style="medium">
        <color theme="1" tint="0.34998626667073579"/>
      </bottom>
      <diagonal/>
    </border>
    <border>
      <left/>
      <right style="medium">
        <color indexed="64"/>
      </right>
      <top/>
      <bottom style="dashed">
        <color theme="1" tint="0.34998626667073579"/>
      </bottom>
      <diagonal/>
    </border>
    <border>
      <left style="dashed">
        <color theme="1" tint="0.34998626667073579"/>
      </left>
      <right style="medium">
        <color indexed="64"/>
      </right>
      <top style="dashed">
        <color theme="1" tint="0.34998626667073579"/>
      </top>
      <bottom style="medium">
        <color indexed="64"/>
      </bottom>
      <diagonal/>
    </border>
    <border>
      <left style="dashed">
        <color theme="1" tint="0.34998626667073579"/>
      </left>
      <right style="dashed">
        <color theme="1" tint="0.34998626667073579"/>
      </right>
      <top/>
      <bottom style="dashed">
        <color theme="1" tint="0.34998626667073579"/>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dashed">
        <color theme="1" tint="0.34998626667073579"/>
      </right>
      <top/>
      <bottom style="dashed">
        <color theme="1" tint="0.34998626667073579"/>
      </bottom>
      <diagonal/>
    </border>
    <border>
      <left/>
      <right style="dashed">
        <color theme="1" tint="0.34998626667073579"/>
      </right>
      <top style="dashed">
        <color theme="1" tint="0.34998626667073579"/>
      </top>
      <bottom style="medium">
        <color theme="1" tint="0.34998626667073579"/>
      </bottom>
      <diagonal/>
    </border>
    <border>
      <left/>
      <right style="dashed">
        <color theme="1" tint="0.34998626667073579"/>
      </right>
      <top style="dashed">
        <color theme="1" tint="0.34998626667073579"/>
      </top>
      <bottom style="dashed">
        <color theme="1" tint="0.34998626667073579"/>
      </bottom>
      <diagonal/>
    </border>
    <border>
      <left/>
      <right style="dashed">
        <color theme="1" tint="0.34998626667073579"/>
      </right>
      <top style="dashed">
        <color theme="1" tint="0.34998626667073579"/>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theme="1" tint="0.34998626667073579"/>
      </bottom>
      <diagonal/>
    </border>
    <border>
      <left style="medium">
        <color indexed="64"/>
      </left>
      <right style="medium">
        <color indexed="64"/>
      </right>
      <top/>
      <bottom style="thin">
        <color indexed="64"/>
      </bottom>
      <diagonal/>
    </border>
    <border>
      <left/>
      <right/>
      <top style="medium">
        <color theme="1" tint="0.34998626667073579"/>
      </top>
      <bottom/>
      <diagonal/>
    </border>
    <border>
      <left/>
      <right style="medium">
        <color indexed="64"/>
      </right>
      <top style="medium">
        <color theme="1" tint="0.34998626667073579"/>
      </top>
      <bottom/>
      <diagonal/>
    </border>
    <border>
      <left style="dashed">
        <color theme="1" tint="0.34998626667073579"/>
      </left>
      <right/>
      <top/>
      <bottom style="dashed">
        <color theme="1" tint="0.34998626667073579"/>
      </bottom>
      <diagonal/>
    </border>
    <border>
      <left style="medium">
        <color indexed="64"/>
      </left>
      <right style="dashed">
        <color theme="1" tint="0.34998626667073579"/>
      </right>
      <top style="dashed">
        <color theme="1" tint="0.34998626667073579"/>
      </top>
      <bottom style="medium">
        <color theme="1" tint="0.34998626667073579"/>
      </bottom>
      <diagonal/>
    </border>
    <border>
      <left/>
      <right style="medium">
        <color indexed="64"/>
      </right>
      <top/>
      <bottom/>
      <diagonal/>
    </border>
    <border>
      <left style="medium">
        <color indexed="64"/>
      </left>
      <right style="dashed">
        <color theme="1" tint="0.34998626667073579"/>
      </right>
      <top style="dashed">
        <color theme="1" tint="0.34998626667073579"/>
      </top>
      <bottom style="dashed">
        <color theme="1" tint="0.34998626667073579"/>
      </bottom>
      <diagonal/>
    </border>
    <border>
      <left style="thin">
        <color indexed="64"/>
      </left>
      <right/>
      <top style="medium">
        <color indexed="64"/>
      </top>
      <bottom/>
      <diagonal/>
    </border>
    <border>
      <left style="thin">
        <color indexed="64"/>
      </left>
      <right/>
      <top/>
      <bottom style="medium">
        <color indexed="64"/>
      </bottom>
      <diagonal/>
    </border>
    <border>
      <left style="dashed">
        <color theme="1" tint="0.34998626667073579"/>
      </left>
      <right/>
      <top style="dashed">
        <color theme="1" tint="0.34998626667073579"/>
      </top>
      <bottom style="medium">
        <color theme="1" tint="0.34998626667073579"/>
      </bottom>
      <diagonal/>
    </border>
    <border>
      <left style="dashed">
        <color theme="1" tint="0.34998626667073579"/>
      </left>
      <right/>
      <top style="dashed">
        <color theme="1" tint="0.34998626667073579"/>
      </top>
      <bottom style="dashed">
        <color theme="1" tint="0.34998626667073579"/>
      </bottom>
      <diagonal/>
    </border>
    <border>
      <left style="medium">
        <color indexed="64"/>
      </left>
      <right style="dashed">
        <color theme="1" tint="0.34998626667073579"/>
      </right>
      <top style="dashed">
        <color theme="1" tint="0.34998626667073579"/>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theme="1" tint="0.34998626667073579"/>
      </bottom>
      <diagonal/>
    </border>
    <border>
      <left style="medium">
        <color indexed="64"/>
      </left>
      <right/>
      <top style="thin">
        <color indexed="64"/>
      </top>
      <bottom/>
      <diagonal/>
    </border>
    <border>
      <left style="medium">
        <color indexed="64"/>
      </left>
      <right/>
      <top style="medium">
        <color theme="1" tint="0.34998626667073579"/>
      </top>
      <bottom/>
      <diagonal/>
    </border>
    <border>
      <left style="thin">
        <color indexed="64"/>
      </left>
      <right style="medium">
        <color indexed="64"/>
      </right>
      <top/>
      <bottom/>
      <diagonal/>
    </border>
    <border>
      <left style="medium">
        <color indexed="64"/>
      </left>
      <right style="dashed">
        <color theme="1" tint="0.34998626667073579"/>
      </right>
      <top style="medium">
        <color indexed="64"/>
      </top>
      <bottom style="dashed">
        <color theme="1" tint="0.34998626667073579"/>
      </bottom>
      <diagonal/>
    </border>
    <border>
      <left style="medium">
        <color indexed="64"/>
      </left>
      <right/>
      <top/>
      <bottom style="thin">
        <color indexed="64"/>
      </bottom>
      <diagonal/>
    </border>
    <border>
      <left style="thin">
        <color indexed="64"/>
      </left>
      <right style="medium">
        <color theme="1" tint="0.34998626667073579"/>
      </right>
      <top style="medium">
        <color indexed="64"/>
      </top>
      <bottom/>
      <diagonal/>
    </border>
    <border>
      <left style="thin">
        <color indexed="64"/>
      </left>
      <right style="medium">
        <color theme="1" tint="0.34998626667073579"/>
      </right>
      <top/>
      <bottom style="medium">
        <color indexed="64"/>
      </bottom>
      <diagonal/>
    </border>
    <border>
      <left style="medium">
        <color indexed="64"/>
      </left>
      <right/>
      <top style="thin">
        <color indexed="64"/>
      </top>
      <bottom style="medium">
        <color indexed="64"/>
      </bottom>
      <diagonal/>
    </border>
    <border>
      <left style="medium">
        <color indexed="64"/>
      </left>
      <right style="dashed">
        <color theme="1" tint="0.34998626667073579"/>
      </right>
      <top style="medium">
        <color indexed="64"/>
      </top>
      <bottom style="medium">
        <color indexed="64"/>
      </bottom>
      <diagonal/>
    </border>
    <border>
      <left style="dashed">
        <color theme="1" tint="0.34998626667073579"/>
      </left>
      <right style="dashed">
        <color theme="1" tint="0.3499862666707357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theme="1" tint="0.34998626667073579"/>
      </top>
      <bottom style="dashed">
        <color theme="1" tint="0.34998626667073579"/>
      </bottom>
      <diagonal/>
    </border>
    <border>
      <left/>
      <right/>
      <top style="medium">
        <color theme="1" tint="0.34998626667073579"/>
      </top>
      <bottom style="dashed">
        <color theme="1" tint="0.34998626667073579"/>
      </bottom>
      <diagonal/>
    </border>
    <border>
      <left/>
      <right/>
      <top/>
      <bottom style="thin">
        <color indexed="64"/>
      </bottom>
      <diagonal/>
    </border>
    <border>
      <left style="medium">
        <color theme="1" tint="0.34998626667073579"/>
      </left>
      <right/>
      <top style="medium">
        <color indexed="64"/>
      </top>
      <bottom/>
      <diagonal/>
    </border>
    <border>
      <left/>
      <right style="medium">
        <color indexed="64"/>
      </right>
      <top style="medium">
        <color indexed="64"/>
      </top>
      <bottom/>
      <diagonal/>
    </border>
    <border>
      <left style="dashed">
        <color theme="1" tint="0.34998626667073579"/>
      </left>
      <right style="medium">
        <color indexed="64"/>
      </right>
      <top style="dashed">
        <color theme="1" tint="0.34998626667073579"/>
      </top>
      <bottom style="dashed">
        <color theme="1" tint="0.34998626667073579"/>
      </bottom>
      <diagonal/>
    </border>
    <border>
      <left style="medium">
        <color indexed="64"/>
      </left>
      <right style="dashed">
        <color theme="1" tint="0.34998626667073579"/>
      </right>
      <top/>
      <bottom style="dashed">
        <color theme="1" tint="0.34998626667073579"/>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dashed">
        <color theme="1" tint="0.34998626667073579"/>
      </top>
      <bottom style="medium">
        <color indexed="64"/>
      </bottom>
      <diagonal/>
    </border>
    <border>
      <left style="medium">
        <color indexed="64"/>
      </left>
      <right style="medium">
        <color indexed="64"/>
      </right>
      <top/>
      <bottom style="medium">
        <color indexed="64"/>
      </bottom>
      <diagonal/>
    </border>
    <border>
      <left style="medium">
        <color theme="1" tint="0.34998626667073579"/>
      </left>
      <right/>
      <top/>
      <bottom style="medium">
        <color indexed="64"/>
      </bottom>
      <diagonal/>
    </border>
    <border>
      <left/>
      <right style="medium">
        <color indexed="64"/>
      </right>
      <top/>
      <bottom style="medium">
        <color indexed="64"/>
      </bottom>
      <diagonal/>
    </border>
    <border>
      <left style="dashed">
        <color theme="1" tint="0.34998626667073579"/>
      </left>
      <right/>
      <top style="dashed">
        <color theme="1" tint="0.34998626667073579"/>
      </top>
      <bottom style="medium">
        <color indexed="64"/>
      </bottom>
      <diagonal/>
    </border>
    <border>
      <left style="medium">
        <color indexed="64"/>
      </left>
      <right/>
      <top/>
      <bottom style="dashed">
        <color theme="1" tint="0.34998626667073579"/>
      </bottom>
      <diagonal/>
    </border>
    <border>
      <left style="medium">
        <color indexed="64"/>
      </left>
      <right/>
      <top style="dashed">
        <color theme="1" tint="0.34998626667073579"/>
      </top>
      <bottom style="medium">
        <color theme="1" tint="0.34998626667073579"/>
      </bottom>
      <diagonal/>
    </border>
    <border>
      <left style="medium">
        <color indexed="64"/>
      </left>
      <right/>
      <top style="dashed">
        <color theme="1" tint="0.34998626667073579"/>
      </top>
      <bottom style="medium">
        <color indexed="64"/>
      </bottom>
      <diagonal/>
    </border>
    <border>
      <left style="thin">
        <color indexed="64"/>
      </left>
      <right style="thin">
        <color indexed="64"/>
      </right>
      <top style="thin">
        <color indexed="64"/>
      </top>
      <bottom style="thin">
        <color indexed="64"/>
      </bottom>
      <diagonal/>
    </border>
    <border>
      <left style="dashed">
        <color theme="1" tint="0.34998626667073579"/>
      </left>
      <right style="medium">
        <color theme="1"/>
      </right>
      <top style="medium">
        <color indexed="64"/>
      </top>
      <bottom style="medium">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211">
    <xf numFmtId="0" fontId="0" fillId="0" borderId="0" xfId="0"/>
    <xf numFmtId="0" fontId="1" fillId="0" borderId="0" xfId="0" applyFont="1"/>
    <xf numFmtId="4" fontId="2" fillId="0" borderId="12"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2" fillId="0" borderId="38" xfId="0" applyNumberFormat="1" applyFont="1" applyBorder="1" applyAlignment="1">
      <alignment horizontal="center" vertical="center"/>
    </xf>
    <xf numFmtId="4" fontId="3" fillId="0" borderId="34" xfId="0" applyNumberFormat="1" applyFont="1" applyBorder="1" applyAlignment="1">
      <alignment horizontal="center" vertical="center"/>
    </xf>
    <xf numFmtId="4" fontId="3" fillId="0" borderId="17" xfId="0" applyNumberFormat="1" applyFont="1" applyBorder="1" applyAlignment="1">
      <alignment horizontal="center" vertical="center"/>
    </xf>
    <xf numFmtId="4" fontId="3" fillId="0" borderId="16" xfId="0" applyNumberFormat="1" applyFont="1" applyBorder="1" applyAlignment="1">
      <alignment horizontal="center" vertical="center"/>
    </xf>
    <xf numFmtId="4" fontId="0" fillId="0" borderId="30" xfId="0" applyNumberFormat="1" applyBorder="1" applyAlignment="1">
      <alignment horizontal="center" vertical="center"/>
    </xf>
    <xf numFmtId="4" fontId="0" fillId="0" borderId="0" xfId="0" applyNumberFormat="1"/>
    <xf numFmtId="4" fontId="2" fillId="0" borderId="33" xfId="0" applyNumberFormat="1" applyFont="1" applyBorder="1" applyAlignment="1">
      <alignment horizontal="center" vertical="center"/>
    </xf>
    <xf numFmtId="4" fontId="0" fillId="0" borderId="44" xfId="0" applyNumberFormat="1" applyBorder="1" applyAlignment="1">
      <alignment horizontal="center" vertical="center"/>
    </xf>
    <xf numFmtId="4" fontId="2" fillId="0" borderId="35" xfId="0" applyNumberFormat="1" applyFont="1" applyBorder="1" applyAlignment="1">
      <alignment horizontal="center" vertical="center"/>
    </xf>
    <xf numFmtId="4" fontId="6" fillId="0" borderId="2" xfId="0" applyNumberFormat="1" applyFont="1" applyBorder="1" applyAlignment="1">
      <alignment horizontal="center" vertical="top"/>
    </xf>
    <xf numFmtId="4" fontId="6" fillId="0" borderId="0" xfId="0" applyNumberFormat="1" applyFont="1" applyAlignment="1">
      <alignment horizontal="center" vertical="top"/>
    </xf>
    <xf numFmtId="0" fontId="9" fillId="0" borderId="0" xfId="0" applyFont="1" applyAlignment="1">
      <alignment horizontal="right"/>
    </xf>
    <xf numFmtId="0" fontId="3" fillId="7" borderId="50" xfId="0" applyFont="1" applyFill="1" applyBorder="1"/>
    <xf numFmtId="4" fontId="2" fillId="3" borderId="18" xfId="0" applyNumberFormat="1" applyFont="1" applyFill="1" applyBorder="1" applyAlignment="1" applyProtection="1">
      <alignment horizontal="center" vertical="center"/>
      <protection locked="0"/>
    </xf>
    <xf numFmtId="4" fontId="2" fillId="3" borderId="32" xfId="0" applyNumberFormat="1" applyFont="1" applyFill="1" applyBorder="1" applyAlignment="1" applyProtection="1">
      <alignment horizontal="center" vertical="center"/>
      <protection locked="0"/>
    </xf>
    <xf numFmtId="4" fontId="2" fillId="3" borderId="9" xfId="0" applyNumberFormat="1" applyFont="1" applyFill="1" applyBorder="1" applyAlignment="1" applyProtection="1">
      <alignment horizontal="center" vertical="center"/>
      <protection locked="0"/>
    </xf>
    <xf numFmtId="4" fontId="2" fillId="3" borderId="39" xfId="0" applyNumberFormat="1" applyFont="1" applyFill="1" applyBorder="1" applyAlignment="1" applyProtection="1">
      <alignment horizontal="center" vertical="center"/>
      <protection locked="0"/>
    </xf>
    <xf numFmtId="4" fontId="2" fillId="3" borderId="10" xfId="0" applyNumberFormat="1" applyFont="1" applyFill="1" applyBorder="1" applyAlignment="1" applyProtection="1">
      <alignment horizontal="center" vertical="center"/>
      <protection locked="0"/>
    </xf>
    <xf numFmtId="164" fontId="2" fillId="3" borderId="52"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4" fontId="2" fillId="0" borderId="55" xfId="0" applyNumberFormat="1" applyFont="1" applyBorder="1" applyAlignment="1">
      <alignment horizontal="center" vertical="center"/>
    </xf>
    <xf numFmtId="4" fontId="2" fillId="0" borderId="40" xfId="0" applyNumberFormat="1" applyFont="1" applyBorder="1" applyAlignment="1">
      <alignment horizontal="center" vertical="center"/>
    </xf>
    <xf numFmtId="4" fontId="2" fillId="3" borderId="23" xfId="0" applyNumberFormat="1" applyFont="1" applyFill="1" applyBorder="1" applyAlignment="1" applyProtection="1">
      <alignment horizontal="center" vertical="center"/>
      <protection locked="0"/>
    </xf>
    <xf numFmtId="4" fontId="2" fillId="0" borderId="25" xfId="0" applyNumberFormat="1" applyFont="1" applyBorder="1" applyAlignment="1">
      <alignment horizontal="center" vertical="center"/>
    </xf>
    <xf numFmtId="4" fontId="2" fillId="0" borderId="24" xfId="0" applyNumberFormat="1" applyFont="1" applyBorder="1" applyAlignment="1">
      <alignment horizontal="center" vertical="center"/>
    </xf>
    <xf numFmtId="4" fontId="2" fillId="0" borderId="26" xfId="0" applyNumberFormat="1" applyFont="1" applyBorder="1" applyAlignment="1">
      <alignment horizontal="center" vertical="center"/>
    </xf>
    <xf numFmtId="4" fontId="2" fillId="0" borderId="54" xfId="0" applyNumberFormat="1" applyFont="1" applyBorder="1" applyAlignment="1">
      <alignment horizontal="center" vertical="center"/>
    </xf>
    <xf numFmtId="4" fontId="2" fillId="0" borderId="51" xfId="0" applyNumberFormat="1" applyFont="1" applyBorder="1" applyAlignment="1">
      <alignment horizontal="right" vertical="center" indent="1"/>
    </xf>
    <xf numFmtId="0" fontId="2" fillId="8" borderId="8" xfId="0" applyFont="1" applyFill="1" applyBorder="1" applyAlignment="1">
      <alignment horizontal="center"/>
    </xf>
    <xf numFmtId="0" fontId="3" fillId="9" borderId="8" xfId="0" applyFont="1" applyFill="1" applyBorder="1" applyAlignment="1">
      <alignment horizontal="right" indent="1"/>
    </xf>
    <xf numFmtId="0" fontId="2" fillId="9" borderId="8" xfId="0" applyFont="1" applyFill="1" applyBorder="1" applyAlignment="1">
      <alignment horizontal="center"/>
    </xf>
    <xf numFmtId="0" fontId="3" fillId="10" borderId="8" xfId="0" applyFont="1" applyFill="1" applyBorder="1" applyAlignment="1">
      <alignment horizontal="right" indent="1"/>
    </xf>
    <xf numFmtId="0" fontId="2" fillId="10" borderId="8" xfId="0" applyFont="1" applyFill="1" applyBorder="1" applyAlignment="1">
      <alignment horizontal="center"/>
    </xf>
    <xf numFmtId="0" fontId="0" fillId="0" borderId="0" xfId="0" applyAlignment="1">
      <alignment vertical="top"/>
    </xf>
    <xf numFmtId="14" fontId="2" fillId="8" borderId="8" xfId="0" applyNumberFormat="1" applyFont="1" applyFill="1" applyBorder="1" applyAlignment="1" applyProtection="1">
      <alignment horizontal="left"/>
      <protection locked="0"/>
    </xf>
    <xf numFmtId="0" fontId="12" fillId="0" borderId="0" xfId="0" applyFont="1"/>
    <xf numFmtId="0" fontId="13" fillId="0" borderId="0" xfId="0" applyFont="1"/>
    <xf numFmtId="0" fontId="14" fillId="0" borderId="0" xfId="0" applyFont="1"/>
    <xf numFmtId="0" fontId="16" fillId="0" borderId="0" xfId="0" applyFont="1" applyAlignment="1">
      <alignment vertical="top" wrapText="1"/>
    </xf>
    <xf numFmtId="0" fontId="0" fillId="0" borderId="0" xfId="0" applyAlignment="1">
      <alignment wrapText="1"/>
    </xf>
    <xf numFmtId="0" fontId="17" fillId="0" borderId="0" xfId="0" applyFont="1"/>
    <xf numFmtId="0" fontId="19" fillId="0" borderId="0" xfId="0" applyFont="1" applyAlignment="1">
      <alignment vertical="top" wrapText="1"/>
    </xf>
    <xf numFmtId="0" fontId="0" fillId="0" borderId="56" xfId="0" applyBorder="1"/>
    <xf numFmtId="0" fontId="20" fillId="0" borderId="0" xfId="0" applyFont="1"/>
    <xf numFmtId="0" fontId="21" fillId="0" borderId="0" xfId="1" applyFont="1" applyFill="1" applyBorder="1" applyAlignment="1">
      <alignment horizontal="left"/>
    </xf>
    <xf numFmtId="0" fontId="8" fillId="0" borderId="0" xfId="1" applyBorder="1" applyAlignment="1">
      <alignment horizontal="left"/>
    </xf>
    <xf numFmtId="0" fontId="8" fillId="0" borderId="0" xfId="1" applyAlignment="1">
      <alignment horizontal="left" indent="1"/>
    </xf>
    <xf numFmtId="0" fontId="22" fillId="0" borderId="0" xfId="0" applyFont="1" applyAlignment="1">
      <alignment horizontal="left"/>
    </xf>
    <xf numFmtId="0" fontId="23" fillId="0" borderId="0" xfId="0" applyFont="1" applyAlignment="1">
      <alignment horizontal="left" indent="1"/>
    </xf>
    <xf numFmtId="0" fontId="2" fillId="0" borderId="0" xfId="0" applyFont="1" applyAlignment="1">
      <alignment horizontal="right"/>
    </xf>
    <xf numFmtId="0" fontId="15" fillId="11" borderId="0" xfId="0" applyFont="1" applyFill="1"/>
    <xf numFmtId="0" fontId="11" fillId="11" borderId="0" xfId="0" applyFont="1" applyFill="1"/>
    <xf numFmtId="0" fontId="18" fillId="11" borderId="0" xfId="0" applyFont="1" applyFill="1"/>
    <xf numFmtId="0" fontId="3" fillId="8" borderId="8" xfId="0" applyFont="1" applyFill="1" applyBorder="1" applyAlignment="1">
      <alignment horizontal="right"/>
    </xf>
    <xf numFmtId="0" fontId="3" fillId="10" borderId="8" xfId="0" applyFont="1" applyFill="1" applyBorder="1" applyAlignment="1">
      <alignment horizontal="right"/>
    </xf>
    <xf numFmtId="0" fontId="3" fillId="9" borderId="8" xfId="0" applyFont="1" applyFill="1" applyBorder="1" applyAlignment="1">
      <alignment horizontal="right"/>
    </xf>
    <xf numFmtId="4" fontId="2" fillId="3" borderId="35" xfId="0" applyNumberFormat="1" applyFont="1" applyFill="1" applyBorder="1" applyAlignment="1" applyProtection="1">
      <alignment horizontal="center" vertical="center"/>
      <protection locked="0"/>
    </xf>
    <xf numFmtId="4" fontId="2" fillId="0" borderId="58" xfId="0" applyNumberFormat="1" applyFont="1" applyBorder="1" applyAlignment="1">
      <alignment horizontal="center" vertical="center"/>
    </xf>
    <xf numFmtId="4" fontId="2" fillId="0" borderId="16" xfId="0" applyNumberFormat="1" applyFont="1" applyBorder="1" applyAlignment="1">
      <alignment horizontal="center" vertical="center"/>
    </xf>
    <xf numFmtId="0" fontId="6" fillId="0" borderId="2" xfId="0" applyFont="1" applyBorder="1" applyAlignment="1">
      <alignment horizontal="left" vertical="top" indent="1"/>
    </xf>
    <xf numFmtId="0" fontId="6" fillId="0" borderId="0" xfId="0" applyFont="1" applyAlignment="1">
      <alignment horizontal="left" vertical="top" indent="1"/>
    </xf>
    <xf numFmtId="0" fontId="10" fillId="8" borderId="8" xfId="0" applyFont="1" applyFill="1" applyBorder="1" applyAlignment="1">
      <alignment horizontal="left" indent="1"/>
    </xf>
    <xf numFmtId="0" fontId="10" fillId="9" borderId="8" xfId="0" applyFont="1" applyFill="1" applyBorder="1" applyAlignment="1">
      <alignment horizontal="left" indent="1"/>
    </xf>
    <xf numFmtId="0" fontId="10" fillId="10" borderId="8" xfId="0" applyFont="1" applyFill="1" applyBorder="1" applyAlignment="1">
      <alignment horizontal="left" indent="1"/>
    </xf>
    <xf numFmtId="4" fontId="2" fillId="0" borderId="23" xfId="0" applyNumberFormat="1" applyFont="1" applyBorder="1" applyAlignment="1">
      <alignment horizontal="center" vertical="center"/>
    </xf>
    <xf numFmtId="4" fontId="3" fillId="0" borderId="59" xfId="0" applyNumberFormat="1" applyFont="1" applyBorder="1" applyAlignment="1">
      <alignment horizontal="center" vertical="center"/>
    </xf>
    <xf numFmtId="4" fontId="2" fillId="0" borderId="46" xfId="0" applyNumberFormat="1" applyFont="1" applyBorder="1" applyAlignment="1">
      <alignment horizontal="center" vertical="center"/>
    </xf>
    <xf numFmtId="0" fontId="10" fillId="12" borderId="8" xfId="0" applyFont="1" applyFill="1" applyBorder="1" applyAlignment="1">
      <alignment horizontal="left" indent="1"/>
    </xf>
    <xf numFmtId="165" fontId="2" fillId="3" borderId="9" xfId="0" applyNumberFormat="1" applyFont="1" applyFill="1" applyBorder="1" applyAlignment="1" applyProtection="1">
      <alignment horizontal="center" vertical="center"/>
      <protection locked="0"/>
    </xf>
    <xf numFmtId="14" fontId="2" fillId="3" borderId="18" xfId="0" applyNumberFormat="1" applyFont="1" applyFill="1" applyBorder="1" applyAlignment="1" applyProtection="1">
      <alignment horizontal="center" vertical="center"/>
      <protection locked="0"/>
    </xf>
    <xf numFmtId="0" fontId="24" fillId="5" borderId="1" xfId="0" applyFont="1" applyFill="1" applyBorder="1" applyAlignment="1">
      <alignment horizontal="left" vertical="center" indent="1"/>
    </xf>
    <xf numFmtId="0" fontId="24" fillId="5" borderId="3" xfId="0" applyFont="1" applyFill="1" applyBorder="1" applyAlignment="1" applyProtection="1">
      <alignment horizontal="left" vertical="center" indent="1"/>
      <protection locked="0"/>
    </xf>
    <xf numFmtId="0" fontId="24" fillId="4" borderId="1" xfId="0" applyFont="1" applyFill="1" applyBorder="1" applyAlignment="1">
      <alignment horizontal="left" vertical="center" indent="1"/>
    </xf>
    <xf numFmtId="0" fontId="24" fillId="4" borderId="3" xfId="0" applyFont="1" applyFill="1" applyBorder="1" applyAlignment="1" applyProtection="1">
      <alignment horizontal="left" vertical="center" indent="1"/>
      <protection locked="0"/>
    </xf>
    <xf numFmtId="0" fontId="24" fillId="6" borderId="1" xfId="0" applyFont="1" applyFill="1" applyBorder="1" applyAlignment="1">
      <alignment horizontal="left" vertical="center" indent="1"/>
    </xf>
    <xf numFmtId="0" fontId="24" fillId="6" borderId="3" xfId="0" applyFont="1" applyFill="1" applyBorder="1" applyAlignment="1" applyProtection="1">
      <alignment horizontal="left" vertical="center" indent="1"/>
      <protection locked="0"/>
    </xf>
    <xf numFmtId="4" fontId="2" fillId="0" borderId="60" xfId="0" applyNumberFormat="1" applyFont="1" applyBorder="1" applyAlignment="1" applyProtection="1">
      <alignment horizontal="center" vertical="center"/>
      <protection locked="0"/>
    </xf>
    <xf numFmtId="4" fontId="2" fillId="0" borderId="15" xfId="0" applyNumberFormat="1" applyFont="1" applyBorder="1" applyAlignment="1">
      <alignment horizontal="center" vertical="center"/>
    </xf>
    <xf numFmtId="4" fontId="0" fillId="0" borderId="31" xfId="0" applyNumberFormat="1" applyBorder="1" applyAlignment="1">
      <alignment horizontal="center" vertical="center"/>
    </xf>
    <xf numFmtId="4" fontId="2" fillId="0" borderId="34" xfId="0" applyNumberFormat="1" applyFont="1" applyBorder="1" applyAlignment="1">
      <alignment horizontal="center" vertical="center"/>
    </xf>
    <xf numFmtId="4" fontId="0" fillId="0" borderId="34" xfId="0" applyNumberFormat="1" applyBorder="1" applyAlignment="1">
      <alignment horizontal="center" vertical="center"/>
    </xf>
    <xf numFmtId="4" fontId="25" fillId="0" borderId="0" xfId="0" applyNumberFormat="1" applyFont="1" applyAlignment="1">
      <alignment horizontal="center" vertical="top"/>
    </xf>
    <xf numFmtId="4" fontId="2" fillId="0" borderId="63" xfId="0" applyNumberFormat="1" applyFont="1" applyBorder="1" applyAlignment="1">
      <alignment horizontal="center" vertical="center"/>
    </xf>
    <xf numFmtId="4" fontId="4" fillId="0" borderId="31" xfId="0" applyNumberFormat="1" applyFont="1" applyBorder="1" applyAlignment="1">
      <alignment horizontal="center" vertical="center"/>
    </xf>
    <xf numFmtId="4" fontId="3" fillId="0" borderId="58" xfId="0" applyNumberFormat="1" applyFont="1" applyBorder="1" applyAlignment="1">
      <alignment horizontal="center" vertical="center"/>
    </xf>
    <xf numFmtId="165" fontId="3" fillId="0" borderId="16" xfId="0" applyNumberFormat="1" applyFont="1" applyBorder="1" applyAlignment="1">
      <alignment horizontal="center" vertical="center"/>
    </xf>
    <xf numFmtId="10" fontId="2" fillId="0" borderId="0" xfId="0" applyNumberFormat="1" applyFont="1" applyAlignment="1">
      <alignment horizontal="center" vertical="top"/>
    </xf>
    <xf numFmtId="4" fontId="6" fillId="0" borderId="61" xfId="0" applyNumberFormat="1" applyFont="1" applyBorder="1" applyAlignment="1">
      <alignment horizontal="center" vertical="top"/>
    </xf>
    <xf numFmtId="4" fontId="6" fillId="5" borderId="64" xfId="0" applyNumberFormat="1" applyFont="1" applyFill="1" applyBorder="1" applyAlignment="1">
      <alignment horizontal="center" vertical="center"/>
    </xf>
    <xf numFmtId="4" fontId="6" fillId="0" borderId="61" xfId="0" applyNumberFormat="1" applyFont="1" applyBorder="1" applyAlignment="1">
      <alignment horizontal="center" vertical="center"/>
    </xf>
    <xf numFmtId="4" fontId="6" fillId="0" borderId="0" xfId="0" applyNumberFormat="1" applyFont="1" applyAlignment="1">
      <alignment horizontal="center" vertical="center"/>
    </xf>
    <xf numFmtId="10" fontId="2" fillId="0" borderId="0" xfId="0" applyNumberFormat="1" applyFont="1" applyAlignment="1">
      <alignment horizontal="right" vertical="center"/>
    </xf>
    <xf numFmtId="4" fontId="6" fillId="6" borderId="62" xfId="0" applyNumberFormat="1" applyFont="1" applyFill="1" applyBorder="1" applyAlignment="1">
      <alignment horizontal="center" vertical="center"/>
    </xf>
    <xf numFmtId="10" fontId="2" fillId="0" borderId="0" xfId="0" applyNumberFormat="1" applyFont="1" applyAlignment="1">
      <alignment vertical="center"/>
    </xf>
    <xf numFmtId="4" fontId="0" fillId="0" borderId="0" xfId="0" applyNumberFormat="1" applyAlignment="1">
      <alignment vertical="center"/>
    </xf>
    <xf numFmtId="4" fontId="6" fillId="4" borderId="62" xfId="0" applyNumberFormat="1" applyFont="1" applyFill="1" applyBorder="1" applyAlignment="1">
      <alignment horizontal="center" vertical="top"/>
    </xf>
    <xf numFmtId="14" fontId="2" fillId="3" borderId="32" xfId="0" applyNumberFormat="1" applyFont="1" applyFill="1" applyBorder="1" applyAlignment="1" applyProtection="1">
      <alignment horizontal="center" vertical="center"/>
      <protection locked="0"/>
    </xf>
    <xf numFmtId="165" fontId="2" fillId="3" borderId="39" xfId="0" applyNumberFormat="1" applyFont="1" applyFill="1" applyBorder="1" applyAlignment="1" applyProtection="1">
      <alignment horizontal="center" vertical="center"/>
      <protection locked="0"/>
    </xf>
    <xf numFmtId="4" fontId="2" fillId="3" borderId="67"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65" fontId="3" fillId="0" borderId="68" xfId="0" applyNumberFormat="1" applyFont="1" applyBorder="1" applyAlignment="1">
      <alignment horizontal="center" vertical="center"/>
    </xf>
    <xf numFmtId="4" fontId="3" fillId="0" borderId="33" xfId="0" applyNumberFormat="1" applyFont="1" applyBorder="1" applyAlignment="1">
      <alignment horizontal="center" vertical="center"/>
    </xf>
    <xf numFmtId="4" fontId="26" fillId="0" borderId="44" xfId="0" applyNumberFormat="1" applyFont="1" applyBorder="1" applyAlignment="1">
      <alignment horizontal="center" vertical="center"/>
    </xf>
    <xf numFmtId="165" fontId="3" fillId="0" borderId="3" xfId="0" applyNumberFormat="1" applyFont="1" applyBorder="1" applyAlignment="1">
      <alignment horizontal="center" vertical="center"/>
    </xf>
    <xf numFmtId="4" fontId="3" fillId="0" borderId="69" xfId="0" applyNumberFormat="1" applyFont="1" applyBorder="1" applyAlignment="1">
      <alignment horizontal="center" vertical="center"/>
    </xf>
    <xf numFmtId="10" fontId="2" fillId="0" borderId="3" xfId="0" applyNumberFormat="1" applyFont="1" applyBorder="1" applyAlignment="1">
      <alignment horizontal="center" vertical="center"/>
    </xf>
    <xf numFmtId="4" fontId="3" fillId="0" borderId="70" xfId="0" applyNumberFormat="1" applyFont="1" applyBorder="1" applyAlignment="1">
      <alignment horizontal="center" vertical="center"/>
    </xf>
    <xf numFmtId="10" fontId="2" fillId="0" borderId="1" xfId="0" applyNumberFormat="1" applyFont="1" applyBorder="1" applyAlignment="1">
      <alignment horizontal="center" vertical="center"/>
    </xf>
    <xf numFmtId="4" fontId="2" fillId="0" borderId="68" xfId="0" applyNumberFormat="1" applyFont="1" applyBorder="1" applyAlignment="1">
      <alignment horizontal="center" vertical="center"/>
    </xf>
    <xf numFmtId="10" fontId="3" fillId="0" borderId="3" xfId="0" applyNumberFormat="1" applyFont="1" applyBorder="1" applyAlignment="1">
      <alignment horizontal="center" vertical="center"/>
    </xf>
    <xf numFmtId="4" fontId="2" fillId="0" borderId="1" xfId="0" applyNumberFormat="1" applyFont="1" applyBorder="1" applyAlignment="1">
      <alignment horizontal="center" vertical="center"/>
    </xf>
    <xf numFmtId="4" fontId="3" fillId="0" borderId="3" xfId="0" applyNumberFormat="1" applyFont="1" applyBorder="1" applyAlignment="1">
      <alignment horizontal="center" vertical="center"/>
    </xf>
    <xf numFmtId="4" fontId="3" fillId="0" borderId="68" xfId="0" applyNumberFormat="1" applyFont="1" applyBorder="1" applyAlignment="1">
      <alignment horizontal="center" vertical="center"/>
    </xf>
    <xf numFmtId="10" fontId="2" fillId="0" borderId="68" xfId="0" applyNumberFormat="1" applyFont="1" applyBorder="1" applyAlignment="1">
      <alignment horizontal="center" vertical="center"/>
    </xf>
    <xf numFmtId="4" fontId="6" fillId="0" borderId="2" xfId="0" applyNumberFormat="1" applyFont="1" applyBorder="1" applyAlignment="1">
      <alignment horizontal="center" vertical="center"/>
    </xf>
    <xf numFmtId="0" fontId="3" fillId="5" borderId="27" xfId="0" applyFont="1" applyFill="1" applyBorder="1" applyAlignment="1">
      <alignment horizontal="right" indent="1"/>
    </xf>
    <xf numFmtId="0" fontId="3" fillId="5" borderId="28" xfId="0" applyFont="1" applyFill="1" applyBorder="1" applyAlignment="1">
      <alignment horizontal="right" indent="1"/>
    </xf>
    <xf numFmtId="0" fontId="3" fillId="5" borderId="29" xfId="0" applyFont="1" applyFill="1" applyBorder="1" applyAlignment="1">
      <alignment horizontal="right" indent="1"/>
    </xf>
    <xf numFmtId="0" fontId="3" fillId="5" borderId="22" xfId="0" applyFont="1" applyFill="1" applyBorder="1" applyAlignment="1">
      <alignment horizontal="right" indent="1"/>
    </xf>
    <xf numFmtId="0" fontId="3" fillId="4" borderId="41" xfId="0" applyFont="1" applyFill="1" applyBorder="1" applyAlignment="1">
      <alignment horizontal="right" indent="1"/>
    </xf>
    <xf numFmtId="0" fontId="3" fillId="4" borderId="42" xfId="0" applyFont="1" applyFill="1" applyBorder="1" applyAlignment="1">
      <alignment horizontal="right" indent="1"/>
    </xf>
    <xf numFmtId="0" fontId="5" fillId="4" borderId="41" xfId="0" applyFont="1" applyFill="1" applyBorder="1" applyAlignment="1">
      <alignment horizontal="right" indent="1"/>
    </xf>
    <xf numFmtId="0" fontId="3" fillId="4" borderId="28" xfId="0" applyFont="1" applyFill="1" applyBorder="1" applyAlignment="1">
      <alignment horizontal="right" indent="1"/>
    </xf>
    <xf numFmtId="0" fontId="5" fillId="4" borderId="47" xfId="0" applyFont="1" applyFill="1" applyBorder="1" applyAlignment="1">
      <alignment horizontal="right" indent="1"/>
    </xf>
    <xf numFmtId="0" fontId="3" fillId="4" borderId="43" xfId="0" applyFont="1" applyFill="1" applyBorder="1" applyAlignment="1">
      <alignment horizontal="right" indent="1"/>
    </xf>
    <xf numFmtId="0" fontId="3" fillId="6" borderId="41" xfId="0" applyFont="1" applyFill="1" applyBorder="1" applyAlignment="1">
      <alignment horizontal="right" indent="1"/>
    </xf>
    <xf numFmtId="0" fontId="3" fillId="6" borderId="42" xfId="0" applyFont="1" applyFill="1" applyBorder="1" applyAlignment="1">
      <alignment horizontal="right" indent="1"/>
    </xf>
    <xf numFmtId="0" fontId="5" fillId="6" borderId="41" xfId="0" applyFont="1" applyFill="1" applyBorder="1" applyAlignment="1">
      <alignment horizontal="right" indent="1"/>
    </xf>
    <xf numFmtId="0" fontId="3" fillId="6" borderId="28" xfId="0" applyFont="1" applyFill="1" applyBorder="1" applyAlignment="1">
      <alignment horizontal="right" indent="1"/>
    </xf>
    <xf numFmtId="0" fontId="3" fillId="6" borderId="47" xfId="0" applyFont="1" applyFill="1" applyBorder="1" applyAlignment="1">
      <alignment horizontal="right" indent="1"/>
    </xf>
    <xf numFmtId="0" fontId="3" fillId="6" borderId="50" xfId="0" applyFont="1" applyFill="1" applyBorder="1" applyAlignment="1">
      <alignment horizontal="right" indent="1"/>
    </xf>
    <xf numFmtId="4" fontId="2" fillId="0" borderId="0" xfId="0" applyNumberFormat="1" applyFont="1" applyAlignment="1">
      <alignment horizontal="center" vertical="top"/>
    </xf>
    <xf numFmtId="4" fontId="2" fillId="0" borderId="0" xfId="0" applyNumberFormat="1" applyFont="1" applyAlignment="1">
      <alignment horizontal="right" vertical="top"/>
    </xf>
    <xf numFmtId="0" fontId="0" fillId="0" borderId="0" xfId="0" applyAlignment="1">
      <alignment horizontal="right" vertical="center"/>
    </xf>
    <xf numFmtId="0" fontId="0" fillId="0" borderId="0" xfId="0" applyAlignment="1">
      <alignment horizontal="left" vertical="top"/>
    </xf>
    <xf numFmtId="14" fontId="2" fillId="9" borderId="8" xfId="0" applyNumberFormat="1" applyFont="1" applyFill="1" applyBorder="1" applyAlignment="1" applyProtection="1">
      <alignment horizontal="left"/>
      <protection locked="0"/>
    </xf>
    <xf numFmtId="14" fontId="2" fillId="10" borderId="8" xfId="0" applyNumberFormat="1" applyFont="1" applyFill="1" applyBorder="1" applyAlignment="1" applyProtection="1">
      <alignment horizontal="left"/>
      <protection locked="0"/>
    </xf>
    <xf numFmtId="0" fontId="8" fillId="0" borderId="0" xfId="1" applyAlignment="1">
      <alignment horizontal="right" vertical="top"/>
    </xf>
    <xf numFmtId="0" fontId="0" fillId="0" borderId="0" xfId="0" applyAlignment="1">
      <alignment horizontal="right"/>
    </xf>
    <xf numFmtId="0" fontId="0" fillId="0" borderId="71" xfId="0" applyBorder="1"/>
    <xf numFmtId="0" fontId="4" fillId="6" borderId="71" xfId="0" applyFont="1" applyFill="1" applyBorder="1" applyAlignment="1">
      <alignment horizontal="center" vertical="top"/>
    </xf>
    <xf numFmtId="0" fontId="4" fillId="5" borderId="71" xfId="0" applyFont="1" applyFill="1" applyBorder="1" applyAlignment="1">
      <alignment horizontal="center" vertical="top"/>
    </xf>
    <xf numFmtId="0" fontId="4" fillId="4" borderId="71" xfId="0" applyFont="1" applyFill="1" applyBorder="1" applyAlignment="1">
      <alignment horizontal="center" vertical="top"/>
    </xf>
    <xf numFmtId="0" fontId="4" fillId="3" borderId="71" xfId="0" applyFont="1" applyFill="1" applyBorder="1" applyAlignment="1">
      <alignment horizontal="center"/>
    </xf>
    <xf numFmtId="0" fontId="4" fillId="3" borderId="71" xfId="0" applyFont="1" applyFill="1" applyBorder="1" applyAlignment="1">
      <alignment horizontal="center" vertical="center"/>
    </xf>
    <xf numFmtId="0" fontId="27" fillId="0" borderId="0" xfId="0" applyFont="1"/>
    <xf numFmtId="0" fontId="28" fillId="0" borderId="0" xfId="0" applyFont="1"/>
    <xf numFmtId="0" fontId="8" fillId="0" borderId="0" xfId="1" applyAlignment="1">
      <alignment vertical="top"/>
    </xf>
    <xf numFmtId="0" fontId="29" fillId="0" borderId="0" xfId="0" applyFont="1" applyAlignment="1">
      <alignment horizontal="right"/>
    </xf>
    <xf numFmtId="0" fontId="30" fillId="0" borderId="0" xfId="0" applyFont="1"/>
    <xf numFmtId="0" fontId="4" fillId="0" borderId="0" xfId="0" applyFont="1" applyAlignment="1">
      <alignment horizontal="left" vertical="center"/>
    </xf>
    <xf numFmtId="0" fontId="4" fillId="3" borderId="0" xfId="0" applyFont="1" applyFill="1" applyAlignment="1">
      <alignment horizontal="left" vertical="center"/>
    </xf>
    <xf numFmtId="4" fontId="2" fillId="0" borderId="38" xfId="0" applyNumberFormat="1" applyFont="1" applyBorder="1" applyAlignment="1">
      <alignment horizontal="center" vertical="center" wrapText="1"/>
    </xf>
    <xf numFmtId="164" fontId="2" fillId="3" borderId="72" xfId="0" applyNumberFormat="1" applyFont="1" applyFill="1" applyBorder="1" applyAlignment="1" applyProtection="1">
      <alignment horizontal="center" vertical="center"/>
      <protection locked="0"/>
    </xf>
    <xf numFmtId="14" fontId="0" fillId="0" borderId="0" xfId="0" applyNumberFormat="1" applyAlignment="1">
      <alignment horizontal="left"/>
    </xf>
    <xf numFmtId="4" fontId="3" fillId="0" borderId="63" xfId="0" applyNumberFormat="1" applyFont="1" applyBorder="1" applyAlignment="1">
      <alignment horizontal="center" vertical="center"/>
    </xf>
    <xf numFmtId="0" fontId="3" fillId="7" borderId="48"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57" xfId="0" applyFont="1" applyFill="1" applyBorder="1" applyAlignment="1">
      <alignment horizontal="center" vertical="center"/>
    </xf>
    <xf numFmtId="0" fontId="3" fillId="7" borderId="58"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6" xfId="0" applyFont="1" applyFill="1" applyBorder="1" applyAlignment="1">
      <alignment horizontal="center" vertical="center"/>
    </xf>
    <xf numFmtId="164" fontId="3" fillId="0" borderId="61" xfId="0" applyNumberFormat="1" applyFont="1" applyBorder="1" applyAlignment="1">
      <alignment horizontal="center" vertical="center"/>
    </xf>
    <xf numFmtId="164" fontId="3" fillId="0" borderId="53" xfId="0" applyNumberFormat="1" applyFont="1" applyBorder="1" applyAlignment="1">
      <alignment horizontal="center" vertical="center"/>
    </xf>
    <xf numFmtId="0" fontId="3" fillId="7" borderId="4" xfId="0" applyFont="1" applyFill="1" applyBorder="1" applyAlignment="1">
      <alignment horizontal="center" vertical="center"/>
    </xf>
    <xf numFmtId="0" fontId="3" fillId="7" borderId="5"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20"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45" xfId="0" applyFont="1" applyFill="1" applyBorder="1" applyAlignment="1">
      <alignment horizontal="center" vertical="center"/>
    </xf>
    <xf numFmtId="0" fontId="3" fillId="6" borderId="48" xfId="0" applyFont="1" applyFill="1" applyBorder="1" applyAlignment="1">
      <alignment horizontal="center" vertical="center"/>
    </xf>
    <xf numFmtId="0" fontId="3" fillId="6" borderId="49"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2" fillId="10" borderId="8" xfId="0" applyFont="1" applyFill="1" applyBorder="1" applyAlignment="1" applyProtection="1">
      <alignment horizontal="left"/>
      <protection locked="0"/>
    </xf>
    <xf numFmtId="14" fontId="2" fillId="10" borderId="8" xfId="0" applyNumberFormat="1" applyFont="1" applyFill="1" applyBorder="1" applyAlignment="1" applyProtection="1">
      <alignment horizontal="left"/>
      <protection locked="0"/>
    </xf>
    <xf numFmtId="0" fontId="2" fillId="9" borderId="8" xfId="0" applyFont="1" applyFill="1" applyBorder="1" applyAlignment="1" applyProtection="1">
      <alignment horizontal="left"/>
      <protection locked="0"/>
    </xf>
    <xf numFmtId="14" fontId="2" fillId="9" borderId="8" xfId="0" applyNumberFormat="1" applyFont="1" applyFill="1" applyBorder="1" applyAlignment="1" applyProtection="1">
      <alignment horizontal="left"/>
      <protection locked="0"/>
    </xf>
    <xf numFmtId="0" fontId="3" fillId="5" borderId="4" xfId="0" applyFont="1" applyFill="1" applyBorder="1" applyAlignment="1">
      <alignment horizontal="center" vertical="center"/>
    </xf>
    <xf numFmtId="0" fontId="3" fillId="5" borderId="20" xfId="0" applyFont="1" applyFill="1" applyBorder="1" applyAlignment="1">
      <alignment horizontal="center" vertical="center"/>
    </xf>
    <xf numFmtId="0" fontId="2" fillId="2" borderId="6" xfId="0" applyFont="1" applyFill="1" applyBorder="1" applyAlignment="1">
      <alignment horizontal="center"/>
    </xf>
    <xf numFmtId="0" fontId="2" fillId="2" borderId="19" xfId="0" applyFont="1" applyFill="1" applyBorder="1" applyAlignment="1">
      <alignment horizontal="center"/>
    </xf>
    <xf numFmtId="0" fontId="8" fillId="0" borderId="0" xfId="1" applyAlignment="1">
      <alignment horizontal="right" vertical="top"/>
    </xf>
    <xf numFmtId="0" fontId="2" fillId="8" borderId="8" xfId="0" applyFont="1" applyFill="1" applyBorder="1" applyAlignment="1" applyProtection="1">
      <alignment horizontal="left"/>
      <protection locked="0"/>
    </xf>
    <xf numFmtId="0" fontId="2" fillId="5" borderId="6" xfId="0" applyFont="1" applyFill="1" applyBorder="1" applyAlignment="1">
      <alignment horizontal="center" wrapText="1"/>
    </xf>
    <xf numFmtId="0" fontId="2" fillId="5" borderId="19" xfId="0" applyFont="1" applyFill="1" applyBorder="1" applyAlignment="1">
      <alignment horizontal="center" wrapText="1"/>
    </xf>
    <xf numFmtId="0" fontId="3" fillId="5" borderId="13"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37" xfId="0" applyFont="1" applyFill="1" applyBorder="1" applyAlignment="1">
      <alignment horizontal="center" vertical="center"/>
    </xf>
    <xf numFmtId="0" fontId="31" fillId="0" borderId="0" xfId="1" applyFont="1" applyAlignment="1">
      <alignment horizontal="left"/>
    </xf>
    <xf numFmtId="0" fontId="32" fillId="0" borderId="73" xfId="1" applyFont="1" applyBorder="1" applyAlignment="1">
      <alignment horizontal="center"/>
    </xf>
    <xf numFmtId="0" fontId="8" fillId="0" borderId="0" xfId="1" applyFill="1" applyAlignment="1"/>
    <xf numFmtId="0" fontId="33" fillId="0" borderId="73" xfId="1" applyFont="1" applyBorder="1" applyAlignment="1">
      <alignment horizontal="center" vertical="center"/>
    </xf>
  </cellXfs>
  <cellStyles count="2">
    <cellStyle name="Link" xfId="1" builtinId="8"/>
    <cellStyle name="Standard"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E696"/>
      <color rgb="FFFFE593"/>
      <color rgb="FFF8F200"/>
      <color rgb="FFFFFFAB"/>
      <color rgb="FFFFD875"/>
      <color rgb="FFFFB600"/>
      <color rgb="FFF6B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r>
              <a:rPr lang="de-DE" sz="2200"/>
              <a:t>Energie Verbrauchskosten</a:t>
            </a:r>
          </a:p>
        </c:rich>
      </c:tx>
      <c:overlay val="0"/>
      <c:spPr>
        <a:noFill/>
        <a:ln>
          <a:noFill/>
        </a:ln>
        <a:effectLst/>
      </c:spPr>
      <c:txPr>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2026'!$D$6:$O$6</c:f>
              <c:numCache>
                <c:formatCode>General</c:formatCode>
                <c:ptCount val="12"/>
              </c:numCache>
            </c:numRef>
          </c:val>
          <c:extLst>
            <c:ext xmlns:c16="http://schemas.microsoft.com/office/drawing/2014/chart" uri="{C3380CC4-5D6E-409C-BE32-E72D297353CC}">
              <c16:uniqueId val="{00000000-1463-4588-AAC5-179ECA1983F3}"/>
            </c:ext>
          </c:extLst>
        </c:ser>
        <c:ser>
          <c:idx val="1"/>
          <c:order val="1"/>
          <c:tx>
            <c:v>Strom</c:v>
          </c:tx>
          <c:spPr>
            <a:solidFill>
              <a:srgbClr val="F8F2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2026'!$D$15:$O$15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463-4588-AAC5-179ECA1983F3}"/>
            </c:ext>
          </c:extLst>
        </c:ser>
        <c:ser>
          <c:idx val="2"/>
          <c:order val="2"/>
          <c:tx>
            <c:v>Wasser</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2026'!$D$29:$O$29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463-4588-AAC5-179ECA1983F3}"/>
            </c:ext>
          </c:extLst>
        </c:ser>
        <c:ser>
          <c:idx val="3"/>
          <c:order val="3"/>
          <c:tx>
            <c:v>Gas</c:v>
          </c:tx>
          <c:spPr>
            <a:solidFill>
              <a:srgbClr val="FFC000"/>
            </a:solidFill>
            <a:ln>
              <a:noFill/>
            </a:ln>
            <a:effectLst/>
          </c:spPr>
          <c:invertIfNegative val="0"/>
          <c:dLbls>
            <c:dLbl>
              <c:idx val="3"/>
              <c:layout>
                <c:manualLayout>
                  <c:x val="3.7118917320096007E-3"/>
                  <c:y val="2.09547127997998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63-4588-AAC5-179ECA1983F3}"/>
                </c:ext>
              </c:extLst>
            </c:dLbl>
            <c:spPr>
              <a:noFill/>
              <a:ln>
                <a:noFill/>
              </a:ln>
              <a:effectLst/>
            </c:spPr>
            <c:txPr>
              <a:bodyPr rot="0" spcFirstLastPara="1" vertOverflow="ellipsis" vert="horz" wrap="square" lIns="38100" tIns="19050" rIns="38100" bIns="19050" anchor="b" anchorCtr="0">
                <a:spAutoFit/>
              </a:bodyPr>
              <a:lstStyle/>
              <a:p>
                <a:pPr algn="r">
                  <a:defRPr sz="1000" b="0" i="0" u="none" strike="noStrike" kern="1200" baseline="0">
                    <a:solidFill>
                      <a:schemeClr val="tx1">
                        <a:lumMod val="75000"/>
                        <a:lumOff val="25000"/>
                      </a:schemeClr>
                    </a:solidFill>
                    <a:latin typeface="+mn-lt"/>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2026'!$D$43:$O$43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463-4588-AAC5-179ECA1983F3}"/>
            </c:ext>
          </c:extLst>
        </c:ser>
        <c:dLbls>
          <c:showLegendKey val="0"/>
          <c:showVal val="0"/>
          <c:showCatName val="0"/>
          <c:showSerName val="0"/>
          <c:showPercent val="0"/>
          <c:showBubbleSize val="0"/>
        </c:dLbls>
        <c:gapWidth val="0"/>
        <c:axId val="597788696"/>
        <c:axId val="597792632"/>
      </c:barChart>
      <c:lineChart>
        <c:grouping val="standard"/>
        <c:varyColors val="0"/>
        <c:ser>
          <c:idx val="4"/>
          <c:order val="4"/>
          <c:tx>
            <c:v>Außentemperatur °C</c:v>
          </c:tx>
          <c:spPr>
            <a:ln w="38100" cap="rnd">
              <a:solidFill>
                <a:schemeClr val="tx2">
                  <a:lumMod val="40000"/>
                  <a:lumOff val="60000"/>
                </a:schemeClr>
              </a:solidFill>
              <a:round/>
            </a:ln>
            <a:effectLst/>
          </c:spPr>
          <c:marker>
            <c:symbol val="none"/>
          </c:marker>
          <c:val>
            <c:numRef>
              <c:f>'Verbrauchskontrolle 2026'!$D$49:$O$49</c:f>
              <c:numCache>
                <c:formatCode>#,##0.0</c:formatCode>
                <c:ptCount val="12"/>
              </c:numCache>
            </c:numRef>
          </c:val>
          <c:smooth val="0"/>
          <c:extLst>
            <c:ext xmlns:c16="http://schemas.microsoft.com/office/drawing/2014/chart" uri="{C3380CC4-5D6E-409C-BE32-E72D297353CC}">
              <c16:uniqueId val="{00000005-1463-4588-AAC5-179ECA1983F3}"/>
            </c:ext>
          </c:extLst>
        </c:ser>
        <c:dLbls>
          <c:showLegendKey val="0"/>
          <c:showVal val="0"/>
          <c:showCatName val="0"/>
          <c:showSerName val="0"/>
          <c:showPercent val="0"/>
          <c:showBubbleSize val="0"/>
        </c:dLbls>
        <c:marker val="1"/>
        <c:smooth val="0"/>
        <c:axId val="606060896"/>
        <c:axId val="606059912"/>
      </c:lineChart>
      <c:catAx>
        <c:axId val="597788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mn-lt"/>
                <a:ea typeface="+mn-ea"/>
                <a:cs typeface="+mn-cs"/>
              </a:defRPr>
            </a:pPr>
            <a:endParaRPr lang="de-DE"/>
          </a:p>
        </c:txPr>
        <c:crossAx val="597792632"/>
        <c:crosses val="autoZero"/>
        <c:auto val="1"/>
        <c:lblAlgn val="ctr"/>
        <c:lblOffset val="100"/>
        <c:noMultiLvlLbl val="0"/>
      </c:catAx>
      <c:valAx>
        <c:axId val="597792632"/>
        <c:scaling>
          <c:orientation val="minMax"/>
        </c:scaling>
        <c:delete val="0"/>
        <c:axPos val="l"/>
        <c:majorGridlines>
          <c:spPr>
            <a:ln w="9525" cap="flat" cmpd="sng" algn="ctr">
              <a:solidFill>
                <a:schemeClr val="bg1">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00\ 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97788696"/>
        <c:crosses val="autoZero"/>
        <c:crossBetween val="between"/>
      </c:valAx>
      <c:valAx>
        <c:axId val="606059912"/>
        <c:scaling>
          <c:orientation val="minMax"/>
          <c:min val="-10"/>
        </c:scaling>
        <c:delete val="0"/>
        <c:axPos val="r"/>
        <c:numFmt formatCode="#,##0.0\ \°\C" sourceLinked="0"/>
        <c:majorTickMark val="none"/>
        <c:minorTickMark val="none"/>
        <c:tickLblPos val="nextTo"/>
        <c:spPr>
          <a:solidFill>
            <a:schemeClr val="bg1">
              <a:lumMod val="95000"/>
            </a:schemeClr>
          </a:solidFill>
          <a:ln>
            <a:solidFill>
              <a:schemeClr val="bg1">
                <a:lumMod val="95000"/>
              </a:schemeClr>
            </a:solidFill>
          </a:ln>
          <a:effectLst/>
        </c:spPr>
        <c:txPr>
          <a:bodyPr rot="-60000000" spcFirstLastPara="1" vertOverflow="ellipsis" vert="horz" wrap="square" anchor="ctr" anchorCtr="1"/>
          <a:lstStyle/>
          <a:p>
            <a:pPr>
              <a:defRPr sz="1200" b="0" i="0" u="none" strike="noStrike" kern="1200" baseline="0">
                <a:solidFill>
                  <a:schemeClr val="accent1"/>
                </a:solidFill>
                <a:latin typeface="+mn-lt"/>
                <a:ea typeface="+mn-ea"/>
                <a:cs typeface="+mn-cs"/>
              </a:defRPr>
            </a:pPr>
            <a:endParaRPr lang="de-DE"/>
          </a:p>
        </c:txPr>
        <c:crossAx val="606060896"/>
        <c:crosses val="max"/>
        <c:crossBetween val="between"/>
      </c:valAx>
      <c:catAx>
        <c:axId val="606060896"/>
        <c:scaling>
          <c:orientation val="minMax"/>
        </c:scaling>
        <c:delete val="1"/>
        <c:axPos val="b"/>
        <c:majorTickMark val="out"/>
        <c:minorTickMark val="none"/>
        <c:tickLblPos val="nextTo"/>
        <c:crossAx val="606059912"/>
        <c:crosses val="autoZero"/>
        <c:auto val="1"/>
        <c:lblAlgn val="ctr"/>
        <c:lblOffset val="100"/>
        <c:noMultiLvlLbl val="0"/>
      </c:cat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r>
              <a:rPr lang="de-DE" sz="2200"/>
              <a:t>Energie Verbrauch</a:t>
            </a:r>
          </a:p>
        </c:rich>
      </c:tx>
      <c:overlay val="0"/>
      <c:spPr>
        <a:noFill/>
        <a:ln>
          <a:noFill/>
        </a:ln>
        <a:effectLst/>
      </c:spPr>
      <c:txPr>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2026'!$D$6:$O$6</c:f>
              <c:numCache>
                <c:formatCode>General</c:formatCode>
                <c:ptCount val="12"/>
              </c:numCache>
            </c:numRef>
          </c:val>
          <c:extLst>
            <c:ext xmlns:c16="http://schemas.microsoft.com/office/drawing/2014/chart" uri="{C3380CC4-5D6E-409C-BE32-E72D297353CC}">
              <c16:uniqueId val="{00000000-9A7E-4546-AB5B-CA0F7C200D5B}"/>
            </c:ext>
          </c:extLst>
        </c:ser>
        <c:ser>
          <c:idx val="1"/>
          <c:order val="1"/>
          <c:tx>
            <c:v>Strom kWh</c:v>
          </c:tx>
          <c:spPr>
            <a:solidFill>
              <a:srgbClr val="F8F2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2026'!$D$9:$O$9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A7E-4546-AB5B-CA0F7C200D5B}"/>
            </c:ext>
          </c:extLst>
        </c:ser>
        <c:ser>
          <c:idx val="2"/>
          <c:order val="2"/>
          <c:tx>
            <c:v>Wasser m³</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2026'!$D$23:$O$23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A7E-4546-AB5B-CA0F7C200D5B}"/>
            </c:ext>
          </c:extLst>
        </c:ser>
        <c:ser>
          <c:idx val="3"/>
          <c:order val="3"/>
          <c:tx>
            <c:v>Gas kWh</c:v>
          </c:tx>
          <c:spPr>
            <a:solidFill>
              <a:srgbClr val="FFC000"/>
            </a:solidFill>
            <a:ln>
              <a:noFill/>
            </a:ln>
            <a:effectLst/>
          </c:spPr>
          <c:invertIfNegative val="0"/>
          <c:dLbls>
            <c:dLbl>
              <c:idx val="3"/>
              <c:layout>
                <c:manualLayout>
                  <c:x val="3.7118917320096007E-3"/>
                  <c:y val="2.0954712799799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7E-4546-AB5B-CA0F7C200D5B}"/>
                </c:ext>
              </c:extLst>
            </c:dLbl>
            <c:spPr>
              <a:noFill/>
              <a:ln>
                <a:noFill/>
              </a:ln>
              <a:effectLst/>
            </c:spPr>
            <c:txPr>
              <a:bodyPr rot="0" spcFirstLastPara="1" vertOverflow="ellipsis" vert="horz" wrap="square" lIns="38100" tIns="19050" rIns="38100" bIns="19050" anchor="b" anchorCtr="0">
                <a:spAutoFit/>
              </a:bodyPr>
              <a:lstStyle/>
              <a:p>
                <a:pPr algn="r">
                  <a:defRPr sz="1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'Verbrauchskontrolle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'Verbrauchskontrolle 2026'!$D$37:$O$37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A7E-4546-AB5B-CA0F7C200D5B}"/>
            </c:ext>
          </c:extLst>
        </c:ser>
        <c:dLbls>
          <c:showLegendKey val="0"/>
          <c:showVal val="0"/>
          <c:showCatName val="0"/>
          <c:showSerName val="0"/>
          <c:showPercent val="0"/>
          <c:showBubbleSize val="0"/>
        </c:dLbls>
        <c:gapWidth val="0"/>
        <c:axId val="597788696"/>
        <c:axId val="597792632"/>
      </c:barChart>
      <c:lineChart>
        <c:grouping val="standard"/>
        <c:varyColors val="0"/>
        <c:ser>
          <c:idx val="4"/>
          <c:order val="4"/>
          <c:tx>
            <c:v>Außentemperatur °C</c:v>
          </c:tx>
          <c:spPr>
            <a:ln w="38100" cap="rnd">
              <a:solidFill>
                <a:schemeClr val="tx2">
                  <a:lumMod val="40000"/>
                  <a:lumOff val="60000"/>
                </a:schemeClr>
              </a:solidFill>
              <a:round/>
            </a:ln>
            <a:effectLst/>
          </c:spPr>
          <c:marker>
            <c:symbol val="none"/>
          </c:marker>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7E-4546-AB5B-CA0F7C200D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'Verbrauchskontrolle 2026'!$D$49:$O$49</c:f>
              <c:numCache>
                <c:formatCode>#,##0.0</c:formatCode>
                <c:ptCount val="12"/>
              </c:numCache>
            </c:numRef>
          </c:val>
          <c:smooth val="0"/>
          <c:extLst>
            <c:ext xmlns:c16="http://schemas.microsoft.com/office/drawing/2014/chart" uri="{C3380CC4-5D6E-409C-BE32-E72D297353CC}">
              <c16:uniqueId val="{00000006-9A7E-4546-AB5B-CA0F7C200D5B}"/>
            </c:ext>
          </c:extLst>
        </c:ser>
        <c:dLbls>
          <c:showLegendKey val="0"/>
          <c:showVal val="0"/>
          <c:showCatName val="0"/>
          <c:showSerName val="0"/>
          <c:showPercent val="0"/>
          <c:showBubbleSize val="0"/>
        </c:dLbls>
        <c:marker val="1"/>
        <c:smooth val="0"/>
        <c:axId val="235125336"/>
        <c:axId val="235127960"/>
      </c:lineChart>
      <c:catAx>
        <c:axId val="597788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mn-lt"/>
                <a:ea typeface="+mn-ea"/>
                <a:cs typeface="+mn-cs"/>
              </a:defRPr>
            </a:pPr>
            <a:endParaRPr lang="de-DE"/>
          </a:p>
        </c:txPr>
        <c:crossAx val="597792632"/>
        <c:crosses val="autoZero"/>
        <c:auto val="1"/>
        <c:lblAlgn val="ctr"/>
        <c:lblOffset val="100"/>
        <c:noMultiLvlLbl val="0"/>
      </c:catAx>
      <c:valAx>
        <c:axId val="597792632"/>
        <c:scaling>
          <c:logBase val="10"/>
          <c:orientation val="minMax"/>
        </c:scaling>
        <c:delete val="0"/>
        <c:axPos val="l"/>
        <c:majorGridlines>
          <c:spPr>
            <a:ln w="9525" cap="flat" cmpd="sng" algn="ctr">
              <a:solidFill>
                <a:schemeClr val="bg1">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00\ 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97788696"/>
        <c:crosses val="autoZero"/>
        <c:crossBetween val="between"/>
      </c:valAx>
      <c:valAx>
        <c:axId val="235127960"/>
        <c:scaling>
          <c:orientation val="minMax"/>
          <c:min val="-10"/>
        </c:scaling>
        <c:delete val="0"/>
        <c:axPos val="r"/>
        <c:numFmt formatCode="#,##0.0\ \°\C" sourceLinked="0"/>
        <c:majorTickMark val="out"/>
        <c:minorTickMark val="none"/>
        <c:tickLblPos val="nextTo"/>
        <c:spPr>
          <a:noFill/>
          <a:ln>
            <a:noFill/>
          </a:ln>
          <a:effectLst/>
        </c:spPr>
        <c:txPr>
          <a:bodyPr rot="-60000000" spcFirstLastPara="1" vertOverflow="ellipsis" vert="horz" wrap="square" anchor="ctr" anchorCtr="1"/>
          <a:lstStyle/>
          <a:p>
            <a:pPr algn="ctr">
              <a:defRPr lang="de-DE" sz="1200" b="0" i="0" u="none" strike="noStrike" kern="1200" baseline="0">
                <a:solidFill>
                  <a:schemeClr val="accent1"/>
                </a:solidFill>
                <a:latin typeface="+mn-lt"/>
                <a:ea typeface="+mn-ea"/>
                <a:cs typeface="+mn-cs"/>
              </a:defRPr>
            </a:pPr>
            <a:endParaRPr lang="de-DE"/>
          </a:p>
        </c:txPr>
        <c:crossAx val="235125336"/>
        <c:crosses val="max"/>
        <c:crossBetween val="between"/>
      </c:valAx>
      <c:catAx>
        <c:axId val="235125336"/>
        <c:scaling>
          <c:orientation val="minMax"/>
        </c:scaling>
        <c:delete val="1"/>
        <c:axPos val="b"/>
        <c:numFmt formatCode="General" sourceLinked="1"/>
        <c:majorTickMark val="out"/>
        <c:minorTickMark val="none"/>
        <c:tickLblPos val="nextTo"/>
        <c:crossAx val="235127960"/>
        <c:crosses val="autoZero"/>
        <c:auto val="1"/>
        <c:lblAlgn val="ctr"/>
        <c:lblOffset val="100"/>
        <c:noMultiLvlLbl val="0"/>
      </c:cat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r>
              <a:rPr lang="de-DE" sz="2200"/>
              <a:t>Energie Verbrauchskosten</a:t>
            </a:r>
          </a:p>
        </c:rich>
      </c:tx>
      <c:overlay val="0"/>
      <c:spPr>
        <a:noFill/>
        <a:ln>
          <a:noFill/>
        </a:ln>
        <a:effectLst/>
      </c:spPr>
      <c:txPr>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2026'!$D$6:$O$6</c:f>
              <c:numCache>
                <c:formatCode>General</c:formatCode>
                <c:ptCount val="12"/>
              </c:numCache>
            </c:numRef>
          </c:val>
          <c:extLst>
            <c:ext xmlns:c16="http://schemas.microsoft.com/office/drawing/2014/chart" uri="{C3380CC4-5D6E-409C-BE32-E72D297353CC}">
              <c16:uniqueId val="{00000000-AF89-45EE-85DF-1903A7D06B5D}"/>
            </c:ext>
          </c:extLst>
        </c:ser>
        <c:ser>
          <c:idx val="1"/>
          <c:order val="1"/>
          <c:tx>
            <c:v>Strom</c:v>
          </c:tx>
          <c:spPr>
            <a:solidFill>
              <a:srgbClr val="F8F2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2026'!$D$15:$O$15</c:f>
              <c:numCache>
                <c:formatCode>#,##0.00</c:formatCode>
                <c:ptCount val="12"/>
                <c:pt idx="0">
                  <c:v>87.997630000000001</c:v>
                </c:pt>
                <c:pt idx="1">
                  <c:v>70.548540000000003</c:v>
                </c:pt>
                <c:pt idx="2">
                  <c:v>82.531649999999999</c:v>
                </c:pt>
                <c:pt idx="3">
                  <c:v>62.34957</c:v>
                </c:pt>
                <c:pt idx="4">
                  <c:v>62.980260000000001</c:v>
                </c:pt>
                <c:pt idx="5">
                  <c:v>59.826810000000002</c:v>
                </c:pt>
                <c:pt idx="6">
                  <c:v>66.764400000000009</c:v>
                </c:pt>
                <c:pt idx="7">
                  <c:v>67.815550000000002</c:v>
                </c:pt>
                <c:pt idx="8">
                  <c:v>63.610949999999995</c:v>
                </c:pt>
                <c:pt idx="9">
                  <c:v>59.406349999999996</c:v>
                </c:pt>
                <c:pt idx="10">
                  <c:v>80.849810000000005</c:v>
                </c:pt>
                <c:pt idx="11">
                  <c:v>62.139339999999997</c:v>
                </c:pt>
              </c:numCache>
            </c:numRef>
          </c:val>
          <c:extLst>
            <c:ext xmlns:c16="http://schemas.microsoft.com/office/drawing/2014/chart" uri="{C3380CC4-5D6E-409C-BE32-E72D297353CC}">
              <c16:uniqueId val="{00000001-AF89-45EE-85DF-1903A7D06B5D}"/>
            </c:ext>
          </c:extLst>
        </c:ser>
        <c:ser>
          <c:idx val="2"/>
          <c:order val="2"/>
          <c:tx>
            <c:v>Wasser</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2026'!$D$29:$O$29</c:f>
              <c:numCache>
                <c:formatCode>#,##0.00</c:formatCode>
                <c:ptCount val="12"/>
                <c:pt idx="0">
                  <c:v>15.430000000000001</c:v>
                </c:pt>
                <c:pt idx="1">
                  <c:v>15.430000000000001</c:v>
                </c:pt>
                <c:pt idx="2">
                  <c:v>13.870000000000001</c:v>
                </c:pt>
                <c:pt idx="3">
                  <c:v>13.870000000000001</c:v>
                </c:pt>
                <c:pt idx="4">
                  <c:v>15.430000000000001</c:v>
                </c:pt>
                <c:pt idx="5">
                  <c:v>16.990000000000002</c:v>
                </c:pt>
                <c:pt idx="6">
                  <c:v>16.990000000000002</c:v>
                </c:pt>
                <c:pt idx="7">
                  <c:v>12.31</c:v>
                </c:pt>
                <c:pt idx="8">
                  <c:v>10.75</c:v>
                </c:pt>
                <c:pt idx="9">
                  <c:v>13.870000000000001</c:v>
                </c:pt>
                <c:pt idx="10">
                  <c:v>12.31</c:v>
                </c:pt>
                <c:pt idx="11">
                  <c:v>13.870000000000001</c:v>
                </c:pt>
              </c:numCache>
            </c:numRef>
          </c:val>
          <c:extLst>
            <c:ext xmlns:c16="http://schemas.microsoft.com/office/drawing/2014/chart" uri="{C3380CC4-5D6E-409C-BE32-E72D297353CC}">
              <c16:uniqueId val="{00000002-AF89-45EE-85DF-1903A7D06B5D}"/>
            </c:ext>
          </c:extLst>
        </c:ser>
        <c:ser>
          <c:idx val="3"/>
          <c:order val="3"/>
          <c:tx>
            <c:v>Gas</c:v>
          </c:tx>
          <c:spPr>
            <a:solidFill>
              <a:srgbClr val="FFC000"/>
            </a:solidFill>
            <a:ln>
              <a:noFill/>
            </a:ln>
            <a:effectLst/>
          </c:spPr>
          <c:invertIfNegative val="0"/>
          <c:dLbls>
            <c:dLbl>
              <c:idx val="3"/>
              <c:layout>
                <c:manualLayout>
                  <c:x val="2.4685116409518571E-4"/>
                  <c:y val="0.2429372141826021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89-45EE-85DF-1903A7D06B5D}"/>
                </c:ext>
              </c:extLst>
            </c:dLbl>
            <c:spPr>
              <a:noFill/>
              <a:ln>
                <a:noFill/>
              </a:ln>
              <a:effectLst/>
            </c:spPr>
            <c:txPr>
              <a:bodyPr rot="0" spcFirstLastPara="1" vertOverflow="ellipsis" vert="horz" wrap="square" lIns="38100" tIns="19050" rIns="38100" bIns="19050" anchor="b" anchorCtr="0">
                <a:spAutoFit/>
              </a:bodyPr>
              <a:lstStyle/>
              <a:p>
                <a:pPr algn="r">
                  <a:defRPr sz="1000" b="0" i="0" u="none" strike="noStrike" kern="1200" baseline="0">
                    <a:solidFill>
                      <a:schemeClr val="tx1">
                        <a:lumMod val="75000"/>
                        <a:lumOff val="25000"/>
                      </a:schemeClr>
                    </a:solidFill>
                    <a:latin typeface="+mn-lt"/>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2026'!$D$43:$O$43</c:f>
              <c:numCache>
                <c:formatCode>#,##0.00</c:formatCode>
                <c:ptCount val="12"/>
                <c:pt idx="0">
                  <c:v>43.02008</c:v>
                </c:pt>
                <c:pt idx="1">
                  <c:v>43.376600000000003</c:v>
                </c:pt>
                <c:pt idx="2">
                  <c:v>41.594000000000001</c:v>
                </c:pt>
                <c:pt idx="3">
                  <c:v>35.652000000000001</c:v>
                </c:pt>
                <c:pt idx="4">
                  <c:v>32.680999999999997</c:v>
                </c:pt>
                <c:pt idx="5">
                  <c:v>29.71</c:v>
                </c:pt>
                <c:pt idx="6">
                  <c:v>26.739000000000001</c:v>
                </c:pt>
                <c:pt idx="7">
                  <c:v>25.550599999999999</c:v>
                </c:pt>
                <c:pt idx="8">
                  <c:v>29.71</c:v>
                </c:pt>
                <c:pt idx="9">
                  <c:v>35.652000000000001</c:v>
                </c:pt>
                <c:pt idx="10">
                  <c:v>43.376600000000003</c:v>
                </c:pt>
                <c:pt idx="11">
                  <c:v>43.970799999999997</c:v>
                </c:pt>
              </c:numCache>
            </c:numRef>
          </c:val>
          <c:extLst>
            <c:ext xmlns:c16="http://schemas.microsoft.com/office/drawing/2014/chart" uri="{C3380CC4-5D6E-409C-BE32-E72D297353CC}">
              <c16:uniqueId val="{00000003-AF89-45EE-85DF-1903A7D06B5D}"/>
            </c:ext>
          </c:extLst>
        </c:ser>
        <c:dLbls>
          <c:showLegendKey val="0"/>
          <c:showVal val="0"/>
          <c:showCatName val="0"/>
          <c:showSerName val="0"/>
          <c:showPercent val="0"/>
          <c:showBubbleSize val="0"/>
        </c:dLbls>
        <c:gapWidth val="0"/>
        <c:axId val="597788696"/>
        <c:axId val="597792632"/>
      </c:barChart>
      <c:lineChart>
        <c:grouping val="standard"/>
        <c:varyColors val="0"/>
        <c:ser>
          <c:idx val="4"/>
          <c:order val="4"/>
          <c:tx>
            <c:v>Außentemperatur °C</c:v>
          </c:tx>
          <c:spPr>
            <a:ln w="38100" cap="rnd">
              <a:solidFill>
                <a:schemeClr val="tx2">
                  <a:lumMod val="40000"/>
                  <a:lumOff val="60000"/>
                </a:schemeClr>
              </a:solidFill>
              <a:round/>
            </a:ln>
            <a:effectLst/>
          </c:spPr>
          <c:marker>
            <c:symbol val="none"/>
          </c:marker>
          <c:val>
            <c:numRef>
              <c:f>'Beispiel Jahr 2026'!$D$49:$O$49</c:f>
              <c:numCache>
                <c:formatCode>#,##0.0</c:formatCode>
                <c:ptCount val="12"/>
                <c:pt idx="0">
                  <c:v>1</c:v>
                </c:pt>
                <c:pt idx="1">
                  <c:v>8</c:v>
                </c:pt>
                <c:pt idx="2">
                  <c:v>12</c:v>
                </c:pt>
                <c:pt idx="3">
                  <c:v>14</c:v>
                </c:pt>
                <c:pt idx="4">
                  <c:v>18</c:v>
                </c:pt>
                <c:pt idx="5">
                  <c:v>22</c:v>
                </c:pt>
                <c:pt idx="6">
                  <c:v>24</c:v>
                </c:pt>
                <c:pt idx="7">
                  <c:v>23</c:v>
                </c:pt>
                <c:pt idx="8">
                  <c:v>19</c:v>
                </c:pt>
                <c:pt idx="9">
                  <c:v>12</c:v>
                </c:pt>
                <c:pt idx="10">
                  <c:v>8</c:v>
                </c:pt>
                <c:pt idx="11">
                  <c:v>-2</c:v>
                </c:pt>
              </c:numCache>
            </c:numRef>
          </c:val>
          <c:smooth val="0"/>
          <c:extLst>
            <c:ext xmlns:c16="http://schemas.microsoft.com/office/drawing/2014/chart" uri="{C3380CC4-5D6E-409C-BE32-E72D297353CC}">
              <c16:uniqueId val="{00000004-AF89-45EE-85DF-1903A7D06B5D}"/>
            </c:ext>
          </c:extLst>
        </c:ser>
        <c:dLbls>
          <c:showLegendKey val="0"/>
          <c:showVal val="0"/>
          <c:showCatName val="0"/>
          <c:showSerName val="0"/>
          <c:showPercent val="0"/>
          <c:showBubbleSize val="0"/>
        </c:dLbls>
        <c:marker val="1"/>
        <c:smooth val="0"/>
        <c:axId val="606060896"/>
        <c:axId val="606059912"/>
      </c:lineChart>
      <c:catAx>
        <c:axId val="597788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mn-lt"/>
                <a:ea typeface="+mn-ea"/>
                <a:cs typeface="+mn-cs"/>
              </a:defRPr>
            </a:pPr>
            <a:endParaRPr lang="de-DE"/>
          </a:p>
        </c:txPr>
        <c:crossAx val="597792632"/>
        <c:crosses val="autoZero"/>
        <c:auto val="1"/>
        <c:lblAlgn val="ctr"/>
        <c:lblOffset val="100"/>
        <c:noMultiLvlLbl val="0"/>
      </c:catAx>
      <c:valAx>
        <c:axId val="597792632"/>
        <c:scaling>
          <c:orientation val="minMax"/>
        </c:scaling>
        <c:delete val="0"/>
        <c:axPos val="l"/>
        <c:majorGridlines>
          <c:spPr>
            <a:ln w="9525" cap="flat" cmpd="sng" algn="ctr">
              <a:solidFill>
                <a:schemeClr val="bg1">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00\ 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97788696"/>
        <c:crosses val="autoZero"/>
        <c:crossBetween val="between"/>
      </c:valAx>
      <c:valAx>
        <c:axId val="606059912"/>
        <c:scaling>
          <c:orientation val="minMax"/>
          <c:min val="-10"/>
        </c:scaling>
        <c:delete val="0"/>
        <c:axPos val="r"/>
        <c:numFmt formatCode="#,##0.0\ \°\C" sourceLinked="0"/>
        <c:majorTickMark val="none"/>
        <c:minorTickMark val="none"/>
        <c:tickLblPos val="nextTo"/>
        <c:spPr>
          <a:solidFill>
            <a:schemeClr val="bg1">
              <a:lumMod val="95000"/>
            </a:schemeClr>
          </a:solidFill>
          <a:ln>
            <a:solidFill>
              <a:schemeClr val="bg1">
                <a:lumMod val="95000"/>
              </a:schemeClr>
            </a:solidFill>
          </a:ln>
          <a:effectLst/>
        </c:spPr>
        <c:txPr>
          <a:bodyPr rot="-60000000" spcFirstLastPara="1" vertOverflow="ellipsis" vert="horz" wrap="square" anchor="ctr" anchorCtr="1"/>
          <a:lstStyle/>
          <a:p>
            <a:pPr>
              <a:defRPr sz="1200" b="0" i="0" u="none" strike="noStrike" kern="1200" baseline="0">
                <a:solidFill>
                  <a:schemeClr val="accent1"/>
                </a:solidFill>
                <a:latin typeface="+mn-lt"/>
                <a:ea typeface="+mn-ea"/>
                <a:cs typeface="+mn-cs"/>
              </a:defRPr>
            </a:pPr>
            <a:endParaRPr lang="de-DE"/>
          </a:p>
        </c:txPr>
        <c:crossAx val="606060896"/>
        <c:crosses val="max"/>
        <c:crossBetween val="between"/>
      </c:valAx>
      <c:catAx>
        <c:axId val="606060896"/>
        <c:scaling>
          <c:orientation val="minMax"/>
        </c:scaling>
        <c:delete val="1"/>
        <c:axPos val="b"/>
        <c:majorTickMark val="out"/>
        <c:minorTickMark val="none"/>
        <c:tickLblPos val="nextTo"/>
        <c:crossAx val="606059912"/>
        <c:crosses val="autoZero"/>
        <c:auto val="1"/>
        <c:lblAlgn val="ctr"/>
        <c:lblOffset val="100"/>
        <c:noMultiLvlLbl val="0"/>
      </c:cat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r>
              <a:rPr lang="de-DE" sz="2200"/>
              <a:t>Energie Verbrauch</a:t>
            </a:r>
          </a:p>
        </c:rich>
      </c:tx>
      <c:overlay val="0"/>
      <c:spPr>
        <a:noFill/>
        <a:ln>
          <a:noFill/>
        </a:ln>
        <a:effectLst/>
      </c:spPr>
      <c:txPr>
        <a:bodyPr rot="0" spcFirstLastPara="1" vertOverflow="ellipsis" vert="horz" wrap="square" anchor="ctr" anchorCtr="1"/>
        <a:lstStyle/>
        <a:p>
          <a:pPr>
            <a:defRPr sz="2200" b="0" i="0" u="none" strike="noStrike" kern="1200" cap="none" spc="0" normalizeH="0" baseline="0">
              <a:solidFill>
                <a:schemeClr val="tx1">
                  <a:lumMod val="65000"/>
                  <a:lumOff val="35000"/>
                </a:schemeClr>
              </a:solidFill>
              <a:latin typeface="+mj-lt"/>
              <a:ea typeface="+mj-ea"/>
              <a:cs typeface="+mj-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2026'!$D$6:$O$6</c:f>
              <c:numCache>
                <c:formatCode>General</c:formatCode>
                <c:ptCount val="12"/>
              </c:numCache>
            </c:numRef>
          </c:val>
          <c:extLst>
            <c:ext xmlns:c16="http://schemas.microsoft.com/office/drawing/2014/chart" uri="{C3380CC4-5D6E-409C-BE32-E72D297353CC}">
              <c16:uniqueId val="{00000000-77D6-4A1E-9ABA-BA955C4FDBDC}"/>
            </c:ext>
          </c:extLst>
        </c:ser>
        <c:ser>
          <c:idx val="1"/>
          <c:order val="1"/>
          <c:tx>
            <c:v>Strom kWh</c:v>
          </c:tx>
          <c:spPr>
            <a:solidFill>
              <a:srgbClr val="F8F2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2026'!$D$9:$O$9</c:f>
              <c:numCache>
                <c:formatCode>#,##0.00</c:formatCode>
                <c:ptCount val="12"/>
                <c:pt idx="0">
                  <c:v>381</c:v>
                </c:pt>
                <c:pt idx="1">
                  <c:v>298</c:v>
                </c:pt>
                <c:pt idx="2">
                  <c:v>355</c:v>
                </c:pt>
                <c:pt idx="3">
                  <c:v>259</c:v>
                </c:pt>
                <c:pt idx="4">
                  <c:v>262</c:v>
                </c:pt>
                <c:pt idx="5">
                  <c:v>247</c:v>
                </c:pt>
                <c:pt idx="6">
                  <c:v>280</c:v>
                </c:pt>
                <c:pt idx="7">
                  <c:v>285</c:v>
                </c:pt>
                <c:pt idx="8">
                  <c:v>265</c:v>
                </c:pt>
                <c:pt idx="9">
                  <c:v>245</c:v>
                </c:pt>
                <c:pt idx="10">
                  <c:v>347</c:v>
                </c:pt>
                <c:pt idx="11">
                  <c:v>258</c:v>
                </c:pt>
              </c:numCache>
            </c:numRef>
          </c:val>
          <c:extLst>
            <c:ext xmlns:c16="http://schemas.microsoft.com/office/drawing/2014/chart" uri="{C3380CC4-5D6E-409C-BE32-E72D297353CC}">
              <c16:uniqueId val="{00000001-77D6-4A1E-9ABA-BA955C4FDBDC}"/>
            </c:ext>
          </c:extLst>
        </c:ser>
        <c:ser>
          <c:idx val="2"/>
          <c:order val="2"/>
          <c:tx>
            <c:v>Wasser m³</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2026'!$D$23:$O$23</c:f>
              <c:numCache>
                <c:formatCode>#,##0.00</c:formatCode>
                <c:ptCount val="12"/>
                <c:pt idx="0">
                  <c:v>9</c:v>
                </c:pt>
                <c:pt idx="1">
                  <c:v>9</c:v>
                </c:pt>
                <c:pt idx="2">
                  <c:v>8</c:v>
                </c:pt>
                <c:pt idx="3">
                  <c:v>8</c:v>
                </c:pt>
                <c:pt idx="4">
                  <c:v>9</c:v>
                </c:pt>
                <c:pt idx="5">
                  <c:v>10</c:v>
                </c:pt>
                <c:pt idx="6">
                  <c:v>10</c:v>
                </c:pt>
                <c:pt idx="7">
                  <c:v>7</c:v>
                </c:pt>
                <c:pt idx="8">
                  <c:v>6</c:v>
                </c:pt>
                <c:pt idx="9">
                  <c:v>8</c:v>
                </c:pt>
                <c:pt idx="10">
                  <c:v>7</c:v>
                </c:pt>
                <c:pt idx="11">
                  <c:v>8</c:v>
                </c:pt>
              </c:numCache>
            </c:numRef>
          </c:val>
          <c:extLst>
            <c:ext xmlns:c16="http://schemas.microsoft.com/office/drawing/2014/chart" uri="{C3380CC4-5D6E-409C-BE32-E72D297353CC}">
              <c16:uniqueId val="{00000002-77D6-4A1E-9ABA-BA955C4FDBDC}"/>
            </c:ext>
          </c:extLst>
        </c:ser>
        <c:ser>
          <c:idx val="3"/>
          <c:order val="3"/>
          <c:tx>
            <c:v>Gas kWh</c:v>
          </c:tx>
          <c:spPr>
            <a:solidFill>
              <a:srgbClr val="FFC000"/>
            </a:solidFill>
            <a:ln>
              <a:noFill/>
            </a:ln>
            <a:effectLst/>
          </c:spPr>
          <c:invertIfNegative val="0"/>
          <c:dLbls>
            <c:dLbl>
              <c:idx val="3"/>
              <c:layout>
                <c:manualLayout>
                  <c:x val="3.7118917320096007E-3"/>
                  <c:y val="2.0954712799799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D6-4A1E-9ABA-BA955C4FDBDC}"/>
                </c:ext>
              </c:extLst>
            </c:dLbl>
            <c:spPr>
              <a:noFill/>
              <a:ln>
                <a:noFill/>
              </a:ln>
              <a:effectLst/>
            </c:spPr>
            <c:txPr>
              <a:bodyPr rot="0" spcFirstLastPara="1" vertOverflow="ellipsis" vert="horz" wrap="square" lIns="38100" tIns="19050" rIns="38100" bIns="19050" anchor="b" anchorCtr="0">
                <a:spAutoFit/>
              </a:bodyPr>
              <a:lstStyle/>
              <a:p>
                <a:pPr algn="r">
                  <a:defRPr sz="1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'Beispiel Jahr 2026'!$D$5:$O$5</c:f>
              <c:strCache>
                <c:ptCount val="12"/>
                <c:pt idx="0">
                  <c:v>Jan</c:v>
                </c:pt>
                <c:pt idx="1">
                  <c:v>Feb</c:v>
                </c:pt>
                <c:pt idx="2">
                  <c:v>Mrz</c:v>
                </c:pt>
                <c:pt idx="3">
                  <c:v>Apr</c:v>
                </c:pt>
                <c:pt idx="4">
                  <c:v>Mai</c:v>
                </c:pt>
                <c:pt idx="5">
                  <c:v>Jun</c:v>
                </c:pt>
                <c:pt idx="6">
                  <c:v>Jul</c:v>
                </c:pt>
                <c:pt idx="7">
                  <c:v>Aug</c:v>
                </c:pt>
                <c:pt idx="8">
                  <c:v>Sep</c:v>
                </c:pt>
                <c:pt idx="9">
                  <c:v>Okt</c:v>
                </c:pt>
                <c:pt idx="10">
                  <c:v>Nov</c:v>
                </c:pt>
                <c:pt idx="11">
                  <c:v>Dez</c:v>
                </c:pt>
              </c:strCache>
            </c:strRef>
          </c:cat>
          <c:val>
            <c:numRef>
              <c:f>'Beispiel Jahr 2026'!$D$37:$O$37</c:f>
              <c:numCache>
                <c:formatCode>#,##0.00</c:formatCode>
                <c:ptCount val="12"/>
                <c:pt idx="0">
                  <c:v>724</c:v>
                </c:pt>
                <c:pt idx="1">
                  <c:v>730</c:v>
                </c:pt>
                <c:pt idx="2">
                  <c:v>700</c:v>
                </c:pt>
                <c:pt idx="3">
                  <c:v>600</c:v>
                </c:pt>
                <c:pt idx="4">
                  <c:v>550</c:v>
                </c:pt>
                <c:pt idx="5">
                  <c:v>500</c:v>
                </c:pt>
                <c:pt idx="6">
                  <c:v>450</c:v>
                </c:pt>
                <c:pt idx="7">
                  <c:v>430</c:v>
                </c:pt>
                <c:pt idx="8">
                  <c:v>500</c:v>
                </c:pt>
                <c:pt idx="9">
                  <c:v>600</c:v>
                </c:pt>
                <c:pt idx="10">
                  <c:v>730</c:v>
                </c:pt>
                <c:pt idx="11">
                  <c:v>740</c:v>
                </c:pt>
              </c:numCache>
            </c:numRef>
          </c:val>
          <c:extLst>
            <c:ext xmlns:c16="http://schemas.microsoft.com/office/drawing/2014/chart" uri="{C3380CC4-5D6E-409C-BE32-E72D297353CC}">
              <c16:uniqueId val="{00000004-77D6-4A1E-9ABA-BA955C4FDBDC}"/>
            </c:ext>
          </c:extLst>
        </c:ser>
        <c:dLbls>
          <c:showLegendKey val="0"/>
          <c:showVal val="0"/>
          <c:showCatName val="0"/>
          <c:showSerName val="0"/>
          <c:showPercent val="0"/>
          <c:showBubbleSize val="0"/>
        </c:dLbls>
        <c:gapWidth val="0"/>
        <c:axId val="597788696"/>
        <c:axId val="597792632"/>
      </c:barChart>
      <c:lineChart>
        <c:grouping val="standard"/>
        <c:varyColors val="0"/>
        <c:ser>
          <c:idx val="4"/>
          <c:order val="4"/>
          <c:tx>
            <c:v>Außentemperatur °C</c:v>
          </c:tx>
          <c:spPr>
            <a:ln w="38100" cap="rnd">
              <a:solidFill>
                <a:schemeClr val="tx2">
                  <a:lumMod val="40000"/>
                  <a:lumOff val="60000"/>
                </a:schemeClr>
              </a:solidFill>
              <a:round/>
            </a:ln>
            <a:effectLst/>
          </c:spPr>
          <c:marker>
            <c:symbol val="none"/>
          </c:marker>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D6-4A1E-9ABA-BA955C4FDB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'Beispiel Jahr 2026'!$D$49:$O$49</c:f>
              <c:numCache>
                <c:formatCode>#,##0.0</c:formatCode>
                <c:ptCount val="12"/>
                <c:pt idx="0">
                  <c:v>1</c:v>
                </c:pt>
                <c:pt idx="1">
                  <c:v>8</c:v>
                </c:pt>
                <c:pt idx="2">
                  <c:v>12</c:v>
                </c:pt>
                <c:pt idx="3">
                  <c:v>14</c:v>
                </c:pt>
                <c:pt idx="4">
                  <c:v>18</c:v>
                </c:pt>
                <c:pt idx="5">
                  <c:v>22</c:v>
                </c:pt>
                <c:pt idx="6">
                  <c:v>24</c:v>
                </c:pt>
                <c:pt idx="7">
                  <c:v>23</c:v>
                </c:pt>
                <c:pt idx="8">
                  <c:v>19</c:v>
                </c:pt>
                <c:pt idx="9">
                  <c:v>12</c:v>
                </c:pt>
                <c:pt idx="10">
                  <c:v>8</c:v>
                </c:pt>
                <c:pt idx="11">
                  <c:v>-2</c:v>
                </c:pt>
              </c:numCache>
            </c:numRef>
          </c:val>
          <c:smooth val="0"/>
          <c:extLst>
            <c:ext xmlns:c16="http://schemas.microsoft.com/office/drawing/2014/chart" uri="{C3380CC4-5D6E-409C-BE32-E72D297353CC}">
              <c16:uniqueId val="{00000005-77D6-4A1E-9ABA-BA955C4FDBDC}"/>
            </c:ext>
          </c:extLst>
        </c:ser>
        <c:dLbls>
          <c:showLegendKey val="0"/>
          <c:showVal val="0"/>
          <c:showCatName val="0"/>
          <c:showSerName val="0"/>
          <c:showPercent val="0"/>
          <c:showBubbleSize val="0"/>
        </c:dLbls>
        <c:marker val="1"/>
        <c:smooth val="0"/>
        <c:axId val="235125336"/>
        <c:axId val="235127960"/>
      </c:lineChart>
      <c:catAx>
        <c:axId val="597788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mn-lt"/>
                <a:ea typeface="+mn-ea"/>
                <a:cs typeface="+mn-cs"/>
              </a:defRPr>
            </a:pPr>
            <a:endParaRPr lang="de-DE"/>
          </a:p>
        </c:txPr>
        <c:crossAx val="597792632"/>
        <c:crosses val="autoZero"/>
        <c:auto val="1"/>
        <c:lblAlgn val="ctr"/>
        <c:lblOffset val="100"/>
        <c:noMultiLvlLbl val="0"/>
      </c:catAx>
      <c:valAx>
        <c:axId val="597792632"/>
        <c:scaling>
          <c:logBase val="10"/>
          <c:orientation val="minMax"/>
        </c:scaling>
        <c:delete val="0"/>
        <c:axPos val="l"/>
        <c:majorGridlines>
          <c:spPr>
            <a:ln w="9525" cap="flat" cmpd="sng" algn="ctr">
              <a:solidFill>
                <a:schemeClr val="bg1">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00\ _€"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97788696"/>
        <c:crosses val="autoZero"/>
        <c:crossBetween val="between"/>
      </c:valAx>
      <c:valAx>
        <c:axId val="235127960"/>
        <c:scaling>
          <c:orientation val="minMax"/>
          <c:min val="-10"/>
        </c:scaling>
        <c:delete val="0"/>
        <c:axPos val="r"/>
        <c:numFmt formatCode="#,##0.0\ \°\C" sourceLinked="0"/>
        <c:majorTickMark val="out"/>
        <c:minorTickMark val="none"/>
        <c:tickLblPos val="nextTo"/>
        <c:spPr>
          <a:noFill/>
          <a:ln>
            <a:noFill/>
          </a:ln>
          <a:effectLst/>
        </c:spPr>
        <c:txPr>
          <a:bodyPr rot="-60000000" spcFirstLastPara="1" vertOverflow="ellipsis" vert="horz" wrap="square" anchor="ctr" anchorCtr="1"/>
          <a:lstStyle/>
          <a:p>
            <a:pPr algn="ctr">
              <a:defRPr lang="de-DE" sz="1200" b="0" i="0" u="none" strike="noStrike" kern="1200" baseline="0">
                <a:solidFill>
                  <a:schemeClr val="accent1"/>
                </a:solidFill>
                <a:latin typeface="+mn-lt"/>
                <a:ea typeface="+mn-ea"/>
                <a:cs typeface="+mn-cs"/>
              </a:defRPr>
            </a:pPr>
            <a:endParaRPr lang="de-DE"/>
          </a:p>
        </c:txPr>
        <c:crossAx val="235125336"/>
        <c:crosses val="max"/>
        <c:crossBetween val="between"/>
      </c:valAx>
      <c:catAx>
        <c:axId val="235125336"/>
        <c:scaling>
          <c:orientation val="minMax"/>
        </c:scaling>
        <c:delete val="1"/>
        <c:axPos val="b"/>
        <c:numFmt formatCode="General" sourceLinked="1"/>
        <c:majorTickMark val="out"/>
        <c:minorTickMark val="none"/>
        <c:tickLblPos val="nextTo"/>
        <c:crossAx val="235127960"/>
        <c:crosses val="autoZero"/>
        <c:auto val="1"/>
        <c:lblAlgn val="ctr"/>
        <c:lblOffset val="100"/>
        <c:noMultiLvlLbl val="0"/>
      </c:cat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xdr:from>
      <xdr:col>1</xdr:col>
      <xdr:colOff>33618</xdr:colOff>
      <xdr:row>84</xdr:row>
      <xdr:rowOff>33623</xdr:rowOff>
    </xdr:from>
    <xdr:to>
      <xdr:col>17</xdr:col>
      <xdr:colOff>14568</xdr:colOff>
      <xdr:row>106</xdr:row>
      <xdr:rowOff>166625</xdr:rowOff>
    </xdr:to>
    <xdr:graphicFrame macro="">
      <xdr:nvGraphicFramePr>
        <xdr:cNvPr id="2" name="Diagramm 1">
          <a:extLst>
            <a:ext uri="{FF2B5EF4-FFF2-40B4-BE49-F238E27FC236}">
              <a16:creationId xmlns:a16="http://schemas.microsoft.com/office/drawing/2014/main" id="{512ABB19-A291-4639-9F26-7E943E688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33618</xdr:colOff>
      <xdr:row>57</xdr:row>
      <xdr:rowOff>137655</xdr:rowOff>
    </xdr:from>
    <xdr:to>
      <xdr:col>17</xdr:col>
      <xdr:colOff>14568</xdr:colOff>
      <xdr:row>79</xdr:row>
      <xdr:rowOff>31331</xdr:rowOff>
    </xdr:to>
    <xdr:graphicFrame macro="">
      <xdr:nvGraphicFramePr>
        <xdr:cNvPr id="3" name="Diagramm 2">
          <a:extLst>
            <a:ext uri="{FF2B5EF4-FFF2-40B4-BE49-F238E27FC236}">
              <a16:creationId xmlns:a16="http://schemas.microsoft.com/office/drawing/2014/main" id="{A998919C-CA29-4C85-B41A-DB22B5ACA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33618</xdr:colOff>
      <xdr:row>84</xdr:row>
      <xdr:rowOff>33623</xdr:rowOff>
    </xdr:from>
    <xdr:to>
      <xdr:col>17</xdr:col>
      <xdr:colOff>14568</xdr:colOff>
      <xdr:row>106</xdr:row>
      <xdr:rowOff>166625</xdr:rowOff>
    </xdr:to>
    <xdr:graphicFrame macro="">
      <xdr:nvGraphicFramePr>
        <xdr:cNvPr id="7" name="Diagramm 6">
          <a:extLst>
            <a:ext uri="{FF2B5EF4-FFF2-40B4-BE49-F238E27FC236}">
              <a16:creationId xmlns:a16="http://schemas.microsoft.com/office/drawing/2014/main" id="{779F606B-A7F1-456E-89B0-2D1E460D2F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33618</xdr:colOff>
      <xdr:row>57</xdr:row>
      <xdr:rowOff>137655</xdr:rowOff>
    </xdr:from>
    <xdr:to>
      <xdr:col>17</xdr:col>
      <xdr:colOff>14568</xdr:colOff>
      <xdr:row>79</xdr:row>
      <xdr:rowOff>31331</xdr:rowOff>
    </xdr:to>
    <xdr:graphicFrame macro="">
      <xdr:nvGraphicFramePr>
        <xdr:cNvPr id="4" name="Diagramm 3">
          <a:extLst>
            <a:ext uri="{FF2B5EF4-FFF2-40B4-BE49-F238E27FC236}">
              <a16:creationId xmlns:a16="http://schemas.microsoft.com/office/drawing/2014/main" id="{E6F437BD-0ACA-4207-9B73-AB5B235DB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4000499</xdr:colOff>
      <xdr:row>0</xdr:row>
      <xdr:rowOff>180975</xdr:rowOff>
    </xdr:from>
    <xdr:to>
      <xdr:col>2</xdr:col>
      <xdr:colOff>714374</xdr:colOff>
      <xdr:row>2</xdr:row>
      <xdr:rowOff>174217</xdr:rowOff>
    </xdr:to>
    <xdr:pic>
      <xdr:nvPicPr>
        <xdr:cNvPr id="2" name="Grafik 1">
          <a:hlinkClick xmlns:r="http://schemas.openxmlformats.org/officeDocument/2006/relationships" r:id="rId1"/>
          <a:extLst>
            <a:ext uri="{FF2B5EF4-FFF2-40B4-BE49-F238E27FC236}">
              <a16:creationId xmlns:a16="http://schemas.microsoft.com/office/drawing/2014/main" id="{D36AE712-E065-4629-9875-3E156586F42A}"/>
            </a:ext>
          </a:extLst>
        </xdr:cNvPr>
        <xdr:cNvPicPr>
          <a:picLocks noChangeAspect="1"/>
        </xdr:cNvPicPr>
      </xdr:nvPicPr>
      <xdr:blipFill>
        <a:blip xmlns:r="http://schemas.openxmlformats.org/officeDocument/2006/relationships" r:embed="rId2"/>
        <a:stretch>
          <a:fillRect/>
        </a:stretch>
      </xdr:blipFill>
      <xdr:spPr>
        <a:xfrm>
          <a:off x="4000499" y="180975"/>
          <a:ext cx="2524125" cy="440917"/>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45%20Personalplaner\Personal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planer"/>
      <sheetName val="Feiertage und Ferien"/>
      <sheetName val="Info"/>
    </sheetNames>
    <sheetDataSet>
      <sheetData sheetId="0"/>
      <sheetData sheetId="1">
        <row r="5">
          <cell r="G5">
            <v>42736</v>
          </cell>
          <cell r="H5" t="str">
            <v>Neujahr</v>
          </cell>
        </row>
        <row r="6">
          <cell r="G6">
            <v>42839</v>
          </cell>
          <cell r="H6" t="str">
            <v>Karfreitag</v>
          </cell>
        </row>
        <row r="7">
          <cell r="G7">
            <v>42841</v>
          </cell>
          <cell r="H7" t="str">
            <v>Ostersonntag</v>
          </cell>
        </row>
        <row r="8">
          <cell r="G8">
            <v>42842</v>
          </cell>
          <cell r="H8" t="str">
            <v>Ostermontag</v>
          </cell>
        </row>
        <row r="9">
          <cell r="G9">
            <v>42856</v>
          </cell>
          <cell r="H9" t="str">
            <v>1. Mai/Tag der Arbeit</v>
          </cell>
        </row>
        <row r="10">
          <cell r="G10">
            <v>42880</v>
          </cell>
          <cell r="H10" t="str">
            <v>Ch. Himmelfahrt (Vatertag)</v>
          </cell>
        </row>
        <row r="11">
          <cell r="G11">
            <v>42890</v>
          </cell>
          <cell r="H11" t="str">
            <v>Pfingstsonntag</v>
          </cell>
        </row>
        <row r="12">
          <cell r="G12">
            <v>42891</v>
          </cell>
          <cell r="H12" t="str">
            <v>Pfingstmontag</v>
          </cell>
        </row>
        <row r="13">
          <cell r="G13">
            <v>43011</v>
          </cell>
          <cell r="H13" t="str">
            <v>Tag d. Deut. Einheit</v>
          </cell>
        </row>
        <row r="14">
          <cell r="G14">
            <v>43039</v>
          </cell>
          <cell r="H14" t="str">
            <v>Reformationstag</v>
          </cell>
        </row>
        <row r="15">
          <cell r="G15">
            <v>43094</v>
          </cell>
          <cell r="H15" t="str">
            <v>1. Weihnachtstag</v>
          </cell>
        </row>
        <row r="16">
          <cell r="G16">
            <v>43095</v>
          </cell>
          <cell r="H16" t="str">
            <v>2. Weihnachtstag</v>
          </cell>
        </row>
        <row r="21">
          <cell r="G21">
            <v>42741</v>
          </cell>
          <cell r="H21" t="str">
            <v>Heilige 3 Könige</v>
          </cell>
        </row>
        <row r="22">
          <cell r="G22">
            <v>42901</v>
          </cell>
          <cell r="H22" t="str">
            <v>Fronleichnam</v>
          </cell>
        </row>
        <row r="23">
          <cell r="G23">
            <v>43040</v>
          </cell>
          <cell r="H23" t="str">
            <v>Allerheiligen</v>
          </cell>
        </row>
        <row r="25">
          <cell r="G25">
            <v>42767</v>
          </cell>
          <cell r="H25" t="str">
            <v>Geburtstag Hans Muster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energie-kostenkontrolle-pro/" TargetMode="External"/><Relationship Id="rId7" Type="http://schemas.openxmlformats.org/officeDocument/2006/relationships/comments" Target="../comments1.xml"/><Relationship Id="rId2" Type="http://schemas.openxmlformats.org/officeDocument/2006/relationships/hyperlink" Target="http://www.alle-meine-vorlagen.de/" TargetMode="External"/><Relationship Id="rId1" Type="http://schemas.openxmlformats.org/officeDocument/2006/relationships/hyperlink" Target="http://www.alle-meine-vorlagen.de/"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energie-kostenkontrolle-pro/" TargetMode="External"/><Relationship Id="rId7" Type="http://schemas.openxmlformats.org/officeDocument/2006/relationships/comments" Target="../comments2.xml"/><Relationship Id="rId2" Type="http://schemas.openxmlformats.org/officeDocument/2006/relationships/hyperlink" Target="http://www.alle-meine-vorlagen.de/" TargetMode="External"/><Relationship Id="rId1" Type="http://schemas.openxmlformats.org/officeDocument/2006/relationships/hyperlink" Target="http://www.alle-meine-vorlagen.de/"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energie-kostenkontrolle-pro/" TargetMode="External"/><Relationship Id="rId1" Type="http://schemas.openxmlformats.org/officeDocument/2006/relationships/hyperlink" Target="http://www.alle-meine-vorlagen.d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lle-meine-vorlagen.de/energie-kostenkontrolle-pro/" TargetMode="External"/><Relationship Id="rId2" Type="http://schemas.openxmlformats.org/officeDocument/2006/relationships/hyperlink" Target="http://www.alle-meine-vorlagen.de/fotodoku/" TargetMode="External"/><Relationship Id="rId1" Type="http://schemas.openxmlformats.org/officeDocument/2006/relationships/hyperlink" Target="http://www.alle-meine-vorlagen.d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08"/>
  <sheetViews>
    <sheetView showGridLines="0" tabSelected="1" zoomScaleNormal="100" zoomScalePageLayoutView="70" workbookViewId="0">
      <selection activeCell="B1" sqref="B1"/>
    </sheetView>
  </sheetViews>
  <sheetFormatPr baseColWidth="10" defaultRowHeight="15"/>
  <cols>
    <col min="1" max="1" width="2.28515625" customWidth="1"/>
    <col min="2" max="2" width="30.42578125" customWidth="1"/>
    <col min="3" max="3" width="12.5703125" customWidth="1"/>
    <col min="4" max="15" width="12.28515625" customWidth="1"/>
    <col min="16" max="16" width="14.140625" customWidth="1"/>
    <col min="17" max="17" width="15.7109375" customWidth="1"/>
    <col min="18" max="18" width="1.85546875" customWidth="1"/>
  </cols>
  <sheetData>
    <row r="1" spans="2:17" ht="21">
      <c r="B1" s="1" t="s">
        <v>23</v>
      </c>
      <c r="Q1" s="24" t="s">
        <v>22</v>
      </c>
    </row>
    <row r="2" spans="2:17" ht="17.100000000000001" customHeight="1">
      <c r="B2" s="154" t="s">
        <v>73</v>
      </c>
      <c r="Q2" s="16" t="s">
        <v>19</v>
      </c>
    </row>
    <row r="3" spans="2:17" ht="17.100000000000001" customHeight="1">
      <c r="B3" s="207" t="s">
        <v>77</v>
      </c>
      <c r="C3" s="207"/>
      <c r="D3" s="207"/>
      <c r="O3" s="199" t="s">
        <v>70</v>
      </c>
      <c r="P3" s="199"/>
      <c r="Q3" s="199"/>
    </row>
    <row r="4" spans="2:17" ht="30" customHeight="1" thickBot="1">
      <c r="B4" s="66" t="s">
        <v>24</v>
      </c>
      <c r="C4" s="58" t="s">
        <v>25</v>
      </c>
      <c r="D4" s="200" t="s">
        <v>31</v>
      </c>
      <c r="E4" s="200"/>
      <c r="F4" s="200"/>
      <c r="G4" s="58" t="s">
        <v>26</v>
      </c>
      <c r="H4" s="39">
        <v>46023</v>
      </c>
      <c r="I4" s="39"/>
      <c r="J4" s="39"/>
      <c r="K4" s="39"/>
      <c r="L4" s="58" t="s">
        <v>52</v>
      </c>
      <c r="M4" s="200">
        <v>12345678</v>
      </c>
      <c r="N4" s="200"/>
      <c r="O4" s="33"/>
      <c r="P4" s="58" t="s">
        <v>27</v>
      </c>
      <c r="Q4" s="39">
        <v>46388</v>
      </c>
    </row>
    <row r="5" spans="2:17" ht="14.1" customHeight="1">
      <c r="B5" s="75" t="s">
        <v>55</v>
      </c>
      <c r="C5" s="201"/>
      <c r="D5" s="195" t="s">
        <v>0</v>
      </c>
      <c r="E5" s="195" t="s">
        <v>1</v>
      </c>
      <c r="F5" s="195" t="s">
        <v>2</v>
      </c>
      <c r="G5" s="195" t="s">
        <v>3</v>
      </c>
      <c r="H5" s="195" t="s">
        <v>4</v>
      </c>
      <c r="I5" s="195" t="s">
        <v>5</v>
      </c>
      <c r="J5" s="195" t="s">
        <v>6</v>
      </c>
      <c r="K5" s="195" t="s">
        <v>7</v>
      </c>
      <c r="L5" s="195" t="s">
        <v>8</v>
      </c>
      <c r="M5" s="195" t="s">
        <v>9</v>
      </c>
      <c r="N5" s="195" t="s">
        <v>10</v>
      </c>
      <c r="O5" s="205" t="s">
        <v>11</v>
      </c>
      <c r="P5" s="195" t="s">
        <v>14</v>
      </c>
      <c r="Q5" s="203" t="s">
        <v>15</v>
      </c>
    </row>
    <row r="6" spans="2:17" ht="14.1" customHeight="1" thickBot="1">
      <c r="B6" s="76">
        <v>112344</v>
      </c>
      <c r="C6" s="202"/>
      <c r="D6" s="196"/>
      <c r="E6" s="196"/>
      <c r="F6" s="196"/>
      <c r="G6" s="196"/>
      <c r="H6" s="196"/>
      <c r="I6" s="196"/>
      <c r="J6" s="196"/>
      <c r="K6" s="196"/>
      <c r="L6" s="196"/>
      <c r="M6" s="196"/>
      <c r="N6" s="196"/>
      <c r="O6" s="206"/>
      <c r="P6" s="196"/>
      <c r="Q6" s="204"/>
    </row>
    <row r="7" spans="2:17">
      <c r="B7" s="120" t="s">
        <v>53</v>
      </c>
      <c r="C7" s="69"/>
      <c r="D7" s="74"/>
      <c r="E7" s="74"/>
      <c r="F7" s="74"/>
      <c r="G7" s="74"/>
      <c r="H7" s="74"/>
      <c r="I7" s="74"/>
      <c r="J7" s="74"/>
      <c r="K7" s="74"/>
      <c r="L7" s="74"/>
      <c r="M7" s="74"/>
      <c r="N7" s="74"/>
      <c r="O7" s="101"/>
      <c r="P7" s="115"/>
      <c r="Q7" s="62"/>
    </row>
    <row r="8" spans="2:17">
      <c r="B8" s="120" t="s">
        <v>12</v>
      </c>
      <c r="C8" s="27"/>
      <c r="D8" s="18"/>
      <c r="E8" s="18"/>
      <c r="F8" s="18"/>
      <c r="G8" s="18"/>
      <c r="H8" s="18"/>
      <c r="I8" s="18"/>
      <c r="J8" s="18"/>
      <c r="K8" s="18"/>
      <c r="L8" s="18"/>
      <c r="M8" s="18"/>
      <c r="N8" s="18"/>
      <c r="O8" s="19"/>
      <c r="P8" s="113"/>
      <c r="Q8" s="63"/>
    </row>
    <row r="9" spans="2:17" ht="15.75" thickBot="1">
      <c r="B9" s="121" t="s">
        <v>13</v>
      </c>
      <c r="C9" s="11" t="s">
        <v>16</v>
      </c>
      <c r="D9" s="5" t="str">
        <f t="shared" ref="D9" si="0">IF(D8&lt;&gt;"",D8-C8,"0")</f>
        <v>0</v>
      </c>
      <c r="E9" s="5" t="str">
        <f t="shared" ref="E9" si="1">IF(E8&lt;&gt;"",E8-D8,"0")</f>
        <v>0</v>
      </c>
      <c r="F9" s="5" t="str">
        <f t="shared" ref="F9" si="2">IF(F8&lt;&gt;"",F8-E8,"0")</f>
        <v>0</v>
      </c>
      <c r="G9" s="5" t="str">
        <f t="shared" ref="G9" si="3">IF(G8&lt;&gt;"",G8-F8,"0")</f>
        <v>0</v>
      </c>
      <c r="H9" s="5" t="str">
        <f t="shared" ref="H9" si="4">IF(H8&lt;&gt;"",H8-G8,"0")</f>
        <v>0</v>
      </c>
      <c r="I9" s="5" t="str">
        <f t="shared" ref="I9" si="5">IF(I8&lt;&gt;"",I8-H8,"0")</f>
        <v>0</v>
      </c>
      <c r="J9" s="5" t="str">
        <f t="shared" ref="J9" si="6">IF(J8&lt;&gt;"",J8-I8,"0")</f>
        <v>0</v>
      </c>
      <c r="K9" s="5" t="str">
        <f t="shared" ref="K9" si="7">IF(K8&lt;&gt;"",K8-J8,"0")</f>
        <v>0</v>
      </c>
      <c r="L9" s="5" t="str">
        <f t="shared" ref="L9" si="8">IF(L8&lt;&gt;"",L8-K8,"0")</f>
        <v>0</v>
      </c>
      <c r="M9" s="5" t="str">
        <f t="shared" ref="M9" si="9">IF(M8&lt;&gt;"",M8-L8,"0")</f>
        <v>0</v>
      </c>
      <c r="N9" s="5" t="str">
        <f t="shared" ref="N9" si="10">IF(N8&lt;&gt;"",N8-M8,"0")</f>
        <v>0</v>
      </c>
      <c r="O9" s="5" t="str">
        <f t="shared" ref="O9" si="11">IF(O8&lt;&gt;"",O8-N8,"0")</f>
        <v>0</v>
      </c>
      <c r="P9" s="109">
        <f>SUM(D9:O9)</f>
        <v>0</v>
      </c>
      <c r="Q9" s="4" t="e">
        <f>AVERAGE(D9:O9)</f>
        <v>#DIV/0!</v>
      </c>
    </row>
    <row r="10" spans="2:17">
      <c r="B10" s="122"/>
      <c r="C10" s="3"/>
      <c r="D10" s="3"/>
      <c r="E10" s="3"/>
      <c r="F10" s="3"/>
      <c r="G10" s="3"/>
      <c r="H10" s="3"/>
      <c r="I10" s="3"/>
      <c r="J10" s="3"/>
      <c r="K10" s="3"/>
      <c r="L10" s="3"/>
      <c r="M10" s="3"/>
      <c r="N10" s="3"/>
      <c r="O10" s="3"/>
      <c r="P10" s="116"/>
      <c r="Q10" s="6"/>
    </row>
    <row r="11" spans="2:17">
      <c r="B11" s="120" t="s">
        <v>58</v>
      </c>
      <c r="C11" s="28" t="str">
        <f>Q1</f>
        <v>Euro</v>
      </c>
      <c r="D11" s="73"/>
      <c r="E11" s="73"/>
      <c r="F11" s="73"/>
      <c r="G11" s="73"/>
      <c r="H11" s="73"/>
      <c r="I11" s="73"/>
      <c r="J11" s="73"/>
      <c r="K11" s="73"/>
      <c r="L11" s="73"/>
      <c r="M11" s="73"/>
      <c r="N11" s="73"/>
      <c r="O11" s="102"/>
      <c r="P11" s="117"/>
      <c r="Q11" s="8"/>
    </row>
    <row r="12" spans="2:17" ht="15.75" thickBot="1">
      <c r="B12" s="121" t="s">
        <v>59</v>
      </c>
      <c r="C12" s="29" t="str">
        <f>Q1</f>
        <v>Euro</v>
      </c>
      <c r="D12" s="2">
        <f>D9*D11</f>
        <v>0</v>
      </c>
      <c r="E12" s="2">
        <f>E9*E11</f>
        <v>0</v>
      </c>
      <c r="F12" s="2">
        <f t="shared" ref="F12:O12" si="12">F9*F11</f>
        <v>0</v>
      </c>
      <c r="G12" s="2">
        <f t="shared" si="12"/>
        <v>0</v>
      </c>
      <c r="H12" s="2">
        <f t="shared" si="12"/>
        <v>0</v>
      </c>
      <c r="I12" s="2">
        <f t="shared" si="12"/>
        <v>0</v>
      </c>
      <c r="J12" s="2">
        <f t="shared" si="12"/>
        <v>0</v>
      </c>
      <c r="K12" s="2">
        <f t="shared" si="12"/>
        <v>0</v>
      </c>
      <c r="L12" s="2">
        <f t="shared" si="12"/>
        <v>0</v>
      </c>
      <c r="M12" s="2">
        <f t="shared" si="12"/>
        <v>0</v>
      </c>
      <c r="N12" s="2">
        <f t="shared" si="12"/>
        <v>0</v>
      </c>
      <c r="O12" s="5">
        <f t="shared" si="12"/>
        <v>0</v>
      </c>
      <c r="P12" s="109">
        <f>SUM(D12:O12)</f>
        <v>0</v>
      </c>
      <c r="Q12" s="4">
        <f>AVERAGE(D12:O12)</f>
        <v>0</v>
      </c>
    </row>
    <row r="13" spans="2:17">
      <c r="B13" s="122"/>
      <c r="C13" s="3"/>
      <c r="D13" s="3"/>
      <c r="E13" s="3"/>
      <c r="F13" s="3"/>
      <c r="G13" s="3"/>
      <c r="H13" s="3"/>
      <c r="I13" s="3"/>
      <c r="J13" s="3"/>
      <c r="K13" s="3"/>
      <c r="L13" s="3"/>
      <c r="M13" s="3"/>
      <c r="N13" s="3"/>
      <c r="O13" s="3"/>
      <c r="P13" s="118"/>
      <c r="Q13" s="8"/>
    </row>
    <row r="14" spans="2:17" ht="15.75" thickBot="1">
      <c r="B14" s="123" t="s">
        <v>60</v>
      </c>
      <c r="C14" s="30" t="str">
        <f>Q1</f>
        <v>Euro</v>
      </c>
      <c r="D14" s="22"/>
      <c r="E14" s="22"/>
      <c r="F14" s="22"/>
      <c r="G14" s="22"/>
      <c r="H14" s="22"/>
      <c r="I14" s="22"/>
      <c r="J14" s="22"/>
      <c r="K14" s="22"/>
      <c r="L14" s="22"/>
      <c r="M14" s="22"/>
      <c r="N14" s="22"/>
      <c r="O14" s="103"/>
      <c r="P14" s="111">
        <f>SUM(D14:O14)</f>
        <v>0</v>
      </c>
      <c r="Q14" s="7" t="e">
        <f>AVERAGE(D14:O14)</f>
        <v>#DIV/0!</v>
      </c>
    </row>
    <row r="15" spans="2:17" ht="15.75" customHeight="1" thickBot="1">
      <c r="B15" s="65" t="s">
        <v>18</v>
      </c>
      <c r="C15" s="95" t="str">
        <f>Q1</f>
        <v>Euro</v>
      </c>
      <c r="D15" s="95">
        <f t="shared" ref="D15:O15" si="13">D14+D12</f>
        <v>0</v>
      </c>
      <c r="E15" s="95">
        <f t="shared" si="13"/>
        <v>0</v>
      </c>
      <c r="F15" s="95">
        <f t="shared" si="13"/>
        <v>0</v>
      </c>
      <c r="G15" s="95">
        <f t="shared" si="13"/>
        <v>0</v>
      </c>
      <c r="H15" s="95">
        <f t="shared" si="13"/>
        <v>0</v>
      </c>
      <c r="I15" s="95">
        <f t="shared" si="13"/>
        <v>0</v>
      </c>
      <c r="J15" s="95">
        <f t="shared" si="13"/>
        <v>0</v>
      </c>
      <c r="K15" s="95">
        <f t="shared" si="13"/>
        <v>0</v>
      </c>
      <c r="L15" s="95">
        <f t="shared" si="13"/>
        <v>0</v>
      </c>
      <c r="M15" s="95">
        <f t="shared" si="13"/>
        <v>0</v>
      </c>
      <c r="N15" s="95">
        <f t="shared" si="13"/>
        <v>0</v>
      </c>
      <c r="O15" s="95">
        <f t="shared" si="13"/>
        <v>0</v>
      </c>
      <c r="P15" s="94">
        <f>SUM(D15:O15)</f>
        <v>0</v>
      </c>
      <c r="Q15" s="95">
        <f>AVERAGE(D15:O15)</f>
        <v>0</v>
      </c>
    </row>
    <row r="16" spans="2:17" ht="15" customHeight="1" thickBot="1">
      <c r="B16" s="65"/>
      <c r="C16" s="15"/>
      <c r="D16" s="15"/>
      <c r="E16" s="15"/>
      <c r="F16" s="15"/>
      <c r="G16" s="15"/>
      <c r="H16" s="15"/>
      <c r="I16" s="15"/>
      <c r="J16" s="15"/>
      <c r="K16" s="15"/>
      <c r="L16" s="15"/>
      <c r="M16" s="15"/>
      <c r="N16" s="137" t="s">
        <v>61</v>
      </c>
      <c r="O16" s="96">
        <v>0.19</v>
      </c>
      <c r="P16" s="93">
        <f>P15+(P15*O16)</f>
        <v>0</v>
      </c>
      <c r="Q16" s="15"/>
    </row>
    <row r="17" spans="2:17" ht="39.950000000000003" customHeight="1">
      <c r="B17" s="65"/>
      <c r="C17" s="15"/>
      <c r="D17" s="15"/>
      <c r="E17" s="15"/>
      <c r="F17" s="15"/>
      <c r="G17" s="15"/>
      <c r="H17" s="15"/>
      <c r="I17" s="15"/>
      <c r="J17" s="15"/>
      <c r="K17" s="15"/>
      <c r="L17" s="15"/>
      <c r="M17" s="15"/>
      <c r="N17" s="15"/>
      <c r="O17" s="96"/>
      <c r="P17" s="119"/>
      <c r="Q17" s="15"/>
    </row>
    <row r="18" spans="2:17" ht="30" customHeight="1" thickBot="1">
      <c r="B18" s="67" t="s">
        <v>28</v>
      </c>
      <c r="C18" s="34" t="s">
        <v>25</v>
      </c>
      <c r="D18" s="193" t="s">
        <v>29</v>
      </c>
      <c r="E18" s="193"/>
      <c r="F18" s="193"/>
      <c r="G18" s="34" t="s">
        <v>26</v>
      </c>
      <c r="H18" s="194">
        <v>46023</v>
      </c>
      <c r="I18" s="194"/>
      <c r="J18" s="35"/>
      <c r="K18" s="35"/>
      <c r="L18" s="60" t="s">
        <v>52</v>
      </c>
      <c r="M18" s="193">
        <v>12345678</v>
      </c>
      <c r="N18" s="193"/>
      <c r="O18" s="35"/>
      <c r="P18" s="34" t="s">
        <v>27</v>
      </c>
      <c r="Q18" s="140">
        <v>46508</v>
      </c>
    </row>
    <row r="19" spans="2:17" ht="14.1" customHeight="1">
      <c r="B19" s="77" t="s">
        <v>55</v>
      </c>
      <c r="C19" s="197"/>
      <c r="D19" s="179" t="s">
        <v>0</v>
      </c>
      <c r="E19" s="179" t="s">
        <v>1</v>
      </c>
      <c r="F19" s="179" t="s">
        <v>2</v>
      </c>
      <c r="G19" s="179" t="s">
        <v>3</v>
      </c>
      <c r="H19" s="179" t="s">
        <v>4</v>
      </c>
      <c r="I19" s="179" t="s">
        <v>5</v>
      </c>
      <c r="J19" s="179" t="s">
        <v>6</v>
      </c>
      <c r="K19" s="179" t="s">
        <v>7</v>
      </c>
      <c r="L19" s="179" t="s">
        <v>8</v>
      </c>
      <c r="M19" s="179" t="s">
        <v>9</v>
      </c>
      <c r="N19" s="179" t="s">
        <v>10</v>
      </c>
      <c r="O19" s="181" t="s">
        <v>11</v>
      </c>
      <c r="P19" s="183" t="s">
        <v>14</v>
      </c>
      <c r="Q19" s="185" t="s">
        <v>15</v>
      </c>
    </row>
    <row r="20" spans="2:17" ht="14.1" customHeight="1" thickBot="1">
      <c r="B20" s="78" t="s">
        <v>56</v>
      </c>
      <c r="C20" s="198"/>
      <c r="D20" s="180"/>
      <c r="E20" s="180"/>
      <c r="F20" s="180"/>
      <c r="G20" s="180"/>
      <c r="H20" s="180"/>
      <c r="I20" s="180"/>
      <c r="J20" s="180"/>
      <c r="K20" s="180"/>
      <c r="L20" s="180"/>
      <c r="M20" s="180"/>
      <c r="N20" s="180"/>
      <c r="O20" s="182"/>
      <c r="P20" s="184"/>
      <c r="Q20" s="186"/>
    </row>
    <row r="21" spans="2:17">
      <c r="B21" s="124" t="s">
        <v>53</v>
      </c>
      <c r="C21" s="81"/>
      <c r="D21" s="74"/>
      <c r="E21" s="74"/>
      <c r="F21" s="74"/>
      <c r="G21" s="74"/>
      <c r="H21" s="74"/>
      <c r="I21" s="74"/>
      <c r="J21" s="74"/>
      <c r="K21" s="74"/>
      <c r="L21" s="74"/>
      <c r="M21" s="74"/>
      <c r="N21" s="74"/>
      <c r="O21" s="101"/>
      <c r="P21" s="112"/>
      <c r="Q21" s="62"/>
    </row>
    <row r="22" spans="2:17">
      <c r="B22" s="124" t="s">
        <v>12</v>
      </c>
      <c r="C22" s="61"/>
      <c r="D22" s="20"/>
      <c r="E22" s="20"/>
      <c r="F22" s="20"/>
      <c r="G22" s="20"/>
      <c r="H22" s="20"/>
      <c r="I22" s="20"/>
      <c r="J22" s="20"/>
      <c r="K22" s="20"/>
      <c r="L22" s="20"/>
      <c r="M22" s="20"/>
      <c r="N22" s="20"/>
      <c r="O22" s="21"/>
      <c r="P22" s="113"/>
      <c r="Q22" s="63"/>
    </row>
    <row r="23" spans="2:17" ht="15.75" thickBot="1">
      <c r="B23" s="125" t="s">
        <v>63</v>
      </c>
      <c r="C23" s="11" t="s">
        <v>17</v>
      </c>
      <c r="D23" s="157" t="str">
        <f t="shared" ref="D23" si="14">IF(D22&lt;&gt;"",D22-C22,"0")</f>
        <v>0</v>
      </c>
      <c r="E23" s="157" t="str">
        <f t="shared" ref="E23" si="15">IF(E22&lt;&gt;"",E22-D22,"0")</f>
        <v>0</v>
      </c>
      <c r="F23" s="157" t="str">
        <f t="shared" ref="F23" si="16">IF(F22&lt;&gt;"",F22-E22,"0")</f>
        <v>0</v>
      </c>
      <c r="G23" s="157" t="str">
        <f t="shared" ref="G23" si="17">IF(G22&lt;&gt;"",G22-F22,"0")</f>
        <v>0</v>
      </c>
      <c r="H23" s="157" t="str">
        <f t="shared" ref="H23" si="18">IF(H22&lt;&gt;"",H22-G22,"0")</f>
        <v>0</v>
      </c>
      <c r="I23" s="157" t="str">
        <f t="shared" ref="I23" si="19">IF(I22&lt;&gt;"",I22-H22,"0")</f>
        <v>0</v>
      </c>
      <c r="J23" s="157" t="str">
        <f t="shared" ref="J23" si="20">IF(J22&lt;&gt;"",J22-I22,"0")</f>
        <v>0</v>
      </c>
      <c r="K23" s="157" t="str">
        <f t="shared" ref="K23" si="21">IF(K22&lt;&gt;"",K22-J22,"0")</f>
        <v>0</v>
      </c>
      <c r="L23" s="157" t="str">
        <f t="shared" ref="L23" si="22">IF(L22&lt;&gt;"",L22-K22,"0")</f>
        <v>0</v>
      </c>
      <c r="M23" s="157" t="str">
        <f t="shared" ref="M23" si="23">IF(M22&lt;&gt;"",M22-L22,"0")</f>
        <v>0</v>
      </c>
      <c r="N23" s="157" t="str">
        <f t="shared" ref="N23" si="24">IF(N22&lt;&gt;"",N22-M22,"0")</f>
        <v>0</v>
      </c>
      <c r="O23" s="157" t="str">
        <f t="shared" ref="O23" si="25">IF(O22&lt;&gt;"",O22-N22,"0")</f>
        <v>0</v>
      </c>
      <c r="P23" s="109">
        <f>SUM(D23:O23)</f>
        <v>0</v>
      </c>
      <c r="Q23" s="4" t="e">
        <f>AVERAGE(D23:O23)</f>
        <v>#DIV/0!</v>
      </c>
    </row>
    <row r="24" spans="2:17">
      <c r="B24" s="126"/>
      <c r="C24" s="12"/>
      <c r="D24" s="9"/>
      <c r="E24" s="9"/>
      <c r="F24" s="9"/>
      <c r="G24" s="9"/>
      <c r="H24" s="9"/>
      <c r="I24" s="9"/>
      <c r="J24" s="9"/>
      <c r="K24" s="9"/>
      <c r="L24" s="9"/>
      <c r="M24" s="9"/>
      <c r="N24" s="9"/>
      <c r="O24" s="9"/>
      <c r="P24" s="12"/>
      <c r="Q24" s="83"/>
    </row>
    <row r="25" spans="2:17">
      <c r="B25" s="124" t="s">
        <v>64</v>
      </c>
      <c r="C25" s="13" t="str">
        <f>Q1</f>
        <v>Euro</v>
      </c>
      <c r="D25" s="20"/>
      <c r="E25" s="20"/>
      <c r="F25" s="20"/>
      <c r="G25" s="20"/>
      <c r="H25" s="20"/>
      <c r="I25" s="20"/>
      <c r="J25" s="20"/>
      <c r="K25" s="20"/>
      <c r="L25" s="20"/>
      <c r="M25" s="20"/>
      <c r="N25" s="20"/>
      <c r="O25" s="21"/>
      <c r="P25" s="114"/>
      <c r="Q25" s="84"/>
    </row>
    <row r="26" spans="2:17" ht="15.75" thickBot="1">
      <c r="B26" s="127" t="s">
        <v>59</v>
      </c>
      <c r="C26" s="11" t="str">
        <f>Q1</f>
        <v>Euro</v>
      </c>
      <c r="D26" s="2">
        <f>D25*D23</f>
        <v>0</v>
      </c>
      <c r="E26" s="2">
        <f t="shared" ref="E26:O26" si="26">E25*E23</f>
        <v>0</v>
      </c>
      <c r="F26" s="2">
        <f t="shared" si="26"/>
        <v>0</v>
      </c>
      <c r="G26" s="2">
        <f t="shared" si="26"/>
        <v>0</v>
      </c>
      <c r="H26" s="2">
        <f t="shared" si="26"/>
        <v>0</v>
      </c>
      <c r="I26" s="2">
        <f t="shared" si="26"/>
        <v>0</v>
      </c>
      <c r="J26" s="2">
        <f t="shared" si="26"/>
        <v>0</v>
      </c>
      <c r="K26" s="2">
        <f t="shared" si="26"/>
        <v>0</v>
      </c>
      <c r="L26" s="2">
        <f t="shared" si="26"/>
        <v>0</v>
      </c>
      <c r="M26" s="2">
        <f t="shared" si="26"/>
        <v>0</v>
      </c>
      <c r="N26" s="2">
        <f t="shared" si="26"/>
        <v>0</v>
      </c>
      <c r="O26" s="5">
        <f t="shared" si="26"/>
        <v>0</v>
      </c>
      <c r="P26" s="109">
        <f>SUM(D26:O26)</f>
        <v>0</v>
      </c>
      <c r="Q26" s="4">
        <f>AVERAGE(D26:O26)</f>
        <v>0</v>
      </c>
    </row>
    <row r="27" spans="2:17">
      <c r="B27" s="128"/>
      <c r="C27" s="12"/>
      <c r="D27" s="9"/>
      <c r="E27" s="9"/>
      <c r="F27" s="9"/>
      <c r="G27" s="9"/>
      <c r="H27" s="9"/>
      <c r="I27" s="9"/>
      <c r="J27" s="9"/>
      <c r="K27" s="9"/>
      <c r="L27" s="9"/>
      <c r="M27" s="9"/>
      <c r="N27" s="9"/>
      <c r="O27" s="9"/>
      <c r="P27" s="110"/>
      <c r="Q27" s="85"/>
    </row>
    <row r="28" spans="2:17" ht="15.75" thickBot="1">
      <c r="B28" s="129" t="s">
        <v>60</v>
      </c>
      <c r="C28" s="26" t="str">
        <f>Q1</f>
        <v>Euro</v>
      </c>
      <c r="D28" s="22"/>
      <c r="E28" s="22"/>
      <c r="F28" s="22"/>
      <c r="G28" s="22"/>
      <c r="H28" s="22"/>
      <c r="I28" s="22"/>
      <c r="J28" s="22"/>
      <c r="K28" s="22"/>
      <c r="L28" s="22"/>
      <c r="M28" s="22"/>
      <c r="N28" s="22"/>
      <c r="O28" s="103"/>
      <c r="P28" s="111">
        <f>SUM(D28:O28)</f>
        <v>0</v>
      </c>
      <c r="Q28" s="160" t="e">
        <f>AVERAGE(D28:O28)</f>
        <v>#DIV/0!</v>
      </c>
    </row>
    <row r="29" spans="2:17" ht="15.75" customHeight="1" thickBot="1">
      <c r="B29" s="64" t="s">
        <v>18</v>
      </c>
      <c r="C29" s="14" t="str">
        <f>Q1</f>
        <v>Euro</v>
      </c>
      <c r="D29" s="14">
        <f>D28+D26</f>
        <v>0</v>
      </c>
      <c r="E29" s="14">
        <f t="shared" ref="E29:O29" si="27">E28+E26</f>
        <v>0</v>
      </c>
      <c r="F29" s="14">
        <f t="shared" si="27"/>
        <v>0</v>
      </c>
      <c r="G29" s="14">
        <f t="shared" si="27"/>
        <v>0</v>
      </c>
      <c r="H29" s="14">
        <f t="shared" si="27"/>
        <v>0</v>
      </c>
      <c r="I29" s="14">
        <f t="shared" si="27"/>
        <v>0</v>
      </c>
      <c r="J29" s="14">
        <f t="shared" si="27"/>
        <v>0</v>
      </c>
      <c r="K29" s="14">
        <f t="shared" si="27"/>
        <v>0</v>
      </c>
      <c r="L29" s="14">
        <f t="shared" si="27"/>
        <v>0</v>
      </c>
      <c r="M29" s="14">
        <f t="shared" si="27"/>
        <v>0</v>
      </c>
      <c r="N29" s="14">
        <f t="shared" si="27"/>
        <v>0</v>
      </c>
      <c r="O29" s="14">
        <f t="shared" si="27"/>
        <v>0</v>
      </c>
      <c r="P29" s="92">
        <f>SUM(D29:O29)</f>
        <v>0</v>
      </c>
      <c r="Q29" s="15">
        <f>AVERAGE(D29:O29)</f>
        <v>0</v>
      </c>
    </row>
    <row r="30" spans="2:17" ht="15.75" customHeight="1" thickBot="1">
      <c r="B30" s="65"/>
      <c r="C30" s="15"/>
      <c r="D30" s="15"/>
      <c r="E30" s="15"/>
      <c r="F30" s="15"/>
      <c r="G30" s="15"/>
      <c r="H30" s="15"/>
      <c r="I30" s="15"/>
      <c r="J30" s="15"/>
      <c r="K30" s="15"/>
      <c r="L30" s="15"/>
      <c r="M30" s="136"/>
      <c r="N30" s="137" t="s">
        <v>61</v>
      </c>
      <c r="O30" s="91">
        <v>7.0000000000000007E-2</v>
      </c>
      <c r="P30" s="100">
        <f>P29+(P29*O30)</f>
        <v>0</v>
      </c>
      <c r="Q30" s="86"/>
    </row>
    <row r="31" spans="2:17" ht="39.950000000000003" customHeight="1">
      <c r="B31" s="65"/>
      <c r="C31" s="15"/>
      <c r="D31" s="15"/>
      <c r="E31" s="15"/>
      <c r="F31" s="15"/>
      <c r="G31" s="15"/>
      <c r="H31" s="15"/>
      <c r="I31" s="15"/>
      <c r="J31" s="15"/>
      <c r="K31" s="15"/>
      <c r="L31" s="15"/>
      <c r="M31" s="15"/>
      <c r="N31" s="15"/>
      <c r="O31" s="91"/>
      <c r="P31" s="14"/>
      <c r="Q31" s="86"/>
    </row>
    <row r="32" spans="2:17" ht="30" customHeight="1" thickBot="1">
      <c r="B32" s="68" t="s">
        <v>30</v>
      </c>
      <c r="C32" s="36" t="s">
        <v>25</v>
      </c>
      <c r="D32" s="191" t="s">
        <v>31</v>
      </c>
      <c r="E32" s="191"/>
      <c r="F32" s="191"/>
      <c r="G32" s="36" t="s">
        <v>26</v>
      </c>
      <c r="H32" s="192">
        <v>46023</v>
      </c>
      <c r="I32" s="192"/>
      <c r="J32" s="37"/>
      <c r="K32" s="37"/>
      <c r="L32" s="59" t="s">
        <v>52</v>
      </c>
      <c r="M32" s="191">
        <v>12345678</v>
      </c>
      <c r="N32" s="191"/>
      <c r="O32" s="37"/>
      <c r="P32" s="36" t="s">
        <v>27</v>
      </c>
      <c r="Q32" s="141">
        <v>46508</v>
      </c>
    </row>
    <row r="33" spans="2:17" ht="14.1" customHeight="1">
      <c r="B33" s="79" t="s">
        <v>55</v>
      </c>
      <c r="C33" s="177"/>
      <c r="D33" s="171" t="s">
        <v>0</v>
      </c>
      <c r="E33" s="171" t="s">
        <v>1</v>
      </c>
      <c r="F33" s="171" t="s">
        <v>2</v>
      </c>
      <c r="G33" s="171" t="s">
        <v>3</v>
      </c>
      <c r="H33" s="171" t="s">
        <v>4</v>
      </c>
      <c r="I33" s="171" t="s">
        <v>5</v>
      </c>
      <c r="J33" s="171" t="s">
        <v>6</v>
      </c>
      <c r="K33" s="171" t="s">
        <v>7</v>
      </c>
      <c r="L33" s="171" t="s">
        <v>8</v>
      </c>
      <c r="M33" s="171" t="s">
        <v>9</v>
      </c>
      <c r="N33" s="171" t="s">
        <v>10</v>
      </c>
      <c r="O33" s="187" t="s">
        <v>11</v>
      </c>
      <c r="P33" s="171" t="s">
        <v>14</v>
      </c>
      <c r="Q33" s="189" t="s">
        <v>15</v>
      </c>
    </row>
    <row r="34" spans="2:17" ht="14.1" customHeight="1" thickBot="1">
      <c r="B34" s="80" t="s">
        <v>57</v>
      </c>
      <c r="C34" s="178"/>
      <c r="D34" s="172"/>
      <c r="E34" s="172"/>
      <c r="F34" s="172"/>
      <c r="G34" s="172"/>
      <c r="H34" s="172"/>
      <c r="I34" s="172"/>
      <c r="J34" s="172"/>
      <c r="K34" s="172"/>
      <c r="L34" s="172"/>
      <c r="M34" s="172"/>
      <c r="N34" s="172"/>
      <c r="O34" s="188"/>
      <c r="P34" s="172"/>
      <c r="Q34" s="190"/>
    </row>
    <row r="35" spans="2:17">
      <c r="B35" s="130" t="s">
        <v>53</v>
      </c>
      <c r="C35" s="71"/>
      <c r="D35" s="74"/>
      <c r="E35" s="74"/>
      <c r="F35" s="74"/>
      <c r="G35" s="74"/>
      <c r="H35" s="74"/>
      <c r="I35" s="74"/>
      <c r="J35" s="74"/>
      <c r="K35" s="74"/>
      <c r="L35" s="74"/>
      <c r="M35" s="74"/>
      <c r="N35" s="74"/>
      <c r="O35" s="101"/>
      <c r="P35" s="104"/>
      <c r="Q35" s="89"/>
    </row>
    <row r="36" spans="2:17">
      <c r="B36" s="130" t="s">
        <v>12</v>
      </c>
      <c r="C36" s="61"/>
      <c r="D36" s="20"/>
      <c r="E36" s="20"/>
      <c r="F36" s="20"/>
      <c r="G36" s="20"/>
      <c r="H36" s="20"/>
      <c r="I36" s="20"/>
      <c r="J36" s="20"/>
      <c r="K36" s="20"/>
      <c r="L36" s="20"/>
      <c r="M36" s="20"/>
      <c r="N36" s="20"/>
      <c r="O36" s="21"/>
      <c r="P36" s="105"/>
      <c r="Q36" s="90"/>
    </row>
    <row r="37" spans="2:17" ht="15.75" thickBot="1">
      <c r="B37" s="131" t="s">
        <v>63</v>
      </c>
      <c r="C37" s="11" t="s">
        <v>17</v>
      </c>
      <c r="D37" s="2" t="str">
        <f>IF(D36&lt;&gt;"",D36-C36,"0")</f>
        <v>0</v>
      </c>
      <c r="E37" s="2" t="str">
        <f>IF(E36&lt;&gt;"",E36-D36,"0")</f>
        <v>0</v>
      </c>
      <c r="F37" s="2" t="str">
        <f>IF(F36&lt;&gt;"",F36-E36,"0")</f>
        <v>0</v>
      </c>
      <c r="G37" s="2" t="str">
        <f t="shared" ref="G37:O37" si="28">IF(G36&lt;&gt;"",G36-F36,"0")</f>
        <v>0</v>
      </c>
      <c r="H37" s="2" t="str">
        <f t="shared" si="28"/>
        <v>0</v>
      </c>
      <c r="I37" s="2" t="str">
        <f t="shared" si="28"/>
        <v>0</v>
      </c>
      <c r="J37" s="2" t="str">
        <f t="shared" si="28"/>
        <v>0</v>
      </c>
      <c r="K37" s="2" t="str">
        <f t="shared" si="28"/>
        <v>0</v>
      </c>
      <c r="L37" s="2" t="str">
        <f t="shared" si="28"/>
        <v>0</v>
      </c>
      <c r="M37" s="2" t="str">
        <f t="shared" si="28"/>
        <v>0</v>
      </c>
      <c r="N37" s="2" t="str">
        <f t="shared" si="28"/>
        <v>0</v>
      </c>
      <c r="O37" s="5" t="str">
        <f t="shared" si="28"/>
        <v>0</v>
      </c>
      <c r="P37" s="106">
        <f>SUM(D37:O37)</f>
        <v>0</v>
      </c>
      <c r="Q37" s="70" t="e">
        <f>AVERAGE(D37:O37)</f>
        <v>#DIV/0!</v>
      </c>
    </row>
    <row r="38" spans="2:17">
      <c r="B38" s="132"/>
      <c r="C38" s="12"/>
      <c r="D38" s="9"/>
      <c r="E38" s="9"/>
      <c r="F38" s="9"/>
      <c r="G38" s="9"/>
      <c r="H38" s="9"/>
      <c r="I38" s="9"/>
      <c r="J38" s="9"/>
      <c r="K38" s="9"/>
      <c r="L38" s="9"/>
      <c r="M38" s="9"/>
      <c r="N38" s="9"/>
      <c r="O38" s="9"/>
      <c r="P38" s="107"/>
      <c r="Q38" s="88"/>
    </row>
    <row r="39" spans="2:17">
      <c r="B39" s="130" t="s">
        <v>64</v>
      </c>
      <c r="C39" s="13" t="str">
        <f>Q1</f>
        <v>Euro</v>
      </c>
      <c r="D39" s="73"/>
      <c r="E39" s="73"/>
      <c r="F39" s="73"/>
      <c r="G39" s="73"/>
      <c r="H39" s="73"/>
      <c r="I39" s="73"/>
      <c r="J39" s="73"/>
      <c r="K39" s="73"/>
      <c r="L39" s="73"/>
      <c r="M39" s="73"/>
      <c r="N39" s="73"/>
      <c r="O39" s="102"/>
      <c r="P39" s="108"/>
      <c r="Q39" s="6"/>
    </row>
    <row r="40" spans="2:17" ht="15.75" thickBot="1">
      <c r="B40" s="133" t="s">
        <v>59</v>
      </c>
      <c r="C40" s="11" t="str">
        <f>Q1</f>
        <v>Euro</v>
      </c>
      <c r="D40" s="2">
        <f>D39*D37</f>
        <v>0</v>
      </c>
      <c r="E40" s="2">
        <f t="shared" ref="E40:O40" si="29">E39*E37</f>
        <v>0</v>
      </c>
      <c r="F40" s="2">
        <f t="shared" si="29"/>
        <v>0</v>
      </c>
      <c r="G40" s="2">
        <f t="shared" si="29"/>
        <v>0</v>
      </c>
      <c r="H40" s="2">
        <f t="shared" si="29"/>
        <v>0</v>
      </c>
      <c r="I40" s="2">
        <f t="shared" si="29"/>
        <v>0</v>
      </c>
      <c r="J40" s="2">
        <f t="shared" si="29"/>
        <v>0</v>
      </c>
      <c r="K40" s="2">
        <f t="shared" si="29"/>
        <v>0</v>
      </c>
      <c r="L40" s="2">
        <f t="shared" si="29"/>
        <v>0</v>
      </c>
      <c r="M40" s="2">
        <f t="shared" si="29"/>
        <v>0</v>
      </c>
      <c r="N40" s="2">
        <f t="shared" si="29"/>
        <v>0</v>
      </c>
      <c r="O40" s="5">
        <f t="shared" si="29"/>
        <v>0</v>
      </c>
      <c r="P40" s="109">
        <f>SUM(D40:O40)</f>
        <v>0</v>
      </c>
      <c r="Q40" s="4">
        <f>AVERAGE(D40:O40)</f>
        <v>0</v>
      </c>
    </row>
    <row r="41" spans="2:17">
      <c r="B41" s="134"/>
      <c r="C41" s="31"/>
      <c r="D41" s="25"/>
      <c r="E41" s="25"/>
      <c r="F41" s="25"/>
      <c r="G41" s="25"/>
      <c r="H41" s="25"/>
      <c r="I41" s="25"/>
      <c r="J41" s="25"/>
      <c r="K41" s="25"/>
      <c r="L41" s="25"/>
      <c r="M41" s="25"/>
      <c r="N41" s="25"/>
      <c r="O41" s="25"/>
      <c r="P41" s="110"/>
      <c r="Q41" s="6"/>
    </row>
    <row r="42" spans="2:17" ht="15.75" thickBot="1">
      <c r="B42" s="135" t="s">
        <v>60</v>
      </c>
      <c r="C42" s="26" t="str">
        <f>Q1</f>
        <v>Euro</v>
      </c>
      <c r="D42" s="22"/>
      <c r="E42" s="22"/>
      <c r="F42" s="22"/>
      <c r="G42" s="22"/>
      <c r="H42" s="22"/>
      <c r="I42" s="22"/>
      <c r="J42" s="22"/>
      <c r="K42" s="22"/>
      <c r="L42" s="22"/>
      <c r="M42" s="22"/>
      <c r="N42" s="22"/>
      <c r="O42" s="103"/>
      <c r="P42" s="111">
        <f>SUM(D42:O42)</f>
        <v>0</v>
      </c>
      <c r="Q42" s="4" t="e">
        <f>AVERAGE(D42:O42)</f>
        <v>#DIV/0!</v>
      </c>
    </row>
    <row r="43" spans="2:17" ht="16.5" thickBot="1">
      <c r="B43" s="65" t="s">
        <v>18</v>
      </c>
      <c r="C43" s="15" t="str">
        <f>Q1</f>
        <v>Euro</v>
      </c>
      <c r="D43" s="15">
        <f>D42+D40</f>
        <v>0</v>
      </c>
      <c r="E43" s="15">
        <f t="shared" ref="E43:O43" si="30">E42+E40</f>
        <v>0</v>
      </c>
      <c r="F43" s="15">
        <f t="shared" si="30"/>
        <v>0</v>
      </c>
      <c r="G43" s="15">
        <f t="shared" si="30"/>
        <v>0</v>
      </c>
      <c r="H43" s="15">
        <f t="shared" si="30"/>
        <v>0</v>
      </c>
      <c r="I43" s="15">
        <f t="shared" si="30"/>
        <v>0</v>
      </c>
      <c r="J43" s="15">
        <f t="shared" si="30"/>
        <v>0</v>
      </c>
      <c r="K43" s="15">
        <f t="shared" si="30"/>
        <v>0</v>
      </c>
      <c r="L43" s="15">
        <f t="shared" si="30"/>
        <v>0</v>
      </c>
      <c r="M43" s="15">
        <f t="shared" si="30"/>
        <v>0</v>
      </c>
      <c r="N43" s="15">
        <f t="shared" si="30"/>
        <v>0</v>
      </c>
      <c r="O43" s="15">
        <f t="shared" si="30"/>
        <v>0</v>
      </c>
      <c r="P43" s="94">
        <f>SUM(D43:O43)</f>
        <v>0</v>
      </c>
      <c r="Q43" s="95">
        <f>AVERAGE(D43:O43)</f>
        <v>0</v>
      </c>
    </row>
    <row r="44" spans="2:17" ht="16.5" thickBot="1">
      <c r="C44" s="10"/>
      <c r="D44" s="10"/>
      <c r="E44" s="10"/>
      <c r="F44" s="10"/>
      <c r="G44" s="10"/>
      <c r="H44" s="10"/>
      <c r="I44" s="10"/>
      <c r="J44" s="10"/>
      <c r="K44" s="10"/>
      <c r="L44" s="10"/>
      <c r="M44" s="10"/>
      <c r="N44" s="137" t="s">
        <v>61</v>
      </c>
      <c r="O44" s="98">
        <v>0.19</v>
      </c>
      <c r="P44" s="97">
        <f>P43+(P43*O44)</f>
        <v>0</v>
      </c>
      <c r="Q44" s="99"/>
    </row>
    <row r="45" spans="2:17" ht="50.1" customHeight="1">
      <c r="C45" s="10"/>
      <c r="D45" s="10"/>
      <c r="E45" s="10"/>
      <c r="F45" s="10"/>
      <c r="G45" s="10"/>
      <c r="H45" s="10"/>
      <c r="I45" s="10"/>
      <c r="J45" s="10"/>
      <c r="K45" s="10"/>
      <c r="L45" s="10"/>
      <c r="M45" s="10"/>
      <c r="N45" s="10"/>
      <c r="O45" s="98"/>
      <c r="P45" s="119"/>
      <c r="Q45" s="99"/>
    </row>
    <row r="46" spans="2:17" ht="30" customHeight="1" thickBot="1">
      <c r="B46" s="72" t="s">
        <v>54</v>
      </c>
      <c r="C46" s="72"/>
      <c r="D46" s="72"/>
      <c r="E46" s="72"/>
      <c r="F46" s="72"/>
      <c r="G46" s="72"/>
      <c r="H46" s="72"/>
      <c r="I46" s="72"/>
      <c r="J46" s="72"/>
      <c r="K46" s="72"/>
      <c r="L46" s="72"/>
      <c r="M46" s="72"/>
      <c r="N46" s="72"/>
      <c r="O46" s="72"/>
      <c r="P46" s="72"/>
      <c r="Q46" s="72"/>
    </row>
    <row r="47" spans="2:17" ht="14.1" customHeight="1">
      <c r="B47" s="173"/>
      <c r="C47" s="175"/>
      <c r="D47" s="169" t="s">
        <v>0</v>
      </c>
      <c r="E47" s="169" t="s">
        <v>1</v>
      </c>
      <c r="F47" s="169" t="s">
        <v>2</v>
      </c>
      <c r="G47" s="169" t="s">
        <v>3</v>
      </c>
      <c r="H47" s="169" t="s">
        <v>4</v>
      </c>
      <c r="I47" s="169" t="s">
        <v>5</v>
      </c>
      <c r="J47" s="169" t="s">
        <v>6</v>
      </c>
      <c r="K47" s="169" t="s">
        <v>7</v>
      </c>
      <c r="L47" s="169" t="s">
        <v>8</v>
      </c>
      <c r="M47" s="169" t="s">
        <v>9</v>
      </c>
      <c r="N47" s="169" t="s">
        <v>10</v>
      </c>
      <c r="O47" s="161" t="s">
        <v>11</v>
      </c>
      <c r="P47" s="163" t="s">
        <v>15</v>
      </c>
      <c r="Q47" s="164"/>
    </row>
    <row r="48" spans="2:17" ht="14.1" customHeight="1" thickBot="1">
      <c r="B48" s="174"/>
      <c r="C48" s="176"/>
      <c r="D48" s="170"/>
      <c r="E48" s="170"/>
      <c r="F48" s="170"/>
      <c r="G48" s="170"/>
      <c r="H48" s="170"/>
      <c r="I48" s="170"/>
      <c r="J48" s="170"/>
      <c r="K48" s="170"/>
      <c r="L48" s="170"/>
      <c r="M48" s="170"/>
      <c r="N48" s="170"/>
      <c r="O48" s="162"/>
      <c r="P48" s="165"/>
      <c r="Q48" s="166"/>
    </row>
    <row r="49" spans="2:17" ht="15.75" thickBot="1">
      <c r="B49" s="17" t="s">
        <v>20</v>
      </c>
      <c r="C49" s="32" t="s">
        <v>21</v>
      </c>
      <c r="D49" s="23"/>
      <c r="E49" s="23"/>
      <c r="F49" s="23"/>
      <c r="G49" s="23"/>
      <c r="H49" s="23"/>
      <c r="I49" s="23"/>
      <c r="J49" s="23"/>
      <c r="K49" s="23"/>
      <c r="L49" s="23"/>
      <c r="M49" s="23"/>
      <c r="N49" s="23"/>
      <c r="O49" s="158"/>
      <c r="P49" s="167" t="e">
        <f>AVERAGE(D49:O49)</f>
        <v>#DIV/0!</v>
      </c>
      <c r="Q49" s="168"/>
    </row>
    <row r="61" spans="2:17" ht="12" customHeight="1"/>
    <row r="75" spans="15:15" ht="36" customHeight="1"/>
    <row r="76" spans="15:15">
      <c r="O76" s="38"/>
    </row>
    <row r="108" spans="16:17">
      <c r="P108" s="138" t="s">
        <v>62</v>
      </c>
      <c r="Q108" s="139" t="str">
        <f>Q1</f>
        <v>Euro</v>
      </c>
    </row>
  </sheetData>
  <sheetProtection algorithmName="SHA-512" hashValue="VbTtXh6cjPTATA5+8Q0YlRaA2Q3c+WMqC77TwOAJ+hMEmmhsYlceuUjt+wm14J9twExog9vVwtD1Kxk75zoDfQ==" saltValue="/znathK0QF96n8SbWwOo2Q==" spinCount="100000" sheet="1" objects="1" scenarios="1"/>
  <mergeCells count="71">
    <mergeCell ref="O3:Q3"/>
    <mergeCell ref="D4:F4"/>
    <mergeCell ref="M4:N4"/>
    <mergeCell ref="C5:C6"/>
    <mergeCell ref="D5:D6"/>
    <mergeCell ref="E5:E6"/>
    <mergeCell ref="F5:F6"/>
    <mergeCell ref="G5:G6"/>
    <mergeCell ref="H5:H6"/>
    <mergeCell ref="I5:I6"/>
    <mergeCell ref="P5:P6"/>
    <mergeCell ref="Q5:Q6"/>
    <mergeCell ref="O5:O6"/>
    <mergeCell ref="B3:D3"/>
    <mergeCell ref="C19:C20"/>
    <mergeCell ref="D19:D20"/>
    <mergeCell ref="E19:E20"/>
    <mergeCell ref="F19:F20"/>
    <mergeCell ref="G19:G20"/>
    <mergeCell ref="M19:M20"/>
    <mergeCell ref="D18:F18"/>
    <mergeCell ref="H18:I18"/>
    <mergeCell ref="M18:N18"/>
    <mergeCell ref="J5:J6"/>
    <mergeCell ref="K5:K6"/>
    <mergeCell ref="L5:L6"/>
    <mergeCell ref="M5:M6"/>
    <mergeCell ref="N5:N6"/>
    <mergeCell ref="H19:H20"/>
    <mergeCell ref="I19:I20"/>
    <mergeCell ref="J19:J20"/>
    <mergeCell ref="K19:K20"/>
    <mergeCell ref="L19:L20"/>
    <mergeCell ref="L33:L34"/>
    <mergeCell ref="M33:M34"/>
    <mergeCell ref="N33:N34"/>
    <mergeCell ref="D32:F32"/>
    <mergeCell ref="H32:I32"/>
    <mergeCell ref="M32:N32"/>
    <mergeCell ref="N19:N20"/>
    <mergeCell ref="O19:O20"/>
    <mergeCell ref="P19:P20"/>
    <mergeCell ref="Q19:Q20"/>
    <mergeCell ref="O33:O34"/>
    <mergeCell ref="P33:P34"/>
    <mergeCell ref="Q33:Q34"/>
    <mergeCell ref="C33:C34"/>
    <mergeCell ref="D33:D34"/>
    <mergeCell ref="E33:E34"/>
    <mergeCell ref="F33:F34"/>
    <mergeCell ref="G33:G34"/>
    <mergeCell ref="B47:B48"/>
    <mergeCell ref="C47:C48"/>
    <mergeCell ref="D47:D48"/>
    <mergeCell ref="E47:E48"/>
    <mergeCell ref="F47:F48"/>
    <mergeCell ref="G47:G48"/>
    <mergeCell ref="H47:H48"/>
    <mergeCell ref="I33:I34"/>
    <mergeCell ref="J33:J34"/>
    <mergeCell ref="K33:K34"/>
    <mergeCell ref="H33:H34"/>
    <mergeCell ref="O47:O48"/>
    <mergeCell ref="P47:Q48"/>
    <mergeCell ref="P49:Q49"/>
    <mergeCell ref="I47:I48"/>
    <mergeCell ref="J47:J48"/>
    <mergeCell ref="K47:K48"/>
    <mergeCell ref="L47:L48"/>
    <mergeCell ref="M47:M48"/>
    <mergeCell ref="N47:N48"/>
  </mergeCells>
  <conditionalFormatting sqref="Q4">
    <cfRule type="expression" dxfId="5" priority="1">
      <formula>AND($Q$4&lt;TODAY())</formula>
    </cfRule>
  </conditionalFormatting>
  <conditionalFormatting sqref="Q18">
    <cfRule type="expression" dxfId="4" priority="3">
      <formula>AND($Q$18&lt;TODAY())</formula>
    </cfRule>
  </conditionalFormatting>
  <conditionalFormatting sqref="Q32">
    <cfRule type="expression" dxfId="3" priority="2">
      <formula>AND($Q$32&lt;TODAY())</formula>
    </cfRule>
  </conditionalFormatting>
  <hyperlinks>
    <hyperlink ref="O3" r:id="rId1" display="www.alle-meine.vorlagen.de" xr:uid="{00000000-0004-0000-0000-000000000000}"/>
    <hyperlink ref="O3:Q3" r:id="rId2" display="www.alle-meine-vorlagen.de" xr:uid="{00000000-0004-0000-0000-000001000000}"/>
    <hyperlink ref="B3:D3" r:id="rId3" display="Entdecke hier die Pro-Version der Vorlage" xr:uid="{B61CA716-FDB9-438D-AD10-31D088C68F74}"/>
  </hyperlinks>
  <printOptions horizontalCentered="1" verticalCentered="1"/>
  <pageMargins left="0.39370078740157483" right="0.39370078740157483" top="0.19685039370078741" bottom="0.19685039370078741" header="0.31496062992125984" footer="0.31496062992125984"/>
  <pageSetup paperSize="9" scale="61" fitToHeight="2" orientation="landscape" r:id="rId4"/>
  <headerFooter>
    <oddFooter>&amp;L&amp;D&amp;RSeite &amp;P von  &amp;N</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08"/>
  <sheetViews>
    <sheetView showGridLines="0" zoomScaleNormal="100" zoomScalePageLayoutView="70" workbookViewId="0">
      <selection activeCell="B1" sqref="B1"/>
    </sheetView>
  </sheetViews>
  <sheetFormatPr baseColWidth="10" defaultRowHeight="15"/>
  <cols>
    <col min="1" max="1" width="2.28515625" customWidth="1"/>
    <col min="2" max="2" width="30.42578125" customWidth="1"/>
    <col min="3" max="3" width="12.5703125" customWidth="1"/>
    <col min="4" max="15" width="12.28515625" customWidth="1"/>
    <col min="16" max="16" width="14.140625" customWidth="1"/>
    <col min="17" max="17" width="15.7109375" customWidth="1"/>
    <col min="18" max="18" width="1.85546875" customWidth="1"/>
  </cols>
  <sheetData>
    <row r="1" spans="2:17" ht="21">
      <c r="B1" s="1" t="s">
        <v>23</v>
      </c>
      <c r="Q1" s="24" t="s">
        <v>22</v>
      </c>
    </row>
    <row r="2" spans="2:17" ht="17.100000000000001" customHeight="1">
      <c r="B2" s="154" t="s">
        <v>74</v>
      </c>
      <c r="Q2" s="16" t="s">
        <v>19</v>
      </c>
    </row>
    <row r="3" spans="2:17" ht="17.100000000000001" customHeight="1">
      <c r="B3" s="207" t="s">
        <v>77</v>
      </c>
      <c r="C3" s="207"/>
      <c r="D3" s="207"/>
      <c r="O3" s="199" t="s">
        <v>70</v>
      </c>
      <c r="P3" s="199"/>
      <c r="Q3" s="199"/>
    </row>
    <row r="4" spans="2:17" ht="30" customHeight="1" thickBot="1">
      <c r="B4" s="66" t="s">
        <v>24</v>
      </c>
      <c r="C4" s="58" t="s">
        <v>25</v>
      </c>
      <c r="D4" s="200" t="s">
        <v>31</v>
      </c>
      <c r="E4" s="200"/>
      <c r="F4" s="200"/>
      <c r="G4" s="58" t="s">
        <v>26</v>
      </c>
      <c r="H4" s="39">
        <v>46023</v>
      </c>
      <c r="I4" s="39"/>
      <c r="J4" s="39"/>
      <c r="K4" s="39"/>
      <c r="L4" s="58" t="s">
        <v>52</v>
      </c>
      <c r="M4" s="200">
        <v>12345678</v>
      </c>
      <c r="N4" s="200"/>
      <c r="O4" s="33"/>
      <c r="P4" s="58" t="s">
        <v>27</v>
      </c>
      <c r="Q4" s="39">
        <v>46388</v>
      </c>
    </row>
    <row r="5" spans="2:17" ht="14.1" customHeight="1">
      <c r="B5" s="75" t="s">
        <v>55</v>
      </c>
      <c r="C5" s="201"/>
      <c r="D5" s="195" t="s">
        <v>0</v>
      </c>
      <c r="E5" s="195" t="s">
        <v>1</v>
      </c>
      <c r="F5" s="195" t="s">
        <v>2</v>
      </c>
      <c r="G5" s="195" t="s">
        <v>3</v>
      </c>
      <c r="H5" s="195" t="s">
        <v>4</v>
      </c>
      <c r="I5" s="195" t="s">
        <v>5</v>
      </c>
      <c r="J5" s="195" t="s">
        <v>6</v>
      </c>
      <c r="K5" s="195" t="s">
        <v>7</v>
      </c>
      <c r="L5" s="195" t="s">
        <v>8</v>
      </c>
      <c r="M5" s="195" t="s">
        <v>9</v>
      </c>
      <c r="N5" s="195" t="s">
        <v>10</v>
      </c>
      <c r="O5" s="205" t="s">
        <v>11</v>
      </c>
      <c r="P5" s="195" t="s">
        <v>14</v>
      </c>
      <c r="Q5" s="203" t="s">
        <v>15</v>
      </c>
    </row>
    <row r="6" spans="2:17" ht="14.1" customHeight="1" thickBot="1">
      <c r="B6" s="76">
        <v>112344</v>
      </c>
      <c r="C6" s="202"/>
      <c r="D6" s="196"/>
      <c r="E6" s="196"/>
      <c r="F6" s="196"/>
      <c r="G6" s="196"/>
      <c r="H6" s="196"/>
      <c r="I6" s="196"/>
      <c r="J6" s="196"/>
      <c r="K6" s="196"/>
      <c r="L6" s="196"/>
      <c r="M6" s="196"/>
      <c r="N6" s="196"/>
      <c r="O6" s="206"/>
      <c r="P6" s="196"/>
      <c r="Q6" s="204"/>
    </row>
    <row r="7" spans="2:17">
      <c r="B7" s="120" t="s">
        <v>53</v>
      </c>
      <c r="C7" s="69"/>
      <c r="D7" s="74">
        <v>46053</v>
      </c>
      <c r="E7" s="74">
        <v>46081</v>
      </c>
      <c r="F7" s="74">
        <v>46112</v>
      </c>
      <c r="G7" s="74">
        <v>46142</v>
      </c>
      <c r="H7" s="74">
        <v>46173</v>
      </c>
      <c r="I7" s="74">
        <v>46203</v>
      </c>
      <c r="J7" s="74">
        <v>46234</v>
      </c>
      <c r="K7" s="74">
        <v>46265</v>
      </c>
      <c r="L7" s="74">
        <v>46295</v>
      </c>
      <c r="M7" s="74">
        <v>46326</v>
      </c>
      <c r="N7" s="74">
        <v>46356</v>
      </c>
      <c r="O7" s="101">
        <v>46387</v>
      </c>
      <c r="P7" s="115"/>
      <c r="Q7" s="62"/>
    </row>
    <row r="8" spans="2:17">
      <c r="B8" s="120" t="s">
        <v>12</v>
      </c>
      <c r="C8" s="27">
        <v>59423</v>
      </c>
      <c r="D8" s="18">
        <v>59804</v>
      </c>
      <c r="E8" s="18">
        <v>60102</v>
      </c>
      <c r="F8" s="18">
        <v>60457</v>
      </c>
      <c r="G8" s="18">
        <v>60716</v>
      </c>
      <c r="H8" s="18">
        <v>60978</v>
      </c>
      <c r="I8" s="18">
        <v>61225</v>
      </c>
      <c r="J8" s="18">
        <v>61505</v>
      </c>
      <c r="K8" s="18">
        <v>61790</v>
      </c>
      <c r="L8" s="18">
        <v>62055</v>
      </c>
      <c r="M8" s="18">
        <v>62300</v>
      </c>
      <c r="N8" s="18">
        <v>62647</v>
      </c>
      <c r="O8" s="19">
        <v>62905</v>
      </c>
      <c r="P8" s="113"/>
      <c r="Q8" s="63"/>
    </row>
    <row r="9" spans="2:17" ht="15.75" thickBot="1">
      <c r="B9" s="121" t="s">
        <v>13</v>
      </c>
      <c r="C9" s="11" t="s">
        <v>16</v>
      </c>
      <c r="D9" s="5">
        <f t="shared" ref="D9" si="0">IF(D8&lt;&gt;"",D8-C8,"0")</f>
        <v>381</v>
      </c>
      <c r="E9" s="5">
        <f t="shared" ref="E9" si="1">IF(E8&lt;&gt;"",E8-D8,"0")</f>
        <v>298</v>
      </c>
      <c r="F9" s="5">
        <f t="shared" ref="F9" si="2">IF(F8&lt;&gt;"",F8-E8,"0")</f>
        <v>355</v>
      </c>
      <c r="G9" s="5">
        <f t="shared" ref="G9" si="3">IF(G8&lt;&gt;"",G8-F8,"0")</f>
        <v>259</v>
      </c>
      <c r="H9" s="5">
        <f t="shared" ref="H9" si="4">IF(H8&lt;&gt;"",H8-G8,"0")</f>
        <v>262</v>
      </c>
      <c r="I9" s="5">
        <f t="shared" ref="I9" si="5">IF(I8&lt;&gt;"",I8-H8,"0")</f>
        <v>247</v>
      </c>
      <c r="J9" s="5">
        <f t="shared" ref="J9" si="6">IF(J8&lt;&gt;"",J8-I8,"0")</f>
        <v>280</v>
      </c>
      <c r="K9" s="5">
        <f t="shared" ref="K9" si="7">IF(K8&lt;&gt;"",K8-J8,"0")</f>
        <v>285</v>
      </c>
      <c r="L9" s="5">
        <f t="shared" ref="L9" si="8">IF(L8&lt;&gt;"",L8-K8,"0")</f>
        <v>265</v>
      </c>
      <c r="M9" s="5">
        <f t="shared" ref="M9" si="9">IF(M8&lt;&gt;"",M8-L8,"0")</f>
        <v>245</v>
      </c>
      <c r="N9" s="5">
        <f t="shared" ref="N9" si="10">IF(N8&lt;&gt;"",N8-M8,"0")</f>
        <v>347</v>
      </c>
      <c r="O9" s="5">
        <f t="shared" ref="O9" si="11">IF(O8&lt;&gt;"",O8-N8,"0")</f>
        <v>258</v>
      </c>
      <c r="P9" s="109">
        <f>SUM(D9:O9)</f>
        <v>3482</v>
      </c>
      <c r="Q9" s="4">
        <f>AVERAGE(D9:O9)</f>
        <v>290.16666666666669</v>
      </c>
    </row>
    <row r="10" spans="2:17">
      <c r="B10" s="122"/>
      <c r="C10" s="3"/>
      <c r="D10" s="3"/>
      <c r="E10" s="3"/>
      <c r="F10" s="3"/>
      <c r="G10" s="3"/>
      <c r="H10" s="3"/>
      <c r="I10" s="3"/>
      <c r="J10" s="3"/>
      <c r="K10" s="3"/>
      <c r="L10" s="3"/>
      <c r="M10" s="3"/>
      <c r="N10" s="3"/>
      <c r="O10" s="3"/>
      <c r="P10" s="116"/>
      <c r="Q10" s="6"/>
    </row>
    <row r="11" spans="2:17">
      <c r="B11" s="120" t="s">
        <v>58</v>
      </c>
      <c r="C11" s="28" t="str">
        <f>Q1</f>
        <v>Euro</v>
      </c>
      <c r="D11" s="73">
        <v>0.21023</v>
      </c>
      <c r="E11" s="73">
        <v>0.21023</v>
      </c>
      <c r="F11" s="73">
        <v>0.21023</v>
      </c>
      <c r="G11" s="73">
        <v>0.21023</v>
      </c>
      <c r="H11" s="73">
        <v>0.21023</v>
      </c>
      <c r="I11" s="73">
        <v>0.21023</v>
      </c>
      <c r="J11" s="73">
        <v>0.21023</v>
      </c>
      <c r="K11" s="73">
        <v>0.21023</v>
      </c>
      <c r="L11" s="73">
        <v>0.21023</v>
      </c>
      <c r="M11" s="73">
        <v>0.21023</v>
      </c>
      <c r="N11" s="73">
        <v>0.21023</v>
      </c>
      <c r="O11" s="102">
        <v>0.21023</v>
      </c>
      <c r="P11" s="117"/>
      <c r="Q11" s="8"/>
    </row>
    <row r="12" spans="2:17" ht="15.75" thickBot="1">
      <c r="B12" s="121" t="s">
        <v>59</v>
      </c>
      <c r="C12" s="29" t="str">
        <f>Q1</f>
        <v>Euro</v>
      </c>
      <c r="D12" s="2">
        <f>D9*D11</f>
        <v>80.097629999999995</v>
      </c>
      <c r="E12" s="2">
        <f>E9*E11</f>
        <v>62.648539999999997</v>
      </c>
      <c r="F12" s="2">
        <f t="shared" ref="F12:O12" si="12">F9*F11</f>
        <v>74.631649999999993</v>
      </c>
      <c r="G12" s="2">
        <f t="shared" si="12"/>
        <v>54.449570000000001</v>
      </c>
      <c r="H12" s="2">
        <f t="shared" si="12"/>
        <v>55.080260000000003</v>
      </c>
      <c r="I12" s="2">
        <f t="shared" si="12"/>
        <v>51.926810000000003</v>
      </c>
      <c r="J12" s="2">
        <f t="shared" si="12"/>
        <v>58.864400000000003</v>
      </c>
      <c r="K12" s="2">
        <f t="shared" si="12"/>
        <v>59.915550000000003</v>
      </c>
      <c r="L12" s="2">
        <f t="shared" si="12"/>
        <v>55.710949999999997</v>
      </c>
      <c r="M12" s="2">
        <f t="shared" si="12"/>
        <v>51.506349999999998</v>
      </c>
      <c r="N12" s="2">
        <f t="shared" si="12"/>
        <v>72.949809999999999</v>
      </c>
      <c r="O12" s="5">
        <f t="shared" si="12"/>
        <v>54.239339999999999</v>
      </c>
      <c r="P12" s="109">
        <f>SUM(D12:O12)</f>
        <v>732.02085999999986</v>
      </c>
      <c r="Q12" s="4">
        <f>AVERAGE(D12:O12)</f>
        <v>61.001738333333321</v>
      </c>
    </row>
    <row r="13" spans="2:17">
      <c r="B13" s="122"/>
      <c r="C13" s="3"/>
      <c r="D13" s="3"/>
      <c r="E13" s="3"/>
      <c r="F13" s="3"/>
      <c r="G13" s="3"/>
      <c r="H13" s="3"/>
      <c r="I13" s="3"/>
      <c r="J13" s="3"/>
      <c r="K13" s="3"/>
      <c r="L13" s="3"/>
      <c r="M13" s="3"/>
      <c r="N13" s="3"/>
      <c r="O13" s="3"/>
      <c r="P13" s="118"/>
      <c r="Q13" s="8"/>
    </row>
    <row r="14" spans="2:17" ht="15.75" thickBot="1">
      <c r="B14" s="123" t="s">
        <v>60</v>
      </c>
      <c r="C14" s="30" t="str">
        <f>Q1</f>
        <v>Euro</v>
      </c>
      <c r="D14" s="22">
        <v>7.9</v>
      </c>
      <c r="E14" s="22">
        <v>7.9</v>
      </c>
      <c r="F14" s="22">
        <v>7.9</v>
      </c>
      <c r="G14" s="22">
        <v>7.9</v>
      </c>
      <c r="H14" s="22">
        <v>7.9</v>
      </c>
      <c r="I14" s="22">
        <v>7.9</v>
      </c>
      <c r="J14" s="22">
        <v>7.9</v>
      </c>
      <c r="K14" s="22">
        <v>7.9</v>
      </c>
      <c r="L14" s="22">
        <v>7.9</v>
      </c>
      <c r="M14" s="22">
        <v>7.9</v>
      </c>
      <c r="N14" s="22">
        <v>7.9</v>
      </c>
      <c r="O14" s="103">
        <v>7.9</v>
      </c>
      <c r="P14" s="111">
        <f>SUM(D14:O14)</f>
        <v>94.800000000000011</v>
      </c>
      <c r="Q14" s="7">
        <f>AVERAGE(D14:O14)</f>
        <v>7.9000000000000012</v>
      </c>
    </row>
    <row r="15" spans="2:17" ht="15.75" customHeight="1" thickBot="1">
      <c r="B15" s="65" t="s">
        <v>18</v>
      </c>
      <c r="C15" s="95" t="str">
        <f>Q1</f>
        <v>Euro</v>
      </c>
      <c r="D15" s="95">
        <f t="shared" ref="D15:O15" si="13">D14+D12</f>
        <v>87.997630000000001</v>
      </c>
      <c r="E15" s="95">
        <f t="shared" si="13"/>
        <v>70.548540000000003</v>
      </c>
      <c r="F15" s="95">
        <f t="shared" si="13"/>
        <v>82.531649999999999</v>
      </c>
      <c r="G15" s="95">
        <f t="shared" si="13"/>
        <v>62.34957</v>
      </c>
      <c r="H15" s="95">
        <f t="shared" si="13"/>
        <v>62.980260000000001</v>
      </c>
      <c r="I15" s="95">
        <f t="shared" si="13"/>
        <v>59.826810000000002</v>
      </c>
      <c r="J15" s="95">
        <f t="shared" si="13"/>
        <v>66.764400000000009</v>
      </c>
      <c r="K15" s="95">
        <f t="shared" si="13"/>
        <v>67.815550000000002</v>
      </c>
      <c r="L15" s="95">
        <f t="shared" si="13"/>
        <v>63.610949999999995</v>
      </c>
      <c r="M15" s="95">
        <f t="shared" si="13"/>
        <v>59.406349999999996</v>
      </c>
      <c r="N15" s="95">
        <f t="shared" si="13"/>
        <v>80.849810000000005</v>
      </c>
      <c r="O15" s="95">
        <f t="shared" si="13"/>
        <v>62.139339999999997</v>
      </c>
      <c r="P15" s="94">
        <f>SUM(D15:O15)</f>
        <v>826.82086000000004</v>
      </c>
      <c r="Q15" s="95">
        <f>AVERAGE(D15:O15)</f>
        <v>68.901738333333341</v>
      </c>
    </row>
    <row r="16" spans="2:17" ht="15" customHeight="1" thickBot="1">
      <c r="B16" s="65"/>
      <c r="C16" s="15"/>
      <c r="D16" s="15"/>
      <c r="E16" s="15"/>
      <c r="F16" s="15"/>
      <c r="G16" s="15"/>
      <c r="H16" s="15"/>
      <c r="I16" s="15"/>
      <c r="J16" s="15"/>
      <c r="K16" s="15"/>
      <c r="L16" s="15"/>
      <c r="M16" s="15"/>
      <c r="N16" s="137" t="s">
        <v>61</v>
      </c>
      <c r="O16" s="96">
        <v>0.19</v>
      </c>
      <c r="P16" s="93">
        <f>P15+(P15*O16)</f>
        <v>983.91682340000011</v>
      </c>
      <c r="Q16" s="15"/>
    </row>
    <row r="17" spans="2:17" ht="39.950000000000003" customHeight="1">
      <c r="B17" s="65"/>
      <c r="C17" s="15"/>
      <c r="D17" s="15"/>
      <c r="E17" s="15"/>
      <c r="F17" s="15"/>
      <c r="G17" s="15"/>
      <c r="H17" s="15"/>
      <c r="I17" s="15"/>
      <c r="J17" s="15"/>
      <c r="K17" s="15"/>
      <c r="L17" s="15"/>
      <c r="M17" s="15"/>
      <c r="N17" s="15"/>
      <c r="O17" s="96"/>
      <c r="P17" s="119"/>
      <c r="Q17" s="15"/>
    </row>
    <row r="18" spans="2:17" ht="30" customHeight="1" thickBot="1">
      <c r="B18" s="67" t="s">
        <v>28</v>
      </c>
      <c r="C18" s="34" t="s">
        <v>25</v>
      </c>
      <c r="D18" s="193" t="s">
        <v>29</v>
      </c>
      <c r="E18" s="193"/>
      <c r="F18" s="193"/>
      <c r="G18" s="34" t="s">
        <v>26</v>
      </c>
      <c r="H18" s="194">
        <v>46023</v>
      </c>
      <c r="I18" s="194"/>
      <c r="J18" s="35"/>
      <c r="K18" s="35"/>
      <c r="L18" s="60" t="s">
        <v>52</v>
      </c>
      <c r="M18" s="193">
        <v>12345678</v>
      </c>
      <c r="N18" s="193"/>
      <c r="O18" s="35"/>
      <c r="P18" s="34" t="s">
        <v>27</v>
      </c>
      <c r="Q18" s="140">
        <v>46508</v>
      </c>
    </row>
    <row r="19" spans="2:17" ht="14.1" customHeight="1">
      <c r="B19" s="77" t="s">
        <v>55</v>
      </c>
      <c r="C19" s="197"/>
      <c r="D19" s="179" t="s">
        <v>0</v>
      </c>
      <c r="E19" s="179" t="s">
        <v>1</v>
      </c>
      <c r="F19" s="179" t="s">
        <v>2</v>
      </c>
      <c r="G19" s="179" t="s">
        <v>3</v>
      </c>
      <c r="H19" s="179" t="s">
        <v>4</v>
      </c>
      <c r="I19" s="179" t="s">
        <v>5</v>
      </c>
      <c r="J19" s="179" t="s">
        <v>6</v>
      </c>
      <c r="K19" s="179" t="s">
        <v>7</v>
      </c>
      <c r="L19" s="179" t="s">
        <v>8</v>
      </c>
      <c r="M19" s="179" t="s">
        <v>9</v>
      </c>
      <c r="N19" s="179" t="s">
        <v>10</v>
      </c>
      <c r="O19" s="181" t="s">
        <v>11</v>
      </c>
      <c r="P19" s="183" t="s">
        <v>14</v>
      </c>
      <c r="Q19" s="185" t="s">
        <v>15</v>
      </c>
    </row>
    <row r="20" spans="2:17" ht="14.1" customHeight="1" thickBot="1">
      <c r="B20" s="78" t="s">
        <v>56</v>
      </c>
      <c r="C20" s="198"/>
      <c r="D20" s="180"/>
      <c r="E20" s="180"/>
      <c r="F20" s="180"/>
      <c r="G20" s="180"/>
      <c r="H20" s="180"/>
      <c r="I20" s="180"/>
      <c r="J20" s="180"/>
      <c r="K20" s="180"/>
      <c r="L20" s="180"/>
      <c r="M20" s="180"/>
      <c r="N20" s="180"/>
      <c r="O20" s="182"/>
      <c r="P20" s="184"/>
      <c r="Q20" s="186"/>
    </row>
    <row r="21" spans="2:17">
      <c r="B21" s="124" t="s">
        <v>53</v>
      </c>
      <c r="C21" s="81"/>
      <c r="D21" s="74">
        <v>46053</v>
      </c>
      <c r="E21" s="74">
        <v>46081</v>
      </c>
      <c r="F21" s="74">
        <v>46112</v>
      </c>
      <c r="G21" s="74">
        <v>46142</v>
      </c>
      <c r="H21" s="74">
        <v>46173</v>
      </c>
      <c r="I21" s="74">
        <v>46203</v>
      </c>
      <c r="J21" s="74">
        <v>46234</v>
      </c>
      <c r="K21" s="74">
        <v>46265</v>
      </c>
      <c r="L21" s="74">
        <v>46295</v>
      </c>
      <c r="M21" s="74">
        <v>46326</v>
      </c>
      <c r="N21" s="74">
        <v>46356</v>
      </c>
      <c r="O21" s="101">
        <v>46387</v>
      </c>
      <c r="P21" s="112"/>
      <c r="Q21" s="62"/>
    </row>
    <row r="22" spans="2:17">
      <c r="B22" s="124" t="s">
        <v>12</v>
      </c>
      <c r="C22" s="61">
        <v>322</v>
      </c>
      <c r="D22" s="20">
        <v>331</v>
      </c>
      <c r="E22" s="20">
        <v>340</v>
      </c>
      <c r="F22" s="20">
        <v>348</v>
      </c>
      <c r="G22" s="20">
        <v>356</v>
      </c>
      <c r="H22" s="20">
        <v>365</v>
      </c>
      <c r="I22" s="20">
        <v>375</v>
      </c>
      <c r="J22" s="20">
        <v>385</v>
      </c>
      <c r="K22" s="20">
        <v>392</v>
      </c>
      <c r="L22" s="20">
        <v>398</v>
      </c>
      <c r="M22" s="20">
        <v>406</v>
      </c>
      <c r="N22" s="20">
        <v>413</v>
      </c>
      <c r="O22" s="21">
        <v>421</v>
      </c>
      <c r="P22" s="113"/>
      <c r="Q22" s="63"/>
    </row>
    <row r="23" spans="2:17" ht="15.75" thickBot="1">
      <c r="B23" s="125" t="s">
        <v>63</v>
      </c>
      <c r="C23" s="11" t="s">
        <v>17</v>
      </c>
      <c r="D23" s="5">
        <f t="shared" ref="D23" si="14">IF(D22&lt;&gt;"",D22-C22,"0")</f>
        <v>9</v>
      </c>
      <c r="E23" s="5">
        <f t="shared" ref="E23" si="15">IF(E22&lt;&gt;"",E22-D22,"0")</f>
        <v>9</v>
      </c>
      <c r="F23" s="5">
        <f t="shared" ref="F23" si="16">IF(F22&lt;&gt;"",F22-E22,"0")</f>
        <v>8</v>
      </c>
      <c r="G23" s="5">
        <f t="shared" ref="G23" si="17">IF(G22&lt;&gt;"",G22-F22,"0")</f>
        <v>8</v>
      </c>
      <c r="H23" s="5">
        <f t="shared" ref="H23" si="18">IF(H22&lt;&gt;"",H22-G22,"0")</f>
        <v>9</v>
      </c>
      <c r="I23" s="5">
        <f t="shared" ref="I23" si="19">IF(I22&lt;&gt;"",I22-H22,"0")</f>
        <v>10</v>
      </c>
      <c r="J23" s="5">
        <f t="shared" ref="J23" si="20">IF(J22&lt;&gt;"",J22-I22,"0")</f>
        <v>10</v>
      </c>
      <c r="K23" s="5">
        <f t="shared" ref="K23" si="21">IF(K22&lt;&gt;"",K22-J22,"0")</f>
        <v>7</v>
      </c>
      <c r="L23" s="5">
        <f t="shared" ref="L23" si="22">IF(L22&lt;&gt;"",L22-K22,"0")</f>
        <v>6</v>
      </c>
      <c r="M23" s="5">
        <f t="shared" ref="M23" si="23">IF(M22&lt;&gt;"",M22-L22,"0")</f>
        <v>8</v>
      </c>
      <c r="N23" s="5">
        <f t="shared" ref="N23" si="24">IF(N22&lt;&gt;"",N22-M22,"0")</f>
        <v>7</v>
      </c>
      <c r="O23" s="5">
        <f t="shared" ref="O23" si="25">IF(O22&lt;&gt;"",O22-N22,"0")</f>
        <v>8</v>
      </c>
      <c r="P23" s="109">
        <f>SUM(D23:O23)</f>
        <v>99</v>
      </c>
      <c r="Q23" s="82">
        <f>AVERAGE(D23:O23)</f>
        <v>8.25</v>
      </c>
    </row>
    <row r="24" spans="2:17">
      <c r="B24" s="126"/>
      <c r="C24" s="12"/>
      <c r="D24" s="9"/>
      <c r="E24" s="9"/>
      <c r="F24" s="9"/>
      <c r="G24" s="9"/>
      <c r="H24" s="9"/>
      <c r="I24" s="9"/>
      <c r="J24" s="9"/>
      <c r="K24" s="9"/>
      <c r="L24" s="9"/>
      <c r="M24" s="9"/>
      <c r="N24" s="9"/>
      <c r="O24" s="9"/>
      <c r="P24" s="12"/>
      <c r="Q24" s="83"/>
    </row>
    <row r="25" spans="2:17">
      <c r="B25" s="124" t="s">
        <v>64</v>
      </c>
      <c r="C25" s="13" t="str">
        <f>Q1</f>
        <v>Euro</v>
      </c>
      <c r="D25" s="20">
        <v>1.56</v>
      </c>
      <c r="E25" s="20">
        <v>1.56</v>
      </c>
      <c r="F25" s="20">
        <v>1.56</v>
      </c>
      <c r="G25" s="20">
        <v>1.56</v>
      </c>
      <c r="H25" s="20">
        <v>1.56</v>
      </c>
      <c r="I25" s="20">
        <v>1.56</v>
      </c>
      <c r="J25" s="20">
        <v>1.56</v>
      </c>
      <c r="K25" s="20">
        <v>1.56</v>
      </c>
      <c r="L25" s="20">
        <v>1.56</v>
      </c>
      <c r="M25" s="20">
        <v>1.56</v>
      </c>
      <c r="N25" s="20">
        <v>1.56</v>
      </c>
      <c r="O25" s="21">
        <v>1.56</v>
      </c>
      <c r="P25" s="114"/>
      <c r="Q25" s="84"/>
    </row>
    <row r="26" spans="2:17" ht="15.75" thickBot="1">
      <c r="B26" s="127" t="s">
        <v>59</v>
      </c>
      <c r="C26" s="11" t="str">
        <f>Q1</f>
        <v>Euro</v>
      </c>
      <c r="D26" s="2">
        <f>D25*D23</f>
        <v>14.040000000000001</v>
      </c>
      <c r="E26" s="2">
        <f t="shared" ref="E26:O26" si="26">E25*E23</f>
        <v>14.040000000000001</v>
      </c>
      <c r="F26" s="2">
        <f t="shared" si="26"/>
        <v>12.48</v>
      </c>
      <c r="G26" s="2">
        <f t="shared" si="26"/>
        <v>12.48</v>
      </c>
      <c r="H26" s="2">
        <f t="shared" si="26"/>
        <v>14.040000000000001</v>
      </c>
      <c r="I26" s="2">
        <f t="shared" si="26"/>
        <v>15.600000000000001</v>
      </c>
      <c r="J26" s="2">
        <f t="shared" si="26"/>
        <v>15.600000000000001</v>
      </c>
      <c r="K26" s="2">
        <f t="shared" si="26"/>
        <v>10.92</v>
      </c>
      <c r="L26" s="2">
        <f t="shared" si="26"/>
        <v>9.36</v>
      </c>
      <c r="M26" s="2">
        <f t="shared" si="26"/>
        <v>12.48</v>
      </c>
      <c r="N26" s="2">
        <f t="shared" si="26"/>
        <v>10.92</v>
      </c>
      <c r="O26" s="5">
        <f t="shared" si="26"/>
        <v>12.48</v>
      </c>
      <c r="P26" s="109">
        <f>SUM(D26:O26)</f>
        <v>154.43999999999997</v>
      </c>
      <c r="Q26" s="82">
        <f>AVERAGE(D26:O26)</f>
        <v>12.869999999999997</v>
      </c>
    </row>
    <row r="27" spans="2:17">
      <c r="B27" s="128"/>
      <c r="C27" s="12"/>
      <c r="D27" s="9"/>
      <c r="E27" s="9"/>
      <c r="F27" s="9"/>
      <c r="G27" s="9"/>
      <c r="H27" s="9"/>
      <c r="I27" s="9"/>
      <c r="J27" s="9"/>
      <c r="K27" s="9"/>
      <c r="L27" s="9"/>
      <c r="M27" s="9"/>
      <c r="N27" s="9"/>
      <c r="O27" s="9"/>
      <c r="P27" s="110"/>
      <c r="Q27" s="85"/>
    </row>
    <row r="28" spans="2:17" ht="15.75" thickBot="1">
      <c r="B28" s="129" t="s">
        <v>60</v>
      </c>
      <c r="C28" s="26" t="str">
        <f>Q1</f>
        <v>Euro</v>
      </c>
      <c r="D28" s="22">
        <v>1.39</v>
      </c>
      <c r="E28" s="22">
        <v>1.39</v>
      </c>
      <c r="F28" s="22">
        <v>1.39</v>
      </c>
      <c r="G28" s="22">
        <v>1.39</v>
      </c>
      <c r="H28" s="22">
        <v>1.39</v>
      </c>
      <c r="I28" s="22">
        <v>1.39</v>
      </c>
      <c r="J28" s="22">
        <v>1.39</v>
      </c>
      <c r="K28" s="22">
        <v>1.39</v>
      </c>
      <c r="L28" s="22">
        <v>1.39</v>
      </c>
      <c r="M28" s="22">
        <v>1.39</v>
      </c>
      <c r="N28" s="22">
        <v>1.39</v>
      </c>
      <c r="O28" s="103">
        <v>1.39</v>
      </c>
      <c r="P28" s="111">
        <f>SUM(D28:O28)</f>
        <v>16.680000000000003</v>
      </c>
      <c r="Q28" s="87">
        <f>AVERAGE(D28:O28)</f>
        <v>1.3900000000000003</v>
      </c>
    </row>
    <row r="29" spans="2:17" ht="15.75" customHeight="1" thickBot="1">
      <c r="B29" s="64" t="s">
        <v>18</v>
      </c>
      <c r="C29" s="14" t="str">
        <f>Q1</f>
        <v>Euro</v>
      </c>
      <c r="D29" s="14">
        <f>D28+D26</f>
        <v>15.430000000000001</v>
      </c>
      <c r="E29" s="14">
        <f t="shared" ref="E29:O29" si="27">E28+E26</f>
        <v>15.430000000000001</v>
      </c>
      <c r="F29" s="14">
        <f t="shared" si="27"/>
        <v>13.870000000000001</v>
      </c>
      <c r="G29" s="14">
        <f t="shared" si="27"/>
        <v>13.870000000000001</v>
      </c>
      <c r="H29" s="14">
        <f t="shared" si="27"/>
        <v>15.430000000000001</v>
      </c>
      <c r="I29" s="14">
        <f t="shared" si="27"/>
        <v>16.990000000000002</v>
      </c>
      <c r="J29" s="14">
        <f t="shared" si="27"/>
        <v>16.990000000000002</v>
      </c>
      <c r="K29" s="14">
        <f t="shared" si="27"/>
        <v>12.31</v>
      </c>
      <c r="L29" s="14">
        <f t="shared" si="27"/>
        <v>10.75</v>
      </c>
      <c r="M29" s="14">
        <f t="shared" si="27"/>
        <v>13.870000000000001</v>
      </c>
      <c r="N29" s="14">
        <f t="shared" si="27"/>
        <v>12.31</v>
      </c>
      <c r="O29" s="14">
        <f t="shared" si="27"/>
        <v>13.870000000000001</v>
      </c>
      <c r="P29" s="92">
        <f>SUM(D29:O29)</f>
        <v>171.12000000000003</v>
      </c>
      <c r="Q29" s="15">
        <f>AVERAGE(D29:O29)</f>
        <v>14.260000000000003</v>
      </c>
    </row>
    <row r="30" spans="2:17" ht="15.75" customHeight="1" thickBot="1">
      <c r="B30" s="65"/>
      <c r="C30" s="15"/>
      <c r="D30" s="15"/>
      <c r="E30" s="15"/>
      <c r="F30" s="15"/>
      <c r="G30" s="15"/>
      <c r="H30" s="15"/>
      <c r="I30" s="15"/>
      <c r="J30" s="15"/>
      <c r="K30" s="15"/>
      <c r="L30" s="15"/>
      <c r="M30" s="136"/>
      <c r="N30" s="137" t="s">
        <v>61</v>
      </c>
      <c r="O30" s="91">
        <v>7.0000000000000007E-2</v>
      </c>
      <c r="P30" s="100">
        <f>P29+(P29*O30)</f>
        <v>183.09840000000003</v>
      </c>
      <c r="Q30" s="86"/>
    </row>
    <row r="31" spans="2:17" ht="39.950000000000003" customHeight="1">
      <c r="B31" s="65"/>
      <c r="C31" s="15"/>
      <c r="D31" s="15"/>
      <c r="E31" s="15"/>
      <c r="F31" s="15"/>
      <c r="G31" s="15"/>
      <c r="H31" s="15"/>
      <c r="I31" s="15"/>
      <c r="J31" s="15"/>
      <c r="K31" s="15"/>
      <c r="L31" s="15"/>
      <c r="M31" s="15"/>
      <c r="N31" s="15"/>
      <c r="O31" s="91"/>
      <c r="P31" s="14"/>
      <c r="Q31" s="86"/>
    </row>
    <row r="32" spans="2:17" ht="30" customHeight="1" thickBot="1">
      <c r="B32" s="68" t="s">
        <v>30</v>
      </c>
      <c r="C32" s="36" t="s">
        <v>25</v>
      </c>
      <c r="D32" s="191" t="s">
        <v>31</v>
      </c>
      <c r="E32" s="191"/>
      <c r="F32" s="191"/>
      <c r="G32" s="36" t="s">
        <v>26</v>
      </c>
      <c r="H32" s="192">
        <v>46023</v>
      </c>
      <c r="I32" s="192"/>
      <c r="J32" s="37"/>
      <c r="K32" s="37"/>
      <c r="L32" s="59" t="s">
        <v>52</v>
      </c>
      <c r="M32" s="191">
        <v>12345678</v>
      </c>
      <c r="N32" s="191"/>
      <c r="O32" s="37"/>
      <c r="P32" s="36" t="s">
        <v>27</v>
      </c>
      <c r="Q32" s="141">
        <v>46508</v>
      </c>
    </row>
    <row r="33" spans="2:17" ht="14.1" customHeight="1">
      <c r="B33" s="79" t="s">
        <v>55</v>
      </c>
      <c r="C33" s="177"/>
      <c r="D33" s="171" t="s">
        <v>0</v>
      </c>
      <c r="E33" s="171" t="s">
        <v>1</v>
      </c>
      <c r="F33" s="171" t="s">
        <v>2</v>
      </c>
      <c r="G33" s="171" t="s">
        <v>3</v>
      </c>
      <c r="H33" s="171" t="s">
        <v>4</v>
      </c>
      <c r="I33" s="171" t="s">
        <v>5</v>
      </c>
      <c r="J33" s="171" t="s">
        <v>6</v>
      </c>
      <c r="K33" s="171" t="s">
        <v>7</v>
      </c>
      <c r="L33" s="171" t="s">
        <v>8</v>
      </c>
      <c r="M33" s="171" t="s">
        <v>9</v>
      </c>
      <c r="N33" s="171" t="s">
        <v>10</v>
      </c>
      <c r="O33" s="187" t="s">
        <v>11</v>
      </c>
      <c r="P33" s="171" t="s">
        <v>14</v>
      </c>
      <c r="Q33" s="189" t="s">
        <v>15</v>
      </c>
    </row>
    <row r="34" spans="2:17" ht="14.1" customHeight="1" thickBot="1">
      <c r="B34" s="80" t="s">
        <v>57</v>
      </c>
      <c r="C34" s="178"/>
      <c r="D34" s="172"/>
      <c r="E34" s="172"/>
      <c r="F34" s="172"/>
      <c r="G34" s="172"/>
      <c r="H34" s="172"/>
      <c r="I34" s="172"/>
      <c r="J34" s="172"/>
      <c r="K34" s="172"/>
      <c r="L34" s="172"/>
      <c r="M34" s="172"/>
      <c r="N34" s="172"/>
      <c r="O34" s="188"/>
      <c r="P34" s="172"/>
      <c r="Q34" s="190"/>
    </row>
    <row r="35" spans="2:17">
      <c r="B35" s="130" t="s">
        <v>53</v>
      </c>
      <c r="C35" s="71"/>
      <c r="D35" s="74">
        <v>46053</v>
      </c>
      <c r="E35" s="74">
        <v>46081</v>
      </c>
      <c r="F35" s="74">
        <v>46112</v>
      </c>
      <c r="G35" s="74">
        <v>46142</v>
      </c>
      <c r="H35" s="74">
        <v>46173</v>
      </c>
      <c r="I35" s="74">
        <v>46203</v>
      </c>
      <c r="J35" s="74">
        <v>46234</v>
      </c>
      <c r="K35" s="74">
        <v>46265</v>
      </c>
      <c r="L35" s="74">
        <v>46295</v>
      </c>
      <c r="M35" s="74">
        <v>46326</v>
      </c>
      <c r="N35" s="74">
        <v>46356</v>
      </c>
      <c r="O35" s="101">
        <v>46387</v>
      </c>
      <c r="P35" s="104"/>
      <c r="Q35" s="89"/>
    </row>
    <row r="36" spans="2:17">
      <c r="B36" s="130" t="s">
        <v>12</v>
      </c>
      <c r="C36" s="61">
        <v>7236</v>
      </c>
      <c r="D36" s="20">
        <v>7960</v>
      </c>
      <c r="E36" s="20">
        <v>8690</v>
      </c>
      <c r="F36" s="20">
        <v>9390</v>
      </c>
      <c r="G36" s="20">
        <v>9990</v>
      </c>
      <c r="H36" s="20">
        <v>10540</v>
      </c>
      <c r="I36" s="20">
        <v>11040</v>
      </c>
      <c r="J36" s="20">
        <v>11490</v>
      </c>
      <c r="K36" s="20">
        <v>11920</v>
      </c>
      <c r="L36" s="20">
        <v>12420</v>
      </c>
      <c r="M36" s="20">
        <v>13020</v>
      </c>
      <c r="N36" s="20">
        <v>13750</v>
      </c>
      <c r="O36" s="21">
        <v>14490</v>
      </c>
      <c r="P36" s="105"/>
      <c r="Q36" s="90"/>
    </row>
    <row r="37" spans="2:17" ht="15.75" thickBot="1">
      <c r="B37" s="131" t="s">
        <v>63</v>
      </c>
      <c r="C37" s="11" t="s">
        <v>17</v>
      </c>
      <c r="D37" s="5">
        <f t="shared" ref="D37" si="28">IF(D36&lt;&gt;"",D36-C36,"0")</f>
        <v>724</v>
      </c>
      <c r="E37" s="5">
        <f t="shared" ref="E37" si="29">IF(E36&lt;&gt;"",E36-D36,"0")</f>
        <v>730</v>
      </c>
      <c r="F37" s="5">
        <f t="shared" ref="F37" si="30">IF(F36&lt;&gt;"",F36-E36,"0")</f>
        <v>700</v>
      </c>
      <c r="G37" s="5">
        <f t="shared" ref="G37" si="31">IF(G36&lt;&gt;"",G36-F36,"0")</f>
        <v>600</v>
      </c>
      <c r="H37" s="5">
        <f t="shared" ref="H37" si="32">IF(H36&lt;&gt;"",H36-G36,"0")</f>
        <v>550</v>
      </c>
      <c r="I37" s="5">
        <f t="shared" ref="I37" si="33">IF(I36&lt;&gt;"",I36-H36,"0")</f>
        <v>500</v>
      </c>
      <c r="J37" s="5">
        <f t="shared" ref="J37" si="34">IF(J36&lt;&gt;"",J36-I36,"0")</f>
        <v>450</v>
      </c>
      <c r="K37" s="5">
        <f t="shared" ref="K37" si="35">IF(K36&lt;&gt;"",K36-J36,"0")</f>
        <v>430</v>
      </c>
      <c r="L37" s="5">
        <f t="shared" ref="L37" si="36">IF(L36&lt;&gt;"",L36-K36,"0")</f>
        <v>500</v>
      </c>
      <c r="M37" s="5">
        <f t="shared" ref="M37" si="37">IF(M36&lt;&gt;"",M36-L36,"0")</f>
        <v>600</v>
      </c>
      <c r="N37" s="5">
        <f t="shared" ref="N37" si="38">IF(N36&lt;&gt;"",N36-M36,"0")</f>
        <v>730</v>
      </c>
      <c r="O37" s="5">
        <f t="shared" ref="O37" si="39">IF(O36&lt;&gt;"",O36-N36,"0")</f>
        <v>740</v>
      </c>
      <c r="P37" s="106">
        <f>SUM(D37:O37)</f>
        <v>7254</v>
      </c>
      <c r="Q37" s="70">
        <f>AVERAGE(D37:O37)</f>
        <v>604.5</v>
      </c>
    </row>
    <row r="38" spans="2:17">
      <c r="B38" s="132"/>
      <c r="C38" s="12"/>
      <c r="D38" s="9"/>
      <c r="E38" s="9"/>
      <c r="F38" s="9"/>
      <c r="G38" s="9"/>
      <c r="H38" s="9"/>
      <c r="I38" s="9"/>
      <c r="J38" s="9"/>
      <c r="K38" s="9"/>
      <c r="L38" s="9"/>
      <c r="M38" s="9"/>
      <c r="N38" s="9"/>
      <c r="O38" s="9"/>
      <c r="P38" s="107"/>
      <c r="Q38" s="88"/>
    </row>
    <row r="39" spans="2:17">
      <c r="B39" s="130" t="s">
        <v>64</v>
      </c>
      <c r="C39" s="13" t="str">
        <f>Q1</f>
        <v>Euro</v>
      </c>
      <c r="D39" s="73">
        <v>5.9420000000000001E-2</v>
      </c>
      <c r="E39" s="73">
        <v>5.9420000000000001E-2</v>
      </c>
      <c r="F39" s="73">
        <v>5.9420000000000001E-2</v>
      </c>
      <c r="G39" s="73">
        <v>5.9420000000000001E-2</v>
      </c>
      <c r="H39" s="73">
        <v>5.9420000000000001E-2</v>
      </c>
      <c r="I39" s="73">
        <v>5.9420000000000001E-2</v>
      </c>
      <c r="J39" s="73">
        <v>5.9420000000000001E-2</v>
      </c>
      <c r="K39" s="73">
        <v>5.9420000000000001E-2</v>
      </c>
      <c r="L39" s="73">
        <v>5.9420000000000001E-2</v>
      </c>
      <c r="M39" s="73">
        <v>5.9420000000000001E-2</v>
      </c>
      <c r="N39" s="73">
        <v>5.9420000000000001E-2</v>
      </c>
      <c r="O39" s="102">
        <v>5.9420000000000001E-2</v>
      </c>
      <c r="P39" s="108"/>
      <c r="Q39" s="6"/>
    </row>
    <row r="40" spans="2:17" ht="15.75" thickBot="1">
      <c r="B40" s="133" t="s">
        <v>59</v>
      </c>
      <c r="C40" s="11" t="str">
        <f>Q1</f>
        <v>Euro</v>
      </c>
      <c r="D40" s="2">
        <f>D39*D37</f>
        <v>43.02008</v>
      </c>
      <c r="E40" s="2">
        <f t="shared" ref="E40" si="40">E39*E37</f>
        <v>43.376600000000003</v>
      </c>
      <c r="F40" s="2">
        <f t="shared" ref="F40" si="41">F39*F37</f>
        <v>41.594000000000001</v>
      </c>
      <c r="G40" s="2">
        <f t="shared" ref="G40" si="42">G39*G37</f>
        <v>35.652000000000001</v>
      </c>
      <c r="H40" s="2">
        <f t="shared" ref="H40" si="43">H39*H37</f>
        <v>32.680999999999997</v>
      </c>
      <c r="I40" s="2">
        <f t="shared" ref="I40" si="44">I39*I37</f>
        <v>29.71</v>
      </c>
      <c r="J40" s="2">
        <f t="shared" ref="J40" si="45">J39*J37</f>
        <v>26.739000000000001</v>
      </c>
      <c r="K40" s="2">
        <f t="shared" ref="K40" si="46">K39*K37</f>
        <v>25.550599999999999</v>
      </c>
      <c r="L40" s="2">
        <f t="shared" ref="L40" si="47">L39*L37</f>
        <v>29.71</v>
      </c>
      <c r="M40" s="2">
        <f t="shared" ref="M40" si="48">M39*M37</f>
        <v>35.652000000000001</v>
      </c>
      <c r="N40" s="2">
        <f t="shared" ref="N40" si="49">N39*N37</f>
        <v>43.376600000000003</v>
      </c>
      <c r="O40" s="5">
        <f t="shared" ref="O40" si="50">O39*O37</f>
        <v>43.970799999999997</v>
      </c>
      <c r="P40" s="109">
        <f>SUM(D40:O40)</f>
        <v>431.03267999999991</v>
      </c>
      <c r="Q40" s="4">
        <f>AVERAGE(D40:O40)</f>
        <v>35.919389999999993</v>
      </c>
    </row>
    <row r="41" spans="2:17">
      <c r="B41" s="134"/>
      <c r="C41" s="31"/>
      <c r="D41" s="25"/>
      <c r="E41" s="25"/>
      <c r="F41" s="25"/>
      <c r="G41" s="25"/>
      <c r="H41" s="25"/>
      <c r="I41" s="25"/>
      <c r="J41" s="25"/>
      <c r="K41" s="25"/>
      <c r="L41" s="25"/>
      <c r="M41" s="25"/>
      <c r="N41" s="25"/>
      <c r="O41" s="25"/>
      <c r="P41" s="110"/>
      <c r="Q41" s="6"/>
    </row>
    <row r="42" spans="2:17" ht="15.75" thickBot="1">
      <c r="B42" s="135" t="s">
        <v>60</v>
      </c>
      <c r="C42" s="26" t="str">
        <f>Q1</f>
        <v>Euro</v>
      </c>
      <c r="D42" s="22">
        <v>0</v>
      </c>
      <c r="E42" s="22">
        <v>0</v>
      </c>
      <c r="F42" s="22">
        <v>0</v>
      </c>
      <c r="G42" s="22">
        <v>0</v>
      </c>
      <c r="H42" s="22">
        <v>0</v>
      </c>
      <c r="I42" s="22">
        <v>0</v>
      </c>
      <c r="J42" s="22">
        <v>0</v>
      </c>
      <c r="K42" s="22">
        <v>0</v>
      </c>
      <c r="L42" s="22">
        <v>0</v>
      </c>
      <c r="M42" s="22">
        <v>0</v>
      </c>
      <c r="N42" s="22">
        <v>0</v>
      </c>
      <c r="O42" s="103">
        <v>0</v>
      </c>
      <c r="P42" s="111">
        <f>SUM(D42:O42)</f>
        <v>0</v>
      </c>
      <c r="Q42" s="4">
        <f>AVERAGE(D42:O42)</f>
        <v>0</v>
      </c>
    </row>
    <row r="43" spans="2:17" ht="16.5" thickBot="1">
      <c r="B43" s="65" t="s">
        <v>18</v>
      </c>
      <c r="C43" s="15" t="str">
        <f>Q1</f>
        <v>Euro</v>
      </c>
      <c r="D43" s="15">
        <f>D42+D40</f>
        <v>43.02008</v>
      </c>
      <c r="E43" s="15">
        <f t="shared" ref="E43" si="51">E42+E40</f>
        <v>43.376600000000003</v>
      </c>
      <c r="F43" s="15">
        <f t="shared" ref="F43" si="52">F42+F40</f>
        <v>41.594000000000001</v>
      </c>
      <c r="G43" s="15">
        <f t="shared" ref="G43" si="53">G42+G40</f>
        <v>35.652000000000001</v>
      </c>
      <c r="H43" s="15">
        <f t="shared" ref="H43" si="54">H42+H40</f>
        <v>32.680999999999997</v>
      </c>
      <c r="I43" s="15">
        <f t="shared" ref="I43" si="55">I42+I40</f>
        <v>29.71</v>
      </c>
      <c r="J43" s="15">
        <f t="shared" ref="J43" si="56">J42+J40</f>
        <v>26.739000000000001</v>
      </c>
      <c r="K43" s="15">
        <f t="shared" ref="K43" si="57">K42+K40</f>
        <v>25.550599999999999</v>
      </c>
      <c r="L43" s="15">
        <f t="shared" ref="L43" si="58">L42+L40</f>
        <v>29.71</v>
      </c>
      <c r="M43" s="15">
        <f t="shared" ref="M43" si="59">M42+M40</f>
        <v>35.652000000000001</v>
      </c>
      <c r="N43" s="15">
        <f t="shared" ref="N43" si="60">N42+N40</f>
        <v>43.376600000000003</v>
      </c>
      <c r="O43" s="15">
        <f t="shared" ref="O43" si="61">O42+O40</f>
        <v>43.970799999999997</v>
      </c>
      <c r="P43" s="94">
        <f>SUM(D43:O43)</f>
        <v>431.03267999999991</v>
      </c>
      <c r="Q43" s="95">
        <f>AVERAGE(D43:O43)</f>
        <v>35.919389999999993</v>
      </c>
    </row>
    <row r="44" spans="2:17" ht="16.5" thickBot="1">
      <c r="C44" s="10"/>
      <c r="D44" s="10"/>
      <c r="E44" s="10"/>
      <c r="F44" s="10"/>
      <c r="G44" s="10"/>
      <c r="H44" s="10"/>
      <c r="I44" s="10"/>
      <c r="J44" s="10"/>
      <c r="K44" s="10"/>
      <c r="L44" s="10"/>
      <c r="M44" s="10"/>
      <c r="N44" s="137" t="s">
        <v>61</v>
      </c>
      <c r="O44" s="98">
        <v>0.19</v>
      </c>
      <c r="P44" s="97">
        <f>P43+(P43*O44)</f>
        <v>512.92888919999996</v>
      </c>
      <c r="Q44" s="99"/>
    </row>
    <row r="45" spans="2:17" ht="50.1" customHeight="1">
      <c r="C45" s="10"/>
      <c r="D45" s="10"/>
      <c r="E45" s="10"/>
      <c r="F45" s="10"/>
      <c r="G45" s="10"/>
      <c r="H45" s="10"/>
      <c r="I45" s="10"/>
      <c r="J45" s="10"/>
      <c r="K45" s="10"/>
      <c r="L45" s="10"/>
      <c r="M45" s="10"/>
      <c r="N45" s="10"/>
      <c r="O45" s="98"/>
      <c r="P45" s="119"/>
      <c r="Q45" s="99"/>
    </row>
    <row r="46" spans="2:17" ht="30" customHeight="1" thickBot="1">
      <c r="B46" s="72" t="s">
        <v>54</v>
      </c>
      <c r="C46" s="72"/>
      <c r="D46" s="72"/>
      <c r="E46" s="72"/>
      <c r="F46" s="72"/>
      <c r="G46" s="72"/>
      <c r="H46" s="72"/>
      <c r="I46" s="72"/>
      <c r="J46" s="72"/>
      <c r="K46" s="72"/>
      <c r="L46" s="72"/>
      <c r="M46" s="72"/>
      <c r="N46" s="72"/>
      <c r="O46" s="72"/>
      <c r="P46" s="72"/>
      <c r="Q46" s="72"/>
    </row>
    <row r="47" spans="2:17" ht="14.1" customHeight="1">
      <c r="B47" s="173"/>
      <c r="C47" s="175"/>
      <c r="D47" s="169" t="s">
        <v>0</v>
      </c>
      <c r="E47" s="169" t="s">
        <v>1</v>
      </c>
      <c r="F47" s="169" t="s">
        <v>2</v>
      </c>
      <c r="G47" s="169" t="s">
        <v>3</v>
      </c>
      <c r="H47" s="169" t="s">
        <v>4</v>
      </c>
      <c r="I47" s="169" t="s">
        <v>5</v>
      </c>
      <c r="J47" s="169" t="s">
        <v>6</v>
      </c>
      <c r="K47" s="169" t="s">
        <v>7</v>
      </c>
      <c r="L47" s="169" t="s">
        <v>8</v>
      </c>
      <c r="M47" s="169" t="s">
        <v>9</v>
      </c>
      <c r="N47" s="169" t="s">
        <v>10</v>
      </c>
      <c r="O47" s="161" t="s">
        <v>11</v>
      </c>
      <c r="P47" s="163" t="s">
        <v>15</v>
      </c>
      <c r="Q47" s="164"/>
    </row>
    <row r="48" spans="2:17" ht="14.1" customHeight="1" thickBot="1">
      <c r="B48" s="174"/>
      <c r="C48" s="176"/>
      <c r="D48" s="170"/>
      <c r="E48" s="170"/>
      <c r="F48" s="170"/>
      <c r="G48" s="170"/>
      <c r="H48" s="170"/>
      <c r="I48" s="170"/>
      <c r="J48" s="170"/>
      <c r="K48" s="170"/>
      <c r="L48" s="170"/>
      <c r="M48" s="170"/>
      <c r="N48" s="170"/>
      <c r="O48" s="162"/>
      <c r="P48" s="165"/>
      <c r="Q48" s="166"/>
    </row>
    <row r="49" spans="2:17" ht="15.75" thickBot="1">
      <c r="B49" s="17" t="s">
        <v>20</v>
      </c>
      <c r="C49" s="32" t="s">
        <v>21</v>
      </c>
      <c r="D49" s="23">
        <v>1</v>
      </c>
      <c r="E49" s="23">
        <v>8</v>
      </c>
      <c r="F49" s="23">
        <v>12</v>
      </c>
      <c r="G49" s="23">
        <v>14</v>
      </c>
      <c r="H49" s="23">
        <v>18</v>
      </c>
      <c r="I49" s="23">
        <v>22</v>
      </c>
      <c r="J49" s="23">
        <v>24</v>
      </c>
      <c r="K49" s="23">
        <v>23</v>
      </c>
      <c r="L49" s="23">
        <v>19</v>
      </c>
      <c r="M49" s="23">
        <v>12</v>
      </c>
      <c r="N49" s="23">
        <v>8</v>
      </c>
      <c r="O49" s="158">
        <v>-2</v>
      </c>
      <c r="P49" s="167">
        <f>AVERAGE(D49:O49)</f>
        <v>13.25</v>
      </c>
      <c r="Q49" s="168"/>
    </row>
    <row r="61" spans="2:17" ht="12" customHeight="1"/>
    <row r="75" spans="15:15" ht="36" customHeight="1"/>
    <row r="76" spans="15:15">
      <c r="O76" s="38"/>
    </row>
    <row r="108" spans="16:17">
      <c r="P108" s="138" t="s">
        <v>62</v>
      </c>
      <c r="Q108" s="139" t="str">
        <f>Q1</f>
        <v>Euro</v>
      </c>
    </row>
  </sheetData>
  <sheetProtection algorithmName="SHA-512" hashValue="YLZfPnIYoNb/6Bgp93Gze+dg/ofjVQCZHMZeV6DvO18YrM+HTsRzxm0qegK0QYgaty4oArDkKpJJ1gC/AM9UFA==" saltValue="PxtLWTXIwhsWdtEN415b/g==" spinCount="100000" sheet="1" objects="1" scenarios="1"/>
  <mergeCells count="71">
    <mergeCell ref="B3:D3"/>
    <mergeCell ref="L47:L48"/>
    <mergeCell ref="M47:M48"/>
    <mergeCell ref="N47:N48"/>
    <mergeCell ref="O47:O48"/>
    <mergeCell ref="G47:G48"/>
    <mergeCell ref="H47:H48"/>
    <mergeCell ref="I47:I48"/>
    <mergeCell ref="J47:J48"/>
    <mergeCell ref="K47:K48"/>
    <mergeCell ref="D4:F4"/>
    <mergeCell ref="D18:F18"/>
    <mergeCell ref="H18:I18"/>
    <mergeCell ref="D32:F32"/>
    <mergeCell ref="H32:I32"/>
    <mergeCell ref="F5:F6"/>
    <mergeCell ref="E5:E6"/>
    <mergeCell ref="D5:D6"/>
    <mergeCell ref="H19:H20"/>
    <mergeCell ref="G19:G20"/>
    <mergeCell ref="B47:B48"/>
    <mergeCell ref="C47:C48"/>
    <mergeCell ref="D47:D48"/>
    <mergeCell ref="E47:E48"/>
    <mergeCell ref="F47:F48"/>
    <mergeCell ref="C5:C6"/>
    <mergeCell ref="C19:C20"/>
    <mergeCell ref="D19:D20"/>
    <mergeCell ref="C33:C34"/>
    <mergeCell ref="F19:F20"/>
    <mergeCell ref="E19:E20"/>
    <mergeCell ref="E33:E34"/>
    <mergeCell ref="D33:D34"/>
    <mergeCell ref="F33:F34"/>
    <mergeCell ref="G5:G6"/>
    <mergeCell ref="P5:P6"/>
    <mergeCell ref="L33:L34"/>
    <mergeCell ref="K33:K34"/>
    <mergeCell ref="J33:J34"/>
    <mergeCell ref="I33:I34"/>
    <mergeCell ref="H33:H34"/>
    <mergeCell ref="L5:L6"/>
    <mergeCell ref="K5:K6"/>
    <mergeCell ref="J5:J6"/>
    <mergeCell ref="I5:I6"/>
    <mergeCell ref="H5:H6"/>
    <mergeCell ref="K19:K20"/>
    <mergeCell ref="J19:J20"/>
    <mergeCell ref="I19:I20"/>
    <mergeCell ref="P19:P20"/>
    <mergeCell ref="Q19:Q20"/>
    <mergeCell ref="O19:O20"/>
    <mergeCell ref="N19:N20"/>
    <mergeCell ref="M19:M20"/>
    <mergeCell ref="L19:L20"/>
    <mergeCell ref="G33:G34"/>
    <mergeCell ref="Q33:Q34"/>
    <mergeCell ref="O33:O34"/>
    <mergeCell ref="N33:N34"/>
    <mergeCell ref="M33:M34"/>
    <mergeCell ref="P33:P34"/>
    <mergeCell ref="P47:Q48"/>
    <mergeCell ref="P49:Q49"/>
    <mergeCell ref="O3:Q3"/>
    <mergeCell ref="M4:N4"/>
    <mergeCell ref="M32:N32"/>
    <mergeCell ref="M18:N18"/>
    <mergeCell ref="Q5:Q6"/>
    <mergeCell ref="O5:O6"/>
    <mergeCell ref="N5:N6"/>
    <mergeCell ref="M5:M6"/>
  </mergeCells>
  <conditionalFormatting sqref="Q4">
    <cfRule type="expression" dxfId="2" priority="3">
      <formula>AND($Q$4&lt;TODAY())</formula>
    </cfRule>
  </conditionalFormatting>
  <conditionalFormatting sqref="Q18">
    <cfRule type="expression" dxfId="1" priority="5">
      <formula>AND($Q$18&lt;TODAY())</formula>
    </cfRule>
  </conditionalFormatting>
  <conditionalFormatting sqref="Q32">
    <cfRule type="expression" dxfId="0" priority="4">
      <formula>AND($Q$32&lt;TODAY())</formula>
    </cfRule>
  </conditionalFormatting>
  <hyperlinks>
    <hyperlink ref="O3" r:id="rId1" display="www.alle-meine.vorlagen.de" xr:uid="{00000000-0004-0000-0100-000000000000}"/>
    <hyperlink ref="O3:Q3" r:id="rId2" display="www.alle-meine-vorlagen.de" xr:uid="{00000000-0004-0000-0100-000001000000}"/>
    <hyperlink ref="B3:D3" r:id="rId3" display="Entdecke hier die Pro-Version der Vorlage" xr:uid="{3795D277-9D9F-4CC7-898D-70FEA8769CCE}"/>
  </hyperlinks>
  <printOptions horizontalCentered="1" verticalCentered="1"/>
  <pageMargins left="0.39370078740157483" right="0.39370078740157483" top="0.19685039370078741" bottom="0.19685039370078741" header="0.31496062992125984" footer="0.31496062992125984"/>
  <pageSetup paperSize="9" scale="61" fitToHeight="2" orientation="landscape" r:id="rId4"/>
  <headerFooter>
    <oddFooter>&amp;L&amp;D&amp;RSeite &amp;P von  &amp;N</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8"/>
  <sheetViews>
    <sheetView showGridLines="0" workbookViewId="0">
      <selection activeCell="B1" sqref="B1"/>
    </sheetView>
  </sheetViews>
  <sheetFormatPr baseColWidth="10" defaultRowHeight="15"/>
  <cols>
    <col min="1" max="1" width="1.85546875" customWidth="1"/>
    <col min="2" max="2" width="14" customWidth="1"/>
    <col min="3" max="5" width="27.7109375" customWidth="1"/>
    <col min="6" max="6" width="2.5703125" customWidth="1"/>
  </cols>
  <sheetData>
    <row r="1" spans="2:7" ht="18.75">
      <c r="B1" s="150" t="s">
        <v>23</v>
      </c>
    </row>
    <row r="2" spans="2:7" ht="15.75">
      <c r="B2" s="151" t="s">
        <v>69</v>
      </c>
      <c r="F2" s="143"/>
    </row>
    <row r="3" spans="2:7" ht="20.25" customHeight="1">
      <c r="B3" s="155" t="s">
        <v>68</v>
      </c>
      <c r="C3" s="156">
        <v>2026</v>
      </c>
      <c r="E3" s="153" t="s">
        <v>19</v>
      </c>
      <c r="F3" s="152"/>
      <c r="G3" s="152"/>
    </row>
    <row r="4" spans="2:7">
      <c r="E4" s="142" t="s">
        <v>70</v>
      </c>
    </row>
    <row r="5" spans="2:7" ht="28.5" customHeight="1">
      <c r="B5" s="148" t="s">
        <v>53</v>
      </c>
      <c r="C5" s="146" t="s">
        <v>65</v>
      </c>
      <c r="D5" s="147" t="s">
        <v>66</v>
      </c>
      <c r="E5" s="145" t="s">
        <v>67</v>
      </c>
    </row>
    <row r="6" spans="2:7" ht="30" customHeight="1">
      <c r="B6" s="149" t="str">
        <f>"31.01."&amp;$C$3</f>
        <v>31.01.2026</v>
      </c>
      <c r="C6" s="144"/>
      <c r="D6" s="144"/>
      <c r="E6" s="144"/>
    </row>
    <row r="7" spans="2:7" ht="30" customHeight="1">
      <c r="B7" s="149" t="str">
        <f>"28.02."&amp;$C$3</f>
        <v>28.02.2026</v>
      </c>
      <c r="C7" s="144"/>
      <c r="D7" s="144"/>
      <c r="E7" s="144"/>
    </row>
    <row r="8" spans="2:7" ht="30" customHeight="1">
      <c r="B8" s="149" t="str">
        <f>"31.03."&amp;$C$3</f>
        <v>31.03.2026</v>
      </c>
      <c r="C8" s="144"/>
      <c r="D8" s="144"/>
      <c r="E8" s="144"/>
    </row>
    <row r="9" spans="2:7" ht="30" customHeight="1">
      <c r="B9" s="149" t="str">
        <f>"30.04."&amp;$C$3</f>
        <v>30.04.2026</v>
      </c>
      <c r="C9" s="144"/>
      <c r="D9" s="144"/>
      <c r="E9" s="144"/>
    </row>
    <row r="10" spans="2:7" ht="30" customHeight="1">
      <c r="B10" s="149" t="str">
        <f>"31.05."&amp;$C$3</f>
        <v>31.05.2026</v>
      </c>
      <c r="C10" s="144"/>
      <c r="D10" s="144"/>
      <c r="E10" s="144"/>
    </row>
    <row r="11" spans="2:7" ht="30" customHeight="1">
      <c r="B11" s="149" t="str">
        <f>"30.06."&amp;$C$3</f>
        <v>30.06.2026</v>
      </c>
      <c r="C11" s="144"/>
      <c r="D11" s="144"/>
      <c r="E11" s="144"/>
    </row>
    <row r="12" spans="2:7" ht="30" customHeight="1">
      <c r="B12" s="149" t="str">
        <f>"31.07."&amp;$C$3</f>
        <v>31.07.2026</v>
      </c>
      <c r="C12" s="144"/>
      <c r="D12" s="144"/>
      <c r="E12" s="144"/>
    </row>
    <row r="13" spans="2:7" ht="30" customHeight="1">
      <c r="B13" s="149" t="str">
        <f>"31.08."&amp;$C$3</f>
        <v>31.08.2026</v>
      </c>
      <c r="C13" s="144"/>
      <c r="D13" s="144"/>
      <c r="E13" s="144"/>
    </row>
    <row r="14" spans="2:7" ht="30" customHeight="1">
      <c r="B14" s="149" t="str">
        <f>"30.09."&amp;$C$3</f>
        <v>30.09.2026</v>
      </c>
      <c r="C14" s="144"/>
      <c r="D14" s="144"/>
      <c r="E14" s="144"/>
    </row>
    <row r="15" spans="2:7" ht="30" customHeight="1">
      <c r="B15" s="149" t="str">
        <f>"31.10."&amp;$C$3</f>
        <v>31.10.2026</v>
      </c>
      <c r="C15" s="144"/>
      <c r="D15" s="144"/>
      <c r="E15" s="144"/>
    </row>
    <row r="16" spans="2:7" ht="30" customHeight="1">
      <c r="B16" s="149" t="str">
        <f>"30.11"&amp;$C$3</f>
        <v>30.112026</v>
      </c>
      <c r="C16" s="144"/>
      <c r="D16" s="144"/>
      <c r="E16" s="144"/>
    </row>
    <row r="17" spans="2:5" ht="30" customHeight="1">
      <c r="B17" s="149" t="str">
        <f>"31.12."&amp;$C$3</f>
        <v>31.12.2026</v>
      </c>
      <c r="C17" s="144"/>
      <c r="D17" s="144"/>
      <c r="E17" s="144"/>
    </row>
    <row r="18" spans="2:5" ht="15.75">
      <c r="B18" s="208" t="s">
        <v>77</v>
      </c>
      <c r="C18" s="208"/>
      <c r="D18" s="208"/>
      <c r="E18" s="208"/>
    </row>
  </sheetData>
  <mergeCells count="1">
    <mergeCell ref="B18:E18"/>
  </mergeCells>
  <hyperlinks>
    <hyperlink ref="E4" r:id="rId1" xr:uid="{00000000-0004-0000-0200-000000000000}"/>
    <hyperlink ref="B18:E18" r:id="rId2" display="Entdecke hier die Pro-Version der Vorlage" xr:uid="{4E825FDA-3D50-4EBA-8CD8-4D42975E8660}"/>
  </hyperlinks>
  <pageMargins left="0.39370078740157483" right="0.39370078740157483" top="0.39370078740157483" bottom="0.39370078740157483" header="0.31496062992125984" footer="0.31496062992125984"/>
  <pageSetup paperSize="9" scale="93" fitToHeight="0" orientation="portrait"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5"/>
  <sheetViews>
    <sheetView showGridLines="0" workbookViewId="0"/>
  </sheetViews>
  <sheetFormatPr baseColWidth="10" defaultColWidth="0" defaultRowHeight="15" customHeight="1" zeroHeight="1"/>
  <cols>
    <col min="1" max="1" width="75.7109375" customWidth="1"/>
    <col min="2" max="3" width="11.42578125" customWidth="1"/>
    <col min="4" max="16384" width="11.42578125" hidden="1"/>
  </cols>
  <sheetData>
    <row r="1" spans="1:4" ht="22.5">
      <c r="A1" s="40" t="s">
        <v>23</v>
      </c>
      <c r="C1" s="41"/>
    </row>
    <row r="2" spans="1:4">
      <c r="A2" s="42" t="s">
        <v>76</v>
      </c>
    </row>
    <row r="3" spans="1:4" ht="25.5" customHeight="1">
      <c r="A3" s="209"/>
      <c r="B3" s="209"/>
      <c r="C3" s="209"/>
    </row>
    <row r="4" spans="1:4" ht="25.5" customHeight="1">
      <c r="A4" s="210" t="s">
        <v>77</v>
      </c>
      <c r="B4" s="210"/>
      <c r="C4" s="210"/>
      <c r="D4" s="210"/>
    </row>
    <row r="5" spans="1:4">
      <c r="A5" s="55" t="s">
        <v>32</v>
      </c>
      <c r="B5" s="56"/>
      <c r="C5" s="56"/>
    </row>
    <row r="6" spans="1:4" ht="42.75">
      <c r="A6" s="43" t="s">
        <v>49</v>
      </c>
    </row>
    <row r="7" spans="1:4">
      <c r="B7" s="44"/>
    </row>
    <row r="8" spans="1:4">
      <c r="A8" s="55" t="s">
        <v>33</v>
      </c>
      <c r="B8" s="56"/>
      <c r="C8" s="56"/>
    </row>
    <row r="9" spans="1:4" ht="71.25">
      <c r="A9" s="43" t="s">
        <v>50</v>
      </c>
    </row>
    <row r="10" spans="1:4">
      <c r="A10" s="45"/>
      <c r="B10" s="44"/>
    </row>
    <row r="11" spans="1:4" ht="16.5">
      <c r="A11" s="55" t="s">
        <v>34</v>
      </c>
      <c r="B11" s="57"/>
      <c r="C11" s="57"/>
    </row>
    <row r="12" spans="1:4" ht="28.5">
      <c r="A12" s="43" t="s">
        <v>51</v>
      </c>
    </row>
    <row r="13" spans="1:4">
      <c r="A13" s="46"/>
    </row>
    <row r="14" spans="1:4">
      <c r="B14" s="44"/>
    </row>
    <row r="15" spans="1:4">
      <c r="A15" s="47"/>
      <c r="B15" s="44"/>
    </row>
    <row r="16" spans="1:4" ht="15.75">
      <c r="A16" s="48" t="s">
        <v>35</v>
      </c>
    </row>
    <row r="17" spans="1:3">
      <c r="A17" s="49" t="s">
        <v>36</v>
      </c>
      <c r="B17" s="50"/>
      <c r="C17" s="50"/>
    </row>
    <row r="18" spans="1:3">
      <c r="A18" s="49"/>
      <c r="B18" s="50"/>
      <c r="C18" s="50"/>
    </row>
    <row r="19" spans="1:3">
      <c r="A19" s="51" t="s">
        <v>37</v>
      </c>
      <c r="B19" s="52"/>
    </row>
    <row r="20" spans="1:3">
      <c r="A20" s="53" t="s">
        <v>38</v>
      </c>
      <c r="B20" s="52"/>
    </row>
    <row r="21" spans="1:3">
      <c r="A21" s="53" t="s">
        <v>39</v>
      </c>
      <c r="B21" s="52"/>
    </row>
    <row r="22" spans="1:3">
      <c r="A22" s="53" t="s">
        <v>40</v>
      </c>
      <c r="B22" s="52"/>
    </row>
    <row r="23" spans="1:3">
      <c r="A23" s="53" t="s">
        <v>41</v>
      </c>
      <c r="B23" s="52"/>
    </row>
    <row r="24" spans="1:3">
      <c r="A24" s="53" t="s">
        <v>42</v>
      </c>
      <c r="B24" s="52"/>
      <c r="C24" s="54"/>
    </row>
    <row r="25" spans="1:3">
      <c r="A25" s="53" t="s">
        <v>43</v>
      </c>
    </row>
    <row r="26" spans="1:3">
      <c r="A26" s="53" t="s">
        <v>44</v>
      </c>
    </row>
    <row r="27" spans="1:3">
      <c r="A27" s="53" t="s">
        <v>45</v>
      </c>
    </row>
    <row r="28" spans="1:3">
      <c r="A28" s="53" t="s">
        <v>46</v>
      </c>
    </row>
    <row r="29" spans="1:3">
      <c r="A29" s="53" t="s">
        <v>47</v>
      </c>
    </row>
    <row r="30" spans="1:3"/>
    <row r="31" spans="1:3" ht="15.75">
      <c r="A31" s="53" t="s">
        <v>48</v>
      </c>
    </row>
    <row r="32" spans="1:3"/>
    <row r="33" spans="1:3" ht="16.5">
      <c r="A33" s="55" t="s">
        <v>71</v>
      </c>
      <c r="B33" s="57"/>
      <c r="C33" s="57"/>
    </row>
    <row r="34" spans="1:3">
      <c r="A34" s="159" t="s">
        <v>72</v>
      </c>
    </row>
    <row r="35" spans="1:3" ht="15" customHeight="1">
      <c r="A35" t="s">
        <v>75</v>
      </c>
    </row>
  </sheetData>
  <mergeCells count="1">
    <mergeCell ref="A4:D4"/>
  </mergeCells>
  <hyperlinks>
    <hyperlink ref="A17" r:id="rId1" xr:uid="{00000000-0004-0000-0300-000000000000}"/>
    <hyperlink ref="A19" r:id="rId2" xr:uid="{00000000-0004-0000-0300-000001000000}"/>
    <hyperlink ref="A4:D4" r:id="rId3" display="Entdecke hier die Pro-Version der Vorlage" xr:uid="{B3802768-C9CC-4565-B9B5-0D04AB2FC996}"/>
  </hyperlinks>
  <pageMargins left="0.7" right="0.7" top="0.78740157499999996" bottom="0.78740157499999996"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Verbrauchskontrolle 2026</vt:lpstr>
      <vt:lpstr>Beispiel Jahr 2026</vt:lpstr>
      <vt:lpstr>Logbuch-Blatt</vt:lpstr>
      <vt:lpstr>Info</vt:lpstr>
      <vt:lpstr>Tabelle3</vt:lpstr>
      <vt:lpstr>'Beispiel Jahr 2026'!Druckbereich</vt:lpstr>
      <vt:lpstr>'Logbuch-Blatt'!Druckbereich</vt:lpstr>
      <vt:lpstr>'Verbrauchskontrolle 2026'!Druckbereich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Energie-Verbrauchskosten-Kontrolle</dc:title>
  <dc:creator>AMV</dc:creator>
  <cp:lastModifiedBy>Timo Mutter</cp:lastModifiedBy>
  <cp:lastPrinted>2017-04-18T19:10:41Z</cp:lastPrinted>
  <dcterms:created xsi:type="dcterms:W3CDTF">2015-05-08T20:27:15Z</dcterms:created>
  <dcterms:modified xsi:type="dcterms:W3CDTF">2025-10-27T16:11:17Z</dcterms:modified>
  <cp:version>1.2</cp:version>
</cp:coreProperties>
</file>