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DieseArbeitsmappe" defaultThemeVersion="124226"/>
  <mc:AlternateContent xmlns:mc="http://schemas.openxmlformats.org/markup-compatibility/2006">
    <mc:Choice Requires="x15">
      <x15ac:absPath xmlns:x15ac="http://schemas.microsoft.com/office/spreadsheetml/2010/11/ac" url="C:\Website - Alle_meine_Vorlagen.de\Hochgeladen\244 AMV Jahreskalender 2026\Basis-Version 2026\"/>
    </mc:Choice>
  </mc:AlternateContent>
  <xr:revisionPtr revIDLastSave="0" documentId="13_ncr:1_{40B63A13-7C9C-4E89-BE58-AF745FAF1559}" xr6:coauthVersionLast="47" xr6:coauthVersionMax="47" xr10:uidLastSave="{00000000-0000-0000-0000-000000000000}"/>
  <bookViews>
    <workbookView xWindow="28680" yWindow="-120" windowWidth="38640" windowHeight="21120" xr2:uid="{00000000-000D-0000-FFFF-FFFF00000000}"/>
  </bookViews>
  <sheets>
    <sheet name="Kalender" sheetId="1" r:id="rId1"/>
    <sheet name="1. Halbjahr" sheetId="3" r:id="rId2"/>
    <sheet name="2. Halbjahr" sheetId="4" r:id="rId3"/>
    <sheet name="Einstellungen" sheetId="2" r:id="rId4"/>
  </sheets>
  <definedNames>
    <definedName name="_xlnm.Print_Area" localSheetId="1">'1. Halbjahr'!$A$1:$BC$86</definedName>
    <definedName name="_xlnm.Print_Area" localSheetId="2">'2. Halbjahr'!$A$1:$BC$86</definedName>
    <definedName name="_xlnm.Print_Area" localSheetId="0">Kalender!$A$1:$DE$86</definedName>
    <definedName name="Kalenderjahr">Einstellungen!$F$47</definedName>
    <definedName name="Ostersonntag">Einstellungen!$D$63</definedName>
    <definedName name="Serientermine">Einstellungen!$D$440:$E$1079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6" i="2" l="1"/>
  <c r="S96" i="2"/>
  <c r="T96" i="2"/>
  <c r="U96" i="2"/>
  <c r="V96" i="2"/>
  <c r="W96" i="2"/>
  <c r="X96" i="2"/>
  <c r="Y96" i="2"/>
  <c r="Z96" i="2"/>
  <c r="AA96" i="2"/>
  <c r="AB96" i="2"/>
  <c r="AC96" i="2"/>
  <c r="AD96" i="2"/>
  <c r="AE96" i="2"/>
  <c r="R97" i="2"/>
  <c r="S97" i="2"/>
  <c r="T97" i="2"/>
  <c r="U97" i="2"/>
  <c r="V97" i="2"/>
  <c r="W97" i="2"/>
  <c r="X97" i="2"/>
  <c r="Y97" i="2"/>
  <c r="Z97" i="2"/>
  <c r="AA97" i="2"/>
  <c r="AB97" i="2"/>
  <c r="AC97" i="2"/>
  <c r="AD97" i="2"/>
  <c r="AE97" i="2"/>
  <c r="R98" i="2"/>
  <c r="S98" i="2"/>
  <c r="T98" i="2"/>
  <c r="U98" i="2"/>
  <c r="V98" i="2"/>
  <c r="W98" i="2"/>
  <c r="X98" i="2"/>
  <c r="Y98" i="2"/>
  <c r="Z98" i="2"/>
  <c r="AA98" i="2"/>
  <c r="AB98" i="2"/>
  <c r="AC98" i="2"/>
  <c r="AD98" i="2"/>
  <c r="AE98" i="2"/>
  <c r="R99" i="2"/>
  <c r="S99" i="2"/>
  <c r="T99" i="2"/>
  <c r="U99" i="2"/>
  <c r="V99" i="2"/>
  <c r="W99" i="2"/>
  <c r="X99" i="2"/>
  <c r="Y99" i="2"/>
  <c r="Z99" i="2"/>
  <c r="AA99" i="2"/>
  <c r="AB99" i="2"/>
  <c r="AC99" i="2"/>
  <c r="AD99" i="2"/>
  <c r="AE99" i="2"/>
  <c r="R100" i="2"/>
  <c r="S100" i="2"/>
  <c r="T100" i="2"/>
  <c r="U100" i="2"/>
  <c r="V100" i="2"/>
  <c r="W100" i="2"/>
  <c r="X100" i="2"/>
  <c r="Y100" i="2"/>
  <c r="Z100" i="2"/>
  <c r="AA100" i="2"/>
  <c r="AB100" i="2"/>
  <c r="AC100" i="2"/>
  <c r="AD100" i="2"/>
  <c r="AE100" i="2"/>
  <c r="R101" i="2"/>
  <c r="S101" i="2"/>
  <c r="T101" i="2"/>
  <c r="U101" i="2"/>
  <c r="V101" i="2"/>
  <c r="W101" i="2"/>
  <c r="X101" i="2"/>
  <c r="Y101" i="2"/>
  <c r="Z101" i="2"/>
  <c r="AA101" i="2"/>
  <c r="AB101" i="2"/>
  <c r="AC101" i="2"/>
  <c r="AD101" i="2"/>
  <c r="AE101" i="2"/>
  <c r="R102" i="2"/>
  <c r="S102" i="2"/>
  <c r="T102" i="2"/>
  <c r="U102" i="2"/>
  <c r="V102" i="2"/>
  <c r="W102" i="2"/>
  <c r="X102" i="2"/>
  <c r="Y102" i="2"/>
  <c r="Z102" i="2"/>
  <c r="AA102" i="2"/>
  <c r="AB102" i="2"/>
  <c r="AC102" i="2"/>
  <c r="AD102" i="2"/>
  <c r="AE102" i="2"/>
  <c r="R103" i="2"/>
  <c r="S103" i="2"/>
  <c r="T103" i="2"/>
  <c r="U103" i="2"/>
  <c r="V103" i="2"/>
  <c r="W103" i="2"/>
  <c r="X103" i="2"/>
  <c r="Y103" i="2"/>
  <c r="Z103" i="2"/>
  <c r="AA103" i="2"/>
  <c r="AB103" i="2"/>
  <c r="AC103" i="2"/>
  <c r="AD103" i="2"/>
  <c r="AE103" i="2"/>
  <c r="R104" i="2"/>
  <c r="S104" i="2"/>
  <c r="T104" i="2"/>
  <c r="U104" i="2"/>
  <c r="V104" i="2"/>
  <c r="W104" i="2"/>
  <c r="X104" i="2"/>
  <c r="Y104" i="2"/>
  <c r="Z104" i="2"/>
  <c r="AA104" i="2"/>
  <c r="AB104" i="2"/>
  <c r="AC104" i="2"/>
  <c r="AD104" i="2"/>
  <c r="AE104" i="2"/>
  <c r="R105" i="2"/>
  <c r="S105" i="2"/>
  <c r="T105" i="2"/>
  <c r="U105" i="2"/>
  <c r="V105" i="2"/>
  <c r="W105" i="2"/>
  <c r="X105" i="2"/>
  <c r="Y105" i="2"/>
  <c r="Z105" i="2"/>
  <c r="AA105" i="2"/>
  <c r="AB105" i="2"/>
  <c r="AC105" i="2"/>
  <c r="AD105" i="2"/>
  <c r="AE105" i="2"/>
  <c r="R106" i="2"/>
  <c r="S106" i="2"/>
  <c r="T106" i="2"/>
  <c r="U106" i="2"/>
  <c r="V106" i="2"/>
  <c r="W106" i="2"/>
  <c r="X106" i="2"/>
  <c r="Y106" i="2"/>
  <c r="Z106" i="2"/>
  <c r="AA106" i="2"/>
  <c r="AB106" i="2"/>
  <c r="AC106" i="2"/>
  <c r="AD106" i="2"/>
  <c r="AE106" i="2"/>
  <c r="R107" i="2"/>
  <c r="S107" i="2"/>
  <c r="T107" i="2"/>
  <c r="U107" i="2"/>
  <c r="V107" i="2"/>
  <c r="W107" i="2"/>
  <c r="X107" i="2"/>
  <c r="Y107" i="2"/>
  <c r="Z107" i="2"/>
  <c r="AA107" i="2"/>
  <c r="AB107" i="2"/>
  <c r="AC107" i="2"/>
  <c r="AD107" i="2"/>
  <c r="AE107" i="2"/>
  <c r="R108" i="2"/>
  <c r="S108" i="2"/>
  <c r="T108" i="2"/>
  <c r="U108" i="2"/>
  <c r="V108" i="2"/>
  <c r="W108" i="2"/>
  <c r="X108" i="2"/>
  <c r="Y108" i="2"/>
  <c r="Z108" i="2"/>
  <c r="AA108" i="2"/>
  <c r="AB108" i="2"/>
  <c r="AC108" i="2"/>
  <c r="AD108" i="2"/>
  <c r="AE108" i="2"/>
  <c r="R109" i="2"/>
  <c r="S109" i="2"/>
  <c r="T109" i="2"/>
  <c r="U109" i="2"/>
  <c r="V109" i="2"/>
  <c r="W109" i="2"/>
  <c r="X109" i="2"/>
  <c r="Y109" i="2"/>
  <c r="Z109" i="2"/>
  <c r="AA109" i="2"/>
  <c r="AB109" i="2"/>
  <c r="AC109" i="2"/>
  <c r="AD109" i="2"/>
  <c r="AE109" i="2"/>
  <c r="R110" i="2"/>
  <c r="S110" i="2"/>
  <c r="T110" i="2"/>
  <c r="U110" i="2"/>
  <c r="V110" i="2"/>
  <c r="W110" i="2"/>
  <c r="X110" i="2"/>
  <c r="Y110" i="2"/>
  <c r="Z110" i="2"/>
  <c r="AA110" i="2"/>
  <c r="AB110" i="2"/>
  <c r="AC110" i="2"/>
  <c r="AD110" i="2"/>
  <c r="AE110" i="2"/>
  <c r="R111" i="2"/>
  <c r="S111" i="2"/>
  <c r="T111" i="2"/>
  <c r="U111" i="2"/>
  <c r="V111" i="2"/>
  <c r="W111" i="2"/>
  <c r="X111" i="2"/>
  <c r="Y111" i="2"/>
  <c r="Z111" i="2"/>
  <c r="AA111" i="2"/>
  <c r="AB111" i="2"/>
  <c r="AC111" i="2"/>
  <c r="AD111" i="2"/>
  <c r="AE111" i="2"/>
  <c r="U76" i="2"/>
  <c r="AU24" i="4" l="1"/>
  <c r="AU22" i="4" s="1"/>
  <c r="AL24" i="4"/>
  <c r="AC24" i="4"/>
  <c r="AC20" i="4" s="1"/>
  <c r="T24" i="4"/>
  <c r="K24" i="4"/>
  <c r="K20" i="4" s="1"/>
  <c r="B24" i="4"/>
  <c r="B14" i="4" s="1"/>
  <c r="D10" i="4"/>
  <c r="J3" i="4"/>
  <c r="E10" i="1"/>
  <c r="D10" i="3"/>
  <c r="AC22" i="4" l="1"/>
  <c r="B16" i="4"/>
  <c r="K12" i="4"/>
  <c r="AU16" i="4"/>
  <c r="AU12" i="4"/>
  <c r="AU20" i="4"/>
  <c r="AU14" i="4"/>
  <c r="T18" i="4"/>
  <c r="AB18" i="4" s="1"/>
  <c r="T12" i="4"/>
  <c r="T14" i="4"/>
  <c r="T16" i="4"/>
  <c r="T20" i="4"/>
  <c r="AC12" i="4"/>
  <c r="AC14" i="4"/>
  <c r="AC16" i="4"/>
  <c r="AL20" i="4"/>
  <c r="AL16" i="4"/>
  <c r="B20" i="4"/>
  <c r="B12" i="4"/>
  <c r="AU18" i="4"/>
  <c r="BC18" i="4" s="1"/>
  <c r="B18" i="4"/>
  <c r="J18" i="4" s="1"/>
  <c r="B22" i="4"/>
  <c r="AC26" i="4"/>
  <c r="AC28" i="4" s="1"/>
  <c r="AL18" i="4"/>
  <c r="B26" i="4"/>
  <c r="AL26" i="4"/>
  <c r="K14" i="4"/>
  <c r="AU26" i="4"/>
  <c r="K26" i="4"/>
  <c r="AL12" i="4"/>
  <c r="AL14" i="4"/>
  <c r="K18" i="4"/>
  <c r="K22" i="4"/>
  <c r="AL22" i="4"/>
  <c r="K16" i="4"/>
  <c r="T22" i="4"/>
  <c r="AC18" i="4"/>
  <c r="T26" i="4"/>
  <c r="J3" i="3"/>
  <c r="AU24" i="3"/>
  <c r="AL24" i="3"/>
  <c r="AC24" i="3"/>
  <c r="AC22" i="3" s="1"/>
  <c r="T24" i="3"/>
  <c r="T26" i="3" s="1"/>
  <c r="T28" i="3" s="1"/>
  <c r="K24" i="3"/>
  <c r="B24" i="3"/>
  <c r="K20" i="3" l="1"/>
  <c r="K22" i="3"/>
  <c r="AC12" i="3"/>
  <c r="AC14" i="3"/>
  <c r="AU12" i="3"/>
  <c r="AU20" i="3"/>
  <c r="S18" i="4"/>
  <c r="B28" i="4"/>
  <c r="K28" i="4"/>
  <c r="AT18" i="4"/>
  <c r="AK18" i="4"/>
  <c r="AU28" i="4"/>
  <c r="AC30" i="4"/>
  <c r="AK28" i="4"/>
  <c r="T28" i="4"/>
  <c r="AL28" i="4"/>
  <c r="AC20" i="3"/>
  <c r="K12" i="3"/>
  <c r="AU14" i="3"/>
  <c r="AU16" i="3"/>
  <c r="K18" i="3"/>
  <c r="S18" i="3" s="1"/>
  <c r="T18" i="3"/>
  <c r="AB18" i="3" s="1"/>
  <c r="K16" i="3"/>
  <c r="K14" i="3"/>
  <c r="AC16" i="3"/>
  <c r="AU18" i="3"/>
  <c r="AL20" i="3"/>
  <c r="AU22" i="3"/>
  <c r="T20" i="3"/>
  <c r="T22" i="3"/>
  <c r="B18" i="3"/>
  <c r="B16" i="3"/>
  <c r="B14" i="3"/>
  <c r="B12" i="3"/>
  <c r="T30" i="3"/>
  <c r="B22" i="3"/>
  <c r="AL18" i="3"/>
  <c r="AL16" i="3"/>
  <c r="AL14" i="3"/>
  <c r="AL12" i="3"/>
  <c r="B20" i="3"/>
  <c r="AL22" i="3"/>
  <c r="T16" i="3"/>
  <c r="T14" i="3"/>
  <c r="T12" i="3"/>
  <c r="B26" i="3"/>
  <c r="AL26" i="3"/>
  <c r="AB28" i="3"/>
  <c r="K26" i="3"/>
  <c r="AC26" i="3"/>
  <c r="AU26" i="3"/>
  <c r="AC18" i="3"/>
  <c r="CJ9" i="1"/>
  <c r="CJ8" i="1"/>
  <c r="CI9" i="1"/>
  <c r="CI8" i="1"/>
  <c r="CI7" i="1"/>
  <c r="AS8" i="4" l="1"/>
  <c r="AS8" i="3"/>
  <c r="AS9" i="4"/>
  <c r="AS9" i="3"/>
  <c r="T30" i="4"/>
  <c r="AB28" i="4"/>
  <c r="K30" i="4"/>
  <c r="S28" i="4"/>
  <c r="B30" i="4"/>
  <c r="J28" i="4"/>
  <c r="AL30" i="4"/>
  <c r="AT28" i="4"/>
  <c r="AC32" i="4"/>
  <c r="BC28" i="4"/>
  <c r="AU30" i="4"/>
  <c r="BC18" i="3"/>
  <c r="AT18" i="3"/>
  <c r="AL28" i="3"/>
  <c r="AK18" i="3"/>
  <c r="B28" i="3"/>
  <c r="J18" i="3"/>
  <c r="AC28" i="3"/>
  <c r="T32" i="3"/>
  <c r="K28" i="3"/>
  <c r="AU28" i="3"/>
  <c r="E227" i="2"/>
  <c r="D227" i="2"/>
  <c r="E226" i="2"/>
  <c r="D226" i="2"/>
  <c r="E225" i="2"/>
  <c r="D225" i="2"/>
  <c r="E224" i="2"/>
  <c r="D224" i="2"/>
  <c r="E223" i="2"/>
  <c r="D223" i="2"/>
  <c r="E222" i="2"/>
  <c r="D222" i="2"/>
  <c r="E221" i="2"/>
  <c r="D221" i="2"/>
  <c r="E220" i="2"/>
  <c r="D220" i="2"/>
  <c r="E219" i="2"/>
  <c r="D219" i="2"/>
  <c r="E218" i="2"/>
  <c r="D218" i="2"/>
  <c r="E214" i="2"/>
  <c r="D214" i="2"/>
  <c r="E213" i="2"/>
  <c r="D213" i="2"/>
  <c r="E212" i="2"/>
  <c r="D212" i="2"/>
  <c r="E211" i="2"/>
  <c r="D211" i="2"/>
  <c r="E210" i="2"/>
  <c r="D210" i="2"/>
  <c r="E209" i="2"/>
  <c r="D209" i="2"/>
  <c r="E208" i="2"/>
  <c r="D208" i="2"/>
  <c r="E207" i="2"/>
  <c r="D207" i="2"/>
  <c r="E206" i="2"/>
  <c r="D206" i="2"/>
  <c r="E205" i="2"/>
  <c r="D205" i="2"/>
  <c r="AC34" i="4" l="1"/>
  <c r="AL32" i="4"/>
  <c r="B32" i="4"/>
  <c r="AU32" i="4"/>
  <c r="K32" i="4"/>
  <c r="T32" i="4"/>
  <c r="K30" i="3"/>
  <c r="S28" i="3"/>
  <c r="AL30" i="3"/>
  <c r="AT28" i="3"/>
  <c r="AU30" i="3"/>
  <c r="BC28" i="3"/>
  <c r="B30" i="3"/>
  <c r="J28" i="3"/>
  <c r="T34" i="3"/>
  <c r="AK28" i="3"/>
  <c r="AC30" i="3"/>
  <c r="D972" i="2"/>
  <c r="E972" i="2" s="1"/>
  <c r="D973" i="2"/>
  <c r="E973" i="2" s="1"/>
  <c r="D974" i="2"/>
  <c r="E974" i="2" s="1"/>
  <c r="D975" i="2"/>
  <c r="E975" i="2" s="1"/>
  <c r="D976" i="2"/>
  <c r="E976" i="2" s="1"/>
  <c r="D977" i="2"/>
  <c r="E977" i="2" s="1"/>
  <c r="D978" i="2"/>
  <c r="E978" i="2" s="1"/>
  <c r="D979" i="2"/>
  <c r="E979" i="2" s="1"/>
  <c r="D980" i="2"/>
  <c r="E980" i="2" s="1"/>
  <c r="D981" i="2"/>
  <c r="E981" i="2" s="1"/>
  <c r="D982" i="2"/>
  <c r="E982" i="2" s="1"/>
  <c r="D983" i="2"/>
  <c r="E983" i="2" s="1"/>
  <c r="D984" i="2"/>
  <c r="E984" i="2" s="1"/>
  <c r="D985" i="2"/>
  <c r="E985" i="2" s="1"/>
  <c r="D986" i="2"/>
  <c r="E986" i="2" s="1"/>
  <c r="D987" i="2"/>
  <c r="E987" i="2" s="1"/>
  <c r="D988" i="2"/>
  <c r="E988" i="2" s="1"/>
  <c r="D989" i="2"/>
  <c r="E989" i="2" s="1"/>
  <c r="D990" i="2"/>
  <c r="E990" i="2" s="1"/>
  <c r="D991" i="2"/>
  <c r="E991" i="2" s="1"/>
  <c r="D992" i="2"/>
  <c r="E992" i="2" s="1"/>
  <c r="D993" i="2"/>
  <c r="E993" i="2" s="1"/>
  <c r="D994" i="2"/>
  <c r="E994" i="2" s="1"/>
  <c r="D995" i="2"/>
  <c r="E995" i="2" s="1"/>
  <c r="D996" i="2"/>
  <c r="E996" i="2" s="1"/>
  <c r="D997" i="2"/>
  <c r="E997" i="2" s="1"/>
  <c r="D998" i="2"/>
  <c r="E998" i="2" s="1"/>
  <c r="D999" i="2"/>
  <c r="E999" i="2" s="1"/>
  <c r="D1000" i="2"/>
  <c r="E1000" i="2" s="1"/>
  <c r="D1001" i="2"/>
  <c r="E1001" i="2" s="1"/>
  <c r="D1002" i="2"/>
  <c r="E1002" i="2" s="1"/>
  <c r="D1003" i="2"/>
  <c r="E1003" i="2" s="1"/>
  <c r="D1004" i="2"/>
  <c r="E1004" i="2" s="1"/>
  <c r="D1005" i="2"/>
  <c r="E1005" i="2" s="1"/>
  <c r="D1006" i="2"/>
  <c r="E1006" i="2" s="1"/>
  <c r="D1007" i="2"/>
  <c r="E1007" i="2" s="1"/>
  <c r="D1008" i="2"/>
  <c r="E1008" i="2" s="1"/>
  <c r="D1009" i="2"/>
  <c r="E1009" i="2" s="1"/>
  <c r="D1010" i="2"/>
  <c r="E1010" i="2" s="1"/>
  <c r="D1011" i="2"/>
  <c r="E1011" i="2" s="1"/>
  <c r="D1012" i="2"/>
  <c r="E1012" i="2" s="1"/>
  <c r="D1013" i="2"/>
  <c r="E1013" i="2" s="1"/>
  <c r="D1014" i="2"/>
  <c r="E1014" i="2" s="1"/>
  <c r="D962" i="2"/>
  <c r="E962" i="2" s="1"/>
  <c r="D913" i="2"/>
  <c r="E913" i="2" s="1"/>
  <c r="D914" i="2"/>
  <c r="E914" i="2" s="1"/>
  <c r="D915" i="2"/>
  <c r="E915" i="2" s="1"/>
  <c r="D916" i="2"/>
  <c r="E916" i="2" s="1"/>
  <c r="D917" i="2"/>
  <c r="E917" i="2" s="1"/>
  <c r="D918" i="2"/>
  <c r="E918" i="2" s="1"/>
  <c r="D919" i="2"/>
  <c r="E919" i="2" s="1"/>
  <c r="D920" i="2"/>
  <c r="E920" i="2" s="1"/>
  <c r="D921" i="2"/>
  <c r="E921" i="2" s="1"/>
  <c r="D922" i="2"/>
  <c r="E922" i="2" s="1"/>
  <c r="D923" i="2"/>
  <c r="E923" i="2" s="1"/>
  <c r="D924" i="2"/>
  <c r="E924" i="2" s="1"/>
  <c r="D925" i="2"/>
  <c r="E925" i="2" s="1"/>
  <c r="D926" i="2"/>
  <c r="E926" i="2" s="1"/>
  <c r="D927" i="2"/>
  <c r="E927" i="2" s="1"/>
  <c r="D928" i="2"/>
  <c r="E928" i="2" s="1"/>
  <c r="D929" i="2"/>
  <c r="E929" i="2" s="1"/>
  <c r="D930" i="2"/>
  <c r="E930" i="2" s="1"/>
  <c r="D931" i="2"/>
  <c r="E931" i="2" s="1"/>
  <c r="D932" i="2"/>
  <c r="E932" i="2" s="1"/>
  <c r="D933" i="2"/>
  <c r="E933" i="2" s="1"/>
  <c r="D934" i="2"/>
  <c r="E934" i="2" s="1"/>
  <c r="D935" i="2"/>
  <c r="E935" i="2" s="1"/>
  <c r="D936" i="2"/>
  <c r="E936" i="2" s="1"/>
  <c r="D937" i="2"/>
  <c r="E937" i="2" s="1"/>
  <c r="D938" i="2"/>
  <c r="E938" i="2" s="1"/>
  <c r="D939" i="2"/>
  <c r="E939" i="2" s="1"/>
  <c r="D940" i="2"/>
  <c r="E940" i="2" s="1"/>
  <c r="D941" i="2"/>
  <c r="E941" i="2" s="1"/>
  <c r="D942" i="2"/>
  <c r="E942" i="2" s="1"/>
  <c r="D943" i="2"/>
  <c r="E943" i="2" s="1"/>
  <c r="D944" i="2"/>
  <c r="E944" i="2" s="1"/>
  <c r="D945" i="2"/>
  <c r="E945" i="2" s="1"/>
  <c r="D946" i="2"/>
  <c r="E946" i="2" s="1"/>
  <c r="D947" i="2"/>
  <c r="E947" i="2" s="1"/>
  <c r="D948" i="2"/>
  <c r="E948" i="2" s="1"/>
  <c r="D949" i="2"/>
  <c r="E949" i="2" s="1"/>
  <c r="D950" i="2"/>
  <c r="E950" i="2" s="1"/>
  <c r="D951" i="2"/>
  <c r="E951" i="2" s="1"/>
  <c r="D952" i="2"/>
  <c r="E952" i="2" s="1"/>
  <c r="D953" i="2"/>
  <c r="E953" i="2" s="1"/>
  <c r="D954" i="2"/>
  <c r="E954" i="2" s="1"/>
  <c r="D955" i="2"/>
  <c r="E955" i="2" s="1"/>
  <c r="D956" i="2"/>
  <c r="E956" i="2" s="1"/>
  <c r="D904" i="2"/>
  <c r="E904" i="2" s="1"/>
  <c r="D854" i="2"/>
  <c r="E854" i="2" s="1"/>
  <c r="D855" i="2"/>
  <c r="E855" i="2" s="1"/>
  <c r="D856" i="2"/>
  <c r="E856" i="2" s="1"/>
  <c r="D857" i="2"/>
  <c r="E857" i="2" s="1"/>
  <c r="D858" i="2"/>
  <c r="E858" i="2" s="1"/>
  <c r="D859" i="2"/>
  <c r="E859" i="2" s="1"/>
  <c r="D860" i="2"/>
  <c r="E860" i="2" s="1"/>
  <c r="D861" i="2"/>
  <c r="E861" i="2" s="1"/>
  <c r="D862" i="2"/>
  <c r="E862" i="2" s="1"/>
  <c r="D863" i="2"/>
  <c r="E863" i="2" s="1"/>
  <c r="D864" i="2"/>
  <c r="E864" i="2" s="1"/>
  <c r="D865" i="2"/>
  <c r="E865" i="2" s="1"/>
  <c r="D866" i="2"/>
  <c r="E866" i="2" s="1"/>
  <c r="D867" i="2"/>
  <c r="E867" i="2" s="1"/>
  <c r="D868" i="2"/>
  <c r="E868" i="2" s="1"/>
  <c r="D869" i="2"/>
  <c r="E869" i="2" s="1"/>
  <c r="D870" i="2"/>
  <c r="E870" i="2" s="1"/>
  <c r="D871" i="2"/>
  <c r="E871" i="2" s="1"/>
  <c r="D872" i="2"/>
  <c r="E872" i="2" s="1"/>
  <c r="D873" i="2"/>
  <c r="E873" i="2" s="1"/>
  <c r="D874" i="2"/>
  <c r="E874" i="2" s="1"/>
  <c r="D875" i="2"/>
  <c r="E875" i="2" s="1"/>
  <c r="D876" i="2"/>
  <c r="E876" i="2" s="1"/>
  <c r="D877" i="2"/>
  <c r="E877" i="2" s="1"/>
  <c r="D878" i="2"/>
  <c r="E878" i="2" s="1"/>
  <c r="D879" i="2"/>
  <c r="E879" i="2" s="1"/>
  <c r="D880" i="2"/>
  <c r="E880" i="2" s="1"/>
  <c r="D881" i="2"/>
  <c r="E881" i="2" s="1"/>
  <c r="D882" i="2"/>
  <c r="E882" i="2" s="1"/>
  <c r="D883" i="2"/>
  <c r="E883" i="2" s="1"/>
  <c r="D884" i="2"/>
  <c r="E884" i="2" s="1"/>
  <c r="D885" i="2"/>
  <c r="E885" i="2" s="1"/>
  <c r="D886" i="2"/>
  <c r="E886" i="2" s="1"/>
  <c r="D887" i="2"/>
  <c r="E887" i="2" s="1"/>
  <c r="D888" i="2"/>
  <c r="E888" i="2" s="1"/>
  <c r="D889" i="2"/>
  <c r="E889" i="2" s="1"/>
  <c r="D890" i="2"/>
  <c r="E890" i="2" s="1"/>
  <c r="D891" i="2"/>
  <c r="E891" i="2" s="1"/>
  <c r="D892" i="2"/>
  <c r="E892" i="2" s="1"/>
  <c r="D893" i="2"/>
  <c r="E893" i="2" s="1"/>
  <c r="D894" i="2"/>
  <c r="E894" i="2" s="1"/>
  <c r="D895" i="2"/>
  <c r="E895" i="2" s="1"/>
  <c r="D896" i="2"/>
  <c r="E896" i="2" s="1"/>
  <c r="D897" i="2"/>
  <c r="E897" i="2" s="1"/>
  <c r="D898" i="2"/>
  <c r="E898" i="2" s="1"/>
  <c r="D846" i="2"/>
  <c r="D847" i="2" s="1"/>
  <c r="D848" i="2" s="1"/>
  <c r="D795" i="2"/>
  <c r="E795" i="2" s="1"/>
  <c r="D796" i="2"/>
  <c r="E796" i="2" s="1"/>
  <c r="D797" i="2"/>
  <c r="E797" i="2" s="1"/>
  <c r="D798" i="2"/>
  <c r="E798" i="2" s="1"/>
  <c r="D799" i="2"/>
  <c r="E799" i="2" s="1"/>
  <c r="D800" i="2"/>
  <c r="E800" i="2" s="1"/>
  <c r="D801" i="2"/>
  <c r="E801" i="2" s="1"/>
  <c r="D802" i="2"/>
  <c r="E802" i="2" s="1"/>
  <c r="D803" i="2"/>
  <c r="E803" i="2" s="1"/>
  <c r="D804" i="2"/>
  <c r="E804" i="2" s="1"/>
  <c r="D805" i="2"/>
  <c r="E805" i="2" s="1"/>
  <c r="D806" i="2"/>
  <c r="E806" i="2" s="1"/>
  <c r="D807" i="2"/>
  <c r="E807" i="2" s="1"/>
  <c r="D808" i="2"/>
  <c r="E808" i="2" s="1"/>
  <c r="D809" i="2"/>
  <c r="E809" i="2" s="1"/>
  <c r="D810" i="2"/>
  <c r="E810" i="2" s="1"/>
  <c r="D811" i="2"/>
  <c r="E811" i="2" s="1"/>
  <c r="D812" i="2"/>
  <c r="E812" i="2" s="1"/>
  <c r="D813" i="2"/>
  <c r="E813" i="2" s="1"/>
  <c r="D814" i="2"/>
  <c r="E814" i="2" s="1"/>
  <c r="D815" i="2"/>
  <c r="E815" i="2" s="1"/>
  <c r="D816" i="2"/>
  <c r="E816" i="2" s="1"/>
  <c r="D817" i="2"/>
  <c r="E817" i="2" s="1"/>
  <c r="D818" i="2"/>
  <c r="E818" i="2" s="1"/>
  <c r="D819" i="2"/>
  <c r="E819" i="2" s="1"/>
  <c r="D820" i="2"/>
  <c r="E820" i="2" s="1"/>
  <c r="D821" i="2"/>
  <c r="E821" i="2" s="1"/>
  <c r="D822" i="2"/>
  <c r="E822" i="2" s="1"/>
  <c r="D823" i="2"/>
  <c r="E823" i="2" s="1"/>
  <c r="D824" i="2"/>
  <c r="E824" i="2" s="1"/>
  <c r="D825" i="2"/>
  <c r="E825" i="2" s="1"/>
  <c r="D826" i="2"/>
  <c r="E826" i="2" s="1"/>
  <c r="D827" i="2"/>
  <c r="E827" i="2" s="1"/>
  <c r="D828" i="2"/>
  <c r="E828" i="2" s="1"/>
  <c r="D829" i="2"/>
  <c r="E829" i="2" s="1"/>
  <c r="D830" i="2"/>
  <c r="E830" i="2" s="1"/>
  <c r="D831" i="2"/>
  <c r="E831" i="2" s="1"/>
  <c r="D832" i="2"/>
  <c r="E832" i="2" s="1"/>
  <c r="D833" i="2"/>
  <c r="E833" i="2" s="1"/>
  <c r="D834" i="2"/>
  <c r="E834" i="2" s="1"/>
  <c r="D835" i="2"/>
  <c r="E835" i="2" s="1"/>
  <c r="D836" i="2"/>
  <c r="E836" i="2" s="1"/>
  <c r="D837" i="2"/>
  <c r="E837" i="2" s="1"/>
  <c r="D838" i="2"/>
  <c r="E838" i="2" s="1"/>
  <c r="D839" i="2"/>
  <c r="E839" i="2" s="1"/>
  <c r="D840" i="2"/>
  <c r="E840" i="2" s="1"/>
  <c r="D788" i="2"/>
  <c r="E788" i="2" s="1"/>
  <c r="D736" i="2"/>
  <c r="E736" i="2" s="1"/>
  <c r="D737" i="2"/>
  <c r="E737" i="2" s="1"/>
  <c r="D738" i="2"/>
  <c r="E738" i="2" s="1"/>
  <c r="D739" i="2"/>
  <c r="E739" i="2" s="1"/>
  <c r="D740" i="2"/>
  <c r="E740" i="2" s="1"/>
  <c r="D741" i="2"/>
  <c r="E741" i="2" s="1"/>
  <c r="D742" i="2"/>
  <c r="E742" i="2" s="1"/>
  <c r="D743" i="2"/>
  <c r="E743" i="2" s="1"/>
  <c r="D744" i="2"/>
  <c r="E744" i="2" s="1"/>
  <c r="D745" i="2"/>
  <c r="E745" i="2" s="1"/>
  <c r="D746" i="2"/>
  <c r="E746" i="2" s="1"/>
  <c r="D747" i="2"/>
  <c r="E747" i="2" s="1"/>
  <c r="D748" i="2"/>
  <c r="E748" i="2" s="1"/>
  <c r="D749" i="2"/>
  <c r="E749" i="2" s="1"/>
  <c r="D750" i="2"/>
  <c r="E750" i="2" s="1"/>
  <c r="D751" i="2"/>
  <c r="E751" i="2" s="1"/>
  <c r="D752" i="2"/>
  <c r="E752" i="2" s="1"/>
  <c r="D753" i="2"/>
  <c r="E753" i="2" s="1"/>
  <c r="D754" i="2"/>
  <c r="E754" i="2" s="1"/>
  <c r="D755" i="2"/>
  <c r="E755" i="2" s="1"/>
  <c r="D756" i="2"/>
  <c r="E756" i="2" s="1"/>
  <c r="D757" i="2"/>
  <c r="E757" i="2" s="1"/>
  <c r="D758" i="2"/>
  <c r="E758" i="2" s="1"/>
  <c r="D759" i="2"/>
  <c r="E759" i="2" s="1"/>
  <c r="D760" i="2"/>
  <c r="E760" i="2" s="1"/>
  <c r="D761" i="2"/>
  <c r="E761" i="2" s="1"/>
  <c r="D762" i="2"/>
  <c r="E762" i="2" s="1"/>
  <c r="D763" i="2"/>
  <c r="E763" i="2" s="1"/>
  <c r="D764" i="2"/>
  <c r="E764" i="2" s="1"/>
  <c r="D765" i="2"/>
  <c r="E765" i="2" s="1"/>
  <c r="D766" i="2"/>
  <c r="E766" i="2" s="1"/>
  <c r="D767" i="2"/>
  <c r="E767" i="2" s="1"/>
  <c r="D768" i="2"/>
  <c r="E768" i="2" s="1"/>
  <c r="D769" i="2"/>
  <c r="E769" i="2" s="1"/>
  <c r="D770" i="2"/>
  <c r="E770" i="2" s="1"/>
  <c r="D771" i="2"/>
  <c r="E771" i="2" s="1"/>
  <c r="D772" i="2"/>
  <c r="E772" i="2" s="1"/>
  <c r="D773" i="2"/>
  <c r="E773" i="2" s="1"/>
  <c r="D774" i="2"/>
  <c r="E774" i="2" s="1"/>
  <c r="D775" i="2"/>
  <c r="E775" i="2" s="1"/>
  <c r="D776" i="2"/>
  <c r="E776" i="2" s="1"/>
  <c r="D777" i="2"/>
  <c r="E777" i="2" s="1"/>
  <c r="D778" i="2"/>
  <c r="E778" i="2" s="1"/>
  <c r="D779" i="2"/>
  <c r="E779" i="2" s="1"/>
  <c r="D780" i="2"/>
  <c r="E780" i="2" s="1"/>
  <c r="D781" i="2"/>
  <c r="E781" i="2" s="1"/>
  <c r="D782" i="2"/>
  <c r="E782" i="2" s="1"/>
  <c r="D730" i="2"/>
  <c r="E730" i="2" s="1"/>
  <c r="D677" i="2"/>
  <c r="D678" i="2"/>
  <c r="E678" i="2" s="1"/>
  <c r="D679" i="2"/>
  <c r="E679" i="2" s="1"/>
  <c r="D680" i="2"/>
  <c r="E680" i="2" s="1"/>
  <c r="D681" i="2"/>
  <c r="E681" i="2" s="1"/>
  <c r="D682" i="2"/>
  <c r="E682" i="2" s="1"/>
  <c r="D683" i="2"/>
  <c r="E683" i="2" s="1"/>
  <c r="D684" i="2"/>
  <c r="E684" i="2" s="1"/>
  <c r="D685" i="2"/>
  <c r="E685" i="2" s="1"/>
  <c r="D686" i="2"/>
  <c r="E686" i="2" s="1"/>
  <c r="D687" i="2"/>
  <c r="E687" i="2" s="1"/>
  <c r="D688" i="2"/>
  <c r="E688" i="2" s="1"/>
  <c r="D689" i="2"/>
  <c r="E689" i="2" s="1"/>
  <c r="D690" i="2"/>
  <c r="E690" i="2" s="1"/>
  <c r="D691" i="2"/>
  <c r="E691" i="2" s="1"/>
  <c r="D692" i="2"/>
  <c r="E692" i="2" s="1"/>
  <c r="D693" i="2"/>
  <c r="E693" i="2" s="1"/>
  <c r="D694" i="2"/>
  <c r="E694" i="2" s="1"/>
  <c r="D695" i="2"/>
  <c r="E695" i="2" s="1"/>
  <c r="D696" i="2"/>
  <c r="E696" i="2" s="1"/>
  <c r="D697" i="2"/>
  <c r="E697" i="2" s="1"/>
  <c r="D698" i="2"/>
  <c r="E698" i="2" s="1"/>
  <c r="D699" i="2"/>
  <c r="E699" i="2" s="1"/>
  <c r="D700" i="2"/>
  <c r="E700" i="2" s="1"/>
  <c r="D701" i="2"/>
  <c r="E701" i="2" s="1"/>
  <c r="D702" i="2"/>
  <c r="E702" i="2" s="1"/>
  <c r="D703" i="2"/>
  <c r="E703" i="2" s="1"/>
  <c r="D704" i="2"/>
  <c r="E704" i="2" s="1"/>
  <c r="D705" i="2"/>
  <c r="E705" i="2" s="1"/>
  <c r="D706" i="2"/>
  <c r="E706" i="2" s="1"/>
  <c r="D707" i="2"/>
  <c r="E707" i="2" s="1"/>
  <c r="D708" i="2"/>
  <c r="E708" i="2" s="1"/>
  <c r="D709" i="2"/>
  <c r="E709" i="2" s="1"/>
  <c r="D710" i="2"/>
  <c r="E710" i="2" s="1"/>
  <c r="D711" i="2"/>
  <c r="E711" i="2" s="1"/>
  <c r="D712" i="2"/>
  <c r="E712" i="2" s="1"/>
  <c r="D713" i="2"/>
  <c r="E713" i="2" s="1"/>
  <c r="D714" i="2"/>
  <c r="E714" i="2" s="1"/>
  <c r="D715" i="2"/>
  <c r="E715" i="2" s="1"/>
  <c r="D716" i="2"/>
  <c r="E716" i="2" s="1"/>
  <c r="D717" i="2"/>
  <c r="E717" i="2" s="1"/>
  <c r="D718" i="2"/>
  <c r="E718" i="2" s="1"/>
  <c r="D719" i="2"/>
  <c r="E719" i="2" s="1"/>
  <c r="D720" i="2"/>
  <c r="E720" i="2" s="1"/>
  <c r="D721" i="2"/>
  <c r="E721" i="2" s="1"/>
  <c r="D722" i="2"/>
  <c r="E722" i="2" s="1"/>
  <c r="D723" i="2"/>
  <c r="E723" i="2" s="1"/>
  <c r="D724" i="2"/>
  <c r="E724" i="2" s="1"/>
  <c r="E677" i="2"/>
  <c r="D672" i="2"/>
  <c r="D673" i="2" s="1"/>
  <c r="D674" i="2" s="1"/>
  <c r="D618" i="2"/>
  <c r="E618" i="2" s="1"/>
  <c r="D619" i="2"/>
  <c r="E619" i="2" s="1"/>
  <c r="D620" i="2"/>
  <c r="E620" i="2" s="1"/>
  <c r="D621" i="2"/>
  <c r="E621" i="2" s="1"/>
  <c r="D622" i="2"/>
  <c r="E622" i="2" s="1"/>
  <c r="D623" i="2"/>
  <c r="E623" i="2" s="1"/>
  <c r="D624" i="2"/>
  <c r="E624" i="2" s="1"/>
  <c r="D625" i="2"/>
  <c r="E625" i="2" s="1"/>
  <c r="D626" i="2"/>
  <c r="E626" i="2" s="1"/>
  <c r="D627" i="2"/>
  <c r="E627" i="2" s="1"/>
  <c r="D628" i="2"/>
  <c r="E628" i="2" s="1"/>
  <c r="D629" i="2"/>
  <c r="E629" i="2" s="1"/>
  <c r="D630" i="2"/>
  <c r="E630" i="2" s="1"/>
  <c r="D631" i="2"/>
  <c r="E631" i="2" s="1"/>
  <c r="D632" i="2"/>
  <c r="E632" i="2" s="1"/>
  <c r="D633" i="2"/>
  <c r="E633" i="2" s="1"/>
  <c r="D634" i="2"/>
  <c r="E634" i="2" s="1"/>
  <c r="D635" i="2"/>
  <c r="E635" i="2" s="1"/>
  <c r="D636" i="2"/>
  <c r="E636" i="2" s="1"/>
  <c r="D637" i="2"/>
  <c r="E637" i="2" s="1"/>
  <c r="D638" i="2"/>
  <c r="E638" i="2" s="1"/>
  <c r="D639" i="2"/>
  <c r="E639" i="2" s="1"/>
  <c r="D640" i="2"/>
  <c r="E640" i="2" s="1"/>
  <c r="D641" i="2"/>
  <c r="E641" i="2" s="1"/>
  <c r="D642" i="2"/>
  <c r="E642" i="2" s="1"/>
  <c r="D643" i="2"/>
  <c r="E643" i="2" s="1"/>
  <c r="D644" i="2"/>
  <c r="E644" i="2" s="1"/>
  <c r="D645" i="2"/>
  <c r="E645" i="2" s="1"/>
  <c r="D646" i="2"/>
  <c r="E646" i="2" s="1"/>
  <c r="D647" i="2"/>
  <c r="E647" i="2" s="1"/>
  <c r="D648" i="2"/>
  <c r="E648" i="2" s="1"/>
  <c r="D649" i="2"/>
  <c r="E649" i="2" s="1"/>
  <c r="D650" i="2"/>
  <c r="E650" i="2" s="1"/>
  <c r="D651" i="2"/>
  <c r="E651" i="2" s="1"/>
  <c r="D652" i="2"/>
  <c r="E652" i="2" s="1"/>
  <c r="D653" i="2"/>
  <c r="E653" i="2" s="1"/>
  <c r="D654" i="2"/>
  <c r="E654" i="2" s="1"/>
  <c r="D655" i="2"/>
  <c r="E655" i="2" s="1"/>
  <c r="D656" i="2"/>
  <c r="E656" i="2" s="1"/>
  <c r="D657" i="2"/>
  <c r="E657" i="2" s="1"/>
  <c r="D658" i="2"/>
  <c r="E658" i="2" s="1"/>
  <c r="D659" i="2"/>
  <c r="E659" i="2" s="1"/>
  <c r="D660" i="2"/>
  <c r="E660" i="2" s="1"/>
  <c r="D661" i="2"/>
  <c r="E661" i="2" s="1"/>
  <c r="D662" i="2"/>
  <c r="E662" i="2" s="1"/>
  <c r="D663" i="2"/>
  <c r="E663" i="2" s="1"/>
  <c r="D664" i="2"/>
  <c r="E664" i="2" s="1"/>
  <c r="D665" i="2"/>
  <c r="E665" i="2" s="1"/>
  <c r="D666" i="2"/>
  <c r="E666" i="2" s="1"/>
  <c r="D614" i="2"/>
  <c r="E614" i="2" s="1"/>
  <c r="D560" i="2"/>
  <c r="E560" i="2" s="1"/>
  <c r="D561" i="2"/>
  <c r="E561" i="2" s="1"/>
  <c r="D562" i="2"/>
  <c r="E562" i="2" s="1"/>
  <c r="D563" i="2"/>
  <c r="E563" i="2" s="1"/>
  <c r="D564" i="2"/>
  <c r="E564" i="2" s="1"/>
  <c r="D565" i="2"/>
  <c r="E565" i="2" s="1"/>
  <c r="D566" i="2"/>
  <c r="E566" i="2" s="1"/>
  <c r="D567" i="2"/>
  <c r="E567" i="2" s="1"/>
  <c r="D568" i="2"/>
  <c r="E568" i="2" s="1"/>
  <c r="D569" i="2"/>
  <c r="E569" i="2" s="1"/>
  <c r="D570" i="2"/>
  <c r="E570" i="2" s="1"/>
  <c r="D571" i="2"/>
  <c r="E571" i="2" s="1"/>
  <c r="D572" i="2"/>
  <c r="E572" i="2" s="1"/>
  <c r="D573" i="2"/>
  <c r="E573" i="2" s="1"/>
  <c r="D574" i="2"/>
  <c r="E574" i="2" s="1"/>
  <c r="D575" i="2"/>
  <c r="E575" i="2" s="1"/>
  <c r="D576" i="2"/>
  <c r="E576" i="2" s="1"/>
  <c r="D577" i="2"/>
  <c r="E577" i="2" s="1"/>
  <c r="D578" i="2"/>
  <c r="E578" i="2" s="1"/>
  <c r="D579" i="2"/>
  <c r="E579" i="2" s="1"/>
  <c r="D580" i="2"/>
  <c r="E580" i="2" s="1"/>
  <c r="D581" i="2"/>
  <c r="E581" i="2" s="1"/>
  <c r="D582" i="2"/>
  <c r="E582" i="2" s="1"/>
  <c r="D583" i="2"/>
  <c r="E583" i="2" s="1"/>
  <c r="D584" i="2"/>
  <c r="E584" i="2" s="1"/>
  <c r="D585" i="2"/>
  <c r="E585" i="2" s="1"/>
  <c r="D586" i="2"/>
  <c r="E586" i="2" s="1"/>
  <c r="D587" i="2"/>
  <c r="E587" i="2" s="1"/>
  <c r="D588" i="2"/>
  <c r="E588" i="2" s="1"/>
  <c r="D589" i="2"/>
  <c r="E589" i="2" s="1"/>
  <c r="D590" i="2"/>
  <c r="E590" i="2" s="1"/>
  <c r="D591" i="2"/>
  <c r="E591" i="2" s="1"/>
  <c r="D592" i="2"/>
  <c r="E592" i="2" s="1"/>
  <c r="D593" i="2"/>
  <c r="E593" i="2" s="1"/>
  <c r="D594" i="2"/>
  <c r="E594" i="2" s="1"/>
  <c r="D595" i="2"/>
  <c r="E595" i="2" s="1"/>
  <c r="D596" i="2"/>
  <c r="E596" i="2" s="1"/>
  <c r="D597" i="2"/>
  <c r="E597" i="2" s="1"/>
  <c r="D598" i="2"/>
  <c r="E598" i="2" s="1"/>
  <c r="D599" i="2"/>
  <c r="E599" i="2" s="1"/>
  <c r="D600" i="2"/>
  <c r="E600" i="2" s="1"/>
  <c r="D601" i="2"/>
  <c r="E601" i="2" s="1"/>
  <c r="D602" i="2"/>
  <c r="E602" i="2" s="1"/>
  <c r="D603" i="2"/>
  <c r="E603" i="2" s="1"/>
  <c r="D604" i="2"/>
  <c r="E604" i="2" s="1"/>
  <c r="D605" i="2"/>
  <c r="E605" i="2" s="1"/>
  <c r="D606" i="2"/>
  <c r="E606" i="2" s="1"/>
  <c r="D607" i="2"/>
  <c r="E607" i="2" s="1"/>
  <c r="D608" i="2"/>
  <c r="E608" i="2" s="1"/>
  <c r="D556" i="2"/>
  <c r="E556" i="2" s="1"/>
  <c r="D503" i="2"/>
  <c r="E503" i="2" s="1"/>
  <c r="D504" i="2"/>
  <c r="E504" i="2" s="1"/>
  <c r="D505" i="2"/>
  <c r="E505" i="2" s="1"/>
  <c r="D506" i="2"/>
  <c r="E506" i="2" s="1"/>
  <c r="D507" i="2"/>
  <c r="E507" i="2" s="1"/>
  <c r="D508" i="2"/>
  <c r="E508" i="2" s="1"/>
  <c r="D509" i="2"/>
  <c r="E509" i="2" s="1"/>
  <c r="D510" i="2"/>
  <c r="E510" i="2" s="1"/>
  <c r="D511" i="2"/>
  <c r="E511" i="2" s="1"/>
  <c r="D512" i="2"/>
  <c r="E512" i="2" s="1"/>
  <c r="D513" i="2"/>
  <c r="E513" i="2" s="1"/>
  <c r="D514" i="2"/>
  <c r="E514" i="2" s="1"/>
  <c r="D515" i="2"/>
  <c r="E515" i="2" s="1"/>
  <c r="D516" i="2"/>
  <c r="E516" i="2" s="1"/>
  <c r="D517" i="2"/>
  <c r="E517" i="2" s="1"/>
  <c r="D518" i="2"/>
  <c r="E518" i="2" s="1"/>
  <c r="D519" i="2"/>
  <c r="E519" i="2" s="1"/>
  <c r="D520" i="2"/>
  <c r="E520" i="2" s="1"/>
  <c r="D521" i="2"/>
  <c r="E521" i="2" s="1"/>
  <c r="D522" i="2"/>
  <c r="E522" i="2" s="1"/>
  <c r="D523" i="2"/>
  <c r="E523" i="2" s="1"/>
  <c r="D524" i="2"/>
  <c r="E524" i="2" s="1"/>
  <c r="D525" i="2"/>
  <c r="E525" i="2" s="1"/>
  <c r="D526" i="2"/>
  <c r="E526" i="2" s="1"/>
  <c r="D527" i="2"/>
  <c r="E527" i="2" s="1"/>
  <c r="D528" i="2"/>
  <c r="E528" i="2" s="1"/>
  <c r="D529" i="2"/>
  <c r="E529" i="2" s="1"/>
  <c r="D530" i="2"/>
  <c r="E530" i="2" s="1"/>
  <c r="D531" i="2"/>
  <c r="E531" i="2" s="1"/>
  <c r="D532" i="2"/>
  <c r="E532" i="2" s="1"/>
  <c r="D533" i="2"/>
  <c r="E533" i="2" s="1"/>
  <c r="D534" i="2"/>
  <c r="E534" i="2" s="1"/>
  <c r="D535" i="2"/>
  <c r="E535" i="2" s="1"/>
  <c r="D536" i="2"/>
  <c r="E536" i="2" s="1"/>
  <c r="D537" i="2"/>
  <c r="E537" i="2" s="1"/>
  <c r="D538" i="2"/>
  <c r="E538" i="2" s="1"/>
  <c r="D539" i="2"/>
  <c r="E539" i="2" s="1"/>
  <c r="D540" i="2"/>
  <c r="E540" i="2" s="1"/>
  <c r="D541" i="2"/>
  <c r="E541" i="2" s="1"/>
  <c r="D542" i="2"/>
  <c r="E542" i="2" s="1"/>
  <c r="D543" i="2"/>
  <c r="E543" i="2" s="1"/>
  <c r="D544" i="2"/>
  <c r="E544" i="2" s="1"/>
  <c r="D545" i="2"/>
  <c r="E545" i="2" s="1"/>
  <c r="D546" i="2"/>
  <c r="E546" i="2" s="1"/>
  <c r="D547" i="2"/>
  <c r="E547" i="2" s="1"/>
  <c r="D548" i="2"/>
  <c r="E548" i="2" s="1"/>
  <c r="D549" i="2"/>
  <c r="E549" i="2" s="1"/>
  <c r="D550" i="2"/>
  <c r="E550" i="2" s="1"/>
  <c r="D445" i="2"/>
  <c r="E445" i="2" s="1"/>
  <c r="D446" i="2"/>
  <c r="E446" i="2" s="1"/>
  <c r="D447" i="2"/>
  <c r="E447" i="2" s="1"/>
  <c r="D448" i="2"/>
  <c r="E448" i="2" s="1"/>
  <c r="D449" i="2"/>
  <c r="E449" i="2" s="1"/>
  <c r="D450" i="2"/>
  <c r="E450" i="2" s="1"/>
  <c r="D451" i="2"/>
  <c r="E451" i="2" s="1"/>
  <c r="D452" i="2"/>
  <c r="E452" i="2" s="1"/>
  <c r="D453" i="2"/>
  <c r="E453" i="2" s="1"/>
  <c r="D454" i="2"/>
  <c r="E454" i="2" s="1"/>
  <c r="D455" i="2"/>
  <c r="E455" i="2" s="1"/>
  <c r="D456" i="2"/>
  <c r="E456" i="2" s="1"/>
  <c r="D457" i="2"/>
  <c r="E457" i="2" s="1"/>
  <c r="D458" i="2"/>
  <c r="E458" i="2" s="1"/>
  <c r="D459" i="2"/>
  <c r="E459" i="2" s="1"/>
  <c r="D460" i="2"/>
  <c r="E460" i="2" s="1"/>
  <c r="D461" i="2"/>
  <c r="E461" i="2" s="1"/>
  <c r="D462" i="2"/>
  <c r="E462" i="2" s="1"/>
  <c r="D463" i="2"/>
  <c r="E463" i="2" s="1"/>
  <c r="D464" i="2"/>
  <c r="E464" i="2" s="1"/>
  <c r="D465" i="2"/>
  <c r="E465" i="2" s="1"/>
  <c r="D466" i="2"/>
  <c r="E466" i="2" s="1"/>
  <c r="D467" i="2"/>
  <c r="E467" i="2" s="1"/>
  <c r="D468" i="2"/>
  <c r="E468" i="2" s="1"/>
  <c r="D469" i="2"/>
  <c r="E469" i="2" s="1"/>
  <c r="D470" i="2"/>
  <c r="E470" i="2" s="1"/>
  <c r="D471" i="2"/>
  <c r="E471" i="2" s="1"/>
  <c r="D472" i="2"/>
  <c r="E472" i="2" s="1"/>
  <c r="D473" i="2"/>
  <c r="E473" i="2" s="1"/>
  <c r="D474" i="2"/>
  <c r="E474" i="2" s="1"/>
  <c r="D475" i="2"/>
  <c r="E475" i="2" s="1"/>
  <c r="D476" i="2"/>
  <c r="E476" i="2" s="1"/>
  <c r="D477" i="2"/>
  <c r="E477" i="2" s="1"/>
  <c r="D478" i="2"/>
  <c r="E478" i="2" s="1"/>
  <c r="D479" i="2"/>
  <c r="E479" i="2" s="1"/>
  <c r="D480" i="2"/>
  <c r="E480" i="2" s="1"/>
  <c r="D481" i="2"/>
  <c r="E481" i="2" s="1"/>
  <c r="D482" i="2"/>
  <c r="E482" i="2" s="1"/>
  <c r="D483" i="2"/>
  <c r="E483" i="2" s="1"/>
  <c r="D484" i="2"/>
  <c r="E484" i="2" s="1"/>
  <c r="D485" i="2"/>
  <c r="E485" i="2" s="1"/>
  <c r="D486" i="2"/>
  <c r="E486" i="2" s="1"/>
  <c r="D487" i="2"/>
  <c r="E487" i="2" s="1"/>
  <c r="D488" i="2"/>
  <c r="E488" i="2" s="1"/>
  <c r="D489" i="2"/>
  <c r="E489" i="2" s="1"/>
  <c r="D490" i="2"/>
  <c r="E490" i="2" s="1"/>
  <c r="D491" i="2"/>
  <c r="E491" i="2" s="1"/>
  <c r="D492" i="2"/>
  <c r="E492" i="2" s="1"/>
  <c r="D498" i="2"/>
  <c r="E498" i="2" s="1"/>
  <c r="D440"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AM33" i="4" l="1"/>
  <c r="AM27" i="4"/>
  <c r="AM29" i="4"/>
  <c r="AM31" i="4"/>
  <c r="E440" i="2"/>
  <c r="AD33" i="4"/>
  <c r="AV31" i="4"/>
  <c r="AV25" i="4"/>
  <c r="AD25" i="4"/>
  <c r="C19" i="4"/>
  <c r="C23" i="4"/>
  <c r="AM17" i="4"/>
  <c r="U13" i="4"/>
  <c r="AD23" i="4"/>
  <c r="AM25" i="4"/>
  <c r="AD13" i="4"/>
  <c r="AV19" i="4"/>
  <c r="L21" i="4"/>
  <c r="L13" i="4"/>
  <c r="AV23" i="4"/>
  <c r="AV13" i="4"/>
  <c r="U21" i="4"/>
  <c r="AV21" i="4"/>
  <c r="AD21" i="4"/>
  <c r="AV15" i="4"/>
  <c r="AM21" i="4"/>
  <c r="U19" i="4"/>
  <c r="C15" i="4"/>
  <c r="U17" i="4"/>
  <c r="U15" i="4"/>
  <c r="AD17" i="4"/>
  <c r="C21" i="4"/>
  <c r="L25" i="4"/>
  <c r="U25" i="4"/>
  <c r="AD15" i="4"/>
  <c r="AD27" i="4"/>
  <c r="C13" i="4"/>
  <c r="AV17" i="4"/>
  <c r="C17" i="4"/>
  <c r="C25" i="4"/>
  <c r="AM19" i="4"/>
  <c r="AD19" i="4"/>
  <c r="U23" i="4"/>
  <c r="AD29" i="4"/>
  <c r="L15" i="4"/>
  <c r="L17" i="4"/>
  <c r="L19" i="4"/>
  <c r="AM13" i="4"/>
  <c r="AV27" i="4"/>
  <c r="L27" i="4"/>
  <c r="AM15" i="4"/>
  <c r="U27" i="4"/>
  <c r="C27" i="4"/>
  <c r="AM23" i="4"/>
  <c r="L23" i="4"/>
  <c r="C29" i="4"/>
  <c r="AV29" i="4"/>
  <c r="U29" i="4"/>
  <c r="L29" i="4"/>
  <c r="AD31" i="4"/>
  <c r="L31" i="4"/>
  <c r="AV29" i="3"/>
  <c r="U31" i="4"/>
  <c r="C31" i="4"/>
  <c r="AU34" i="4"/>
  <c r="AV33" i="4"/>
  <c r="AL34" i="4"/>
  <c r="T34" i="4"/>
  <c r="U33" i="4"/>
  <c r="K34" i="4"/>
  <c r="L33" i="4"/>
  <c r="C33" i="4"/>
  <c r="B34" i="4"/>
  <c r="AC36" i="4"/>
  <c r="AD35" i="4"/>
  <c r="U33" i="3"/>
  <c r="AM29" i="3"/>
  <c r="L29" i="3"/>
  <c r="C25" i="3"/>
  <c r="U29" i="3"/>
  <c r="L19" i="3"/>
  <c r="U19" i="3"/>
  <c r="AD21" i="3"/>
  <c r="L25" i="3"/>
  <c r="AD15" i="3"/>
  <c r="AV21" i="3"/>
  <c r="AD25" i="3"/>
  <c r="U25" i="3"/>
  <c r="AD23" i="3"/>
  <c r="AV13" i="3"/>
  <c r="AM25" i="3"/>
  <c r="AD13" i="3"/>
  <c r="U27" i="3"/>
  <c r="AV25" i="3"/>
  <c r="AD17" i="3"/>
  <c r="AM27" i="3"/>
  <c r="C27" i="3"/>
  <c r="U15" i="3"/>
  <c r="AM23" i="3"/>
  <c r="C15" i="3"/>
  <c r="L27" i="3"/>
  <c r="L23" i="3"/>
  <c r="U17" i="3"/>
  <c r="L17" i="3"/>
  <c r="L13" i="3"/>
  <c r="L15" i="3"/>
  <c r="AV17" i="3"/>
  <c r="AV23" i="3"/>
  <c r="C17" i="3"/>
  <c r="C21" i="3"/>
  <c r="C19" i="3"/>
  <c r="AD27" i="3"/>
  <c r="U31" i="3"/>
  <c r="C23" i="3"/>
  <c r="AV27" i="3"/>
  <c r="C13" i="3"/>
  <c r="L21" i="3"/>
  <c r="U21" i="3"/>
  <c r="AV15" i="3"/>
  <c r="AV19" i="3"/>
  <c r="U23" i="3"/>
  <c r="AM21" i="3"/>
  <c r="AM19" i="3"/>
  <c r="AM15" i="3"/>
  <c r="AM13" i="3"/>
  <c r="AM17" i="3"/>
  <c r="AD19" i="3"/>
  <c r="U13" i="3"/>
  <c r="AD29" i="3"/>
  <c r="C29" i="3"/>
  <c r="T36" i="3"/>
  <c r="U35" i="3"/>
  <c r="AU32" i="3"/>
  <c r="AV31" i="3"/>
  <c r="AL32" i="3"/>
  <c r="AM31" i="3"/>
  <c r="AD31" i="3"/>
  <c r="AC32" i="3"/>
  <c r="B32" i="3"/>
  <c r="C31" i="3"/>
  <c r="K32" i="3"/>
  <c r="L31" i="3"/>
  <c r="D441" i="2"/>
  <c r="E846" i="2"/>
  <c r="D731" i="2"/>
  <c r="D732" i="2" s="1"/>
  <c r="D733" i="2" s="1"/>
  <c r="E733" i="2" s="1"/>
  <c r="D789" i="2"/>
  <c r="D790" i="2" s="1"/>
  <c r="E790" i="2" s="1"/>
  <c r="D963" i="2"/>
  <c r="E963" i="2" s="1"/>
  <c r="D905" i="2"/>
  <c r="E905" i="2" s="1"/>
  <c r="D734" i="2"/>
  <c r="D735" i="2" s="1"/>
  <c r="E735" i="2" s="1"/>
  <c r="E672" i="2"/>
  <c r="D615" i="2"/>
  <c r="D557" i="2"/>
  <c r="D558" i="2" s="1"/>
  <c r="E558" i="2" s="1"/>
  <c r="D906" i="2"/>
  <c r="D849" i="2"/>
  <c r="E848" i="2"/>
  <c r="E847" i="2"/>
  <c r="D791" i="2"/>
  <c r="D675" i="2"/>
  <c r="E674" i="2"/>
  <c r="E673" i="2"/>
  <c r="D559" i="2"/>
  <c r="E559" i="2" s="1"/>
  <c r="D499" i="2"/>
  <c r="E499" i="2" s="1"/>
  <c r="D442" i="2" l="1"/>
  <c r="K36" i="4"/>
  <c r="L35" i="4"/>
  <c r="AC38" i="4"/>
  <c r="AD37" i="4"/>
  <c r="B36" i="4"/>
  <c r="C35" i="4"/>
  <c r="T36" i="4"/>
  <c r="U35" i="4"/>
  <c r="AM35" i="4"/>
  <c r="AL36" i="4"/>
  <c r="AU36" i="4"/>
  <c r="AV35" i="4"/>
  <c r="B34" i="3"/>
  <c r="C33" i="3"/>
  <c r="AL34" i="3"/>
  <c r="AM33" i="3"/>
  <c r="T38" i="3"/>
  <c r="U37" i="3"/>
  <c r="K34" i="3"/>
  <c r="L33" i="3"/>
  <c r="AD33" i="3"/>
  <c r="AC34" i="3"/>
  <c r="AU34" i="3"/>
  <c r="AV33" i="3"/>
  <c r="D500" i="2"/>
  <c r="E500" i="2" s="1"/>
  <c r="E441" i="2"/>
  <c r="E732" i="2"/>
  <c r="E731" i="2"/>
  <c r="E789" i="2"/>
  <c r="D964" i="2"/>
  <c r="D965" i="2" s="1"/>
  <c r="D966" i="2" s="1"/>
  <c r="D967" i="2" s="1"/>
  <c r="D968" i="2" s="1"/>
  <c r="D969" i="2" s="1"/>
  <c r="D970" i="2" s="1"/>
  <c r="D971" i="2" s="1"/>
  <c r="E734" i="2"/>
  <c r="D616" i="2"/>
  <c r="E615" i="2"/>
  <c r="E557" i="2"/>
  <c r="D907" i="2"/>
  <c r="E906" i="2"/>
  <c r="E849" i="2"/>
  <c r="D850" i="2"/>
  <c r="E791" i="2"/>
  <c r="D792" i="2"/>
  <c r="E675" i="2"/>
  <c r="D676" i="2"/>
  <c r="E676" i="2" s="1"/>
  <c r="D501" i="2"/>
  <c r="L64" i="2"/>
  <c r="L65" i="2"/>
  <c r="D443" i="2" l="1"/>
  <c r="E442" i="2"/>
  <c r="AL38" i="4"/>
  <c r="AM37" i="4"/>
  <c r="AU38" i="4"/>
  <c r="AV37" i="4"/>
  <c r="T38" i="4"/>
  <c r="U37" i="4"/>
  <c r="C37" i="4"/>
  <c r="B38" i="4"/>
  <c r="AC40" i="4"/>
  <c r="AD39" i="4"/>
  <c r="K38" i="4"/>
  <c r="L37" i="4"/>
  <c r="AD35" i="3"/>
  <c r="AC36" i="3"/>
  <c r="T40" i="3"/>
  <c r="U39" i="3"/>
  <c r="AL36" i="3"/>
  <c r="AM35" i="3"/>
  <c r="B36" i="3"/>
  <c r="C35" i="3"/>
  <c r="AU36" i="3"/>
  <c r="AV35" i="3"/>
  <c r="K36" i="3"/>
  <c r="L35" i="3"/>
  <c r="E501" i="2"/>
  <c r="D502" i="2"/>
  <c r="E502" i="2" s="1"/>
  <c r="E964" i="2"/>
  <c r="E616" i="2"/>
  <c r="D617" i="2"/>
  <c r="E617" i="2" s="1"/>
  <c r="E907" i="2"/>
  <c r="D908" i="2"/>
  <c r="E850" i="2"/>
  <c r="D851" i="2"/>
  <c r="E792" i="2"/>
  <c r="D793" i="2"/>
  <c r="E965" i="2"/>
  <c r="I107" i="2"/>
  <c r="I91" i="2"/>
  <c r="Q95" i="2"/>
  <c r="CI6" i="1"/>
  <c r="CI5" i="1"/>
  <c r="CI4" i="1"/>
  <c r="CI2" i="1"/>
  <c r="CI3" i="1"/>
  <c r="CJ2" i="1"/>
  <c r="AS2" i="3" l="1"/>
  <c r="AS2" i="4"/>
  <c r="D444" i="2"/>
  <c r="E443" i="2"/>
  <c r="B40" i="4"/>
  <c r="C39" i="4"/>
  <c r="K40" i="4"/>
  <c r="L39" i="4"/>
  <c r="AD41" i="4"/>
  <c r="AC42" i="4"/>
  <c r="T40" i="4"/>
  <c r="U39" i="4"/>
  <c r="AU40" i="4"/>
  <c r="AV39" i="4"/>
  <c r="AM39" i="4"/>
  <c r="AL40" i="4"/>
  <c r="K38" i="3"/>
  <c r="L37" i="3"/>
  <c r="B38" i="3"/>
  <c r="C37" i="3"/>
  <c r="AL38" i="3"/>
  <c r="AM37" i="3"/>
  <c r="U41" i="3"/>
  <c r="T42" i="3"/>
  <c r="AD37" i="3"/>
  <c r="AC38" i="3"/>
  <c r="AU38" i="3"/>
  <c r="AV37" i="3"/>
  <c r="E908" i="2"/>
  <c r="D909" i="2"/>
  <c r="E851" i="2"/>
  <c r="D852" i="2"/>
  <c r="E793" i="2"/>
  <c r="D794" i="2"/>
  <c r="E794" i="2" s="1"/>
  <c r="E966" i="2"/>
  <c r="F108" i="2"/>
  <c r="F107" i="2"/>
  <c r="E108" i="2"/>
  <c r="E107" i="2"/>
  <c r="CW77" i="2"/>
  <c r="CW78" i="2"/>
  <c r="CW79" i="2"/>
  <c r="CW80" i="2"/>
  <c r="CW81" i="2"/>
  <c r="CW82" i="2"/>
  <c r="CW76" i="2"/>
  <c r="CQ76" i="2"/>
  <c r="CQ77" i="2"/>
  <c r="CQ78" i="2"/>
  <c r="CQ79" i="2"/>
  <c r="CQ80" i="2"/>
  <c r="CQ81" i="2"/>
  <c r="CQ82" i="2"/>
  <c r="CQ75" i="2"/>
  <c r="BG75" i="2"/>
  <c r="E134" i="2"/>
  <c r="D134" i="2"/>
  <c r="CK77" i="2"/>
  <c r="CK78" i="2"/>
  <c r="CK79" i="2"/>
  <c r="CK80" i="2"/>
  <c r="CK81" i="2"/>
  <c r="CK82" i="2"/>
  <c r="CE78" i="2"/>
  <c r="CE79" i="2"/>
  <c r="CE80" i="2"/>
  <c r="CE81" i="2"/>
  <c r="CE82" i="2"/>
  <c r="CE77" i="2"/>
  <c r="BY78" i="2"/>
  <c r="BY79" i="2"/>
  <c r="BY80" i="2"/>
  <c r="BY81" i="2"/>
  <c r="BY82" i="2"/>
  <c r="BS77" i="2"/>
  <c r="BS78" i="2"/>
  <c r="BS79" i="2"/>
  <c r="BS80" i="2"/>
  <c r="BS81" i="2"/>
  <c r="BS82" i="2"/>
  <c r="BM78" i="2"/>
  <c r="BM79" i="2"/>
  <c r="BM80" i="2"/>
  <c r="BM81" i="2"/>
  <c r="BM82" i="2"/>
  <c r="BM77" i="2"/>
  <c r="BG76" i="2"/>
  <c r="BG77" i="2"/>
  <c r="BG78" i="2"/>
  <c r="BG79" i="2"/>
  <c r="BG80" i="2"/>
  <c r="BG81" i="2"/>
  <c r="BG82" i="2"/>
  <c r="AY77" i="2"/>
  <c r="AY78" i="2"/>
  <c r="AY79" i="2"/>
  <c r="AY80" i="2"/>
  <c r="AY81" i="2"/>
  <c r="AY82" i="2"/>
  <c r="AY76" i="2"/>
  <c r="AS77" i="2"/>
  <c r="AS78" i="2"/>
  <c r="AS79" i="2"/>
  <c r="AS80" i="2"/>
  <c r="AS81" i="2"/>
  <c r="AS82" i="2"/>
  <c r="AS76" i="2"/>
  <c r="AM76" i="2"/>
  <c r="AM77" i="2"/>
  <c r="AM78" i="2"/>
  <c r="AM79" i="2"/>
  <c r="AM80" i="2"/>
  <c r="AM81" i="2"/>
  <c r="AM82" i="2"/>
  <c r="AM75" i="2"/>
  <c r="AG76" i="2"/>
  <c r="AG77" i="2"/>
  <c r="AG78" i="2"/>
  <c r="AG79" i="2"/>
  <c r="AG80" i="2"/>
  <c r="AG81" i="2"/>
  <c r="AG82" i="2"/>
  <c r="AG75" i="2"/>
  <c r="AA76" i="2"/>
  <c r="AA77" i="2"/>
  <c r="AA78" i="2"/>
  <c r="AA79" i="2"/>
  <c r="AA80" i="2"/>
  <c r="AA81" i="2"/>
  <c r="AA82" i="2"/>
  <c r="U77" i="2"/>
  <c r="U78" i="2"/>
  <c r="U79" i="2"/>
  <c r="U80" i="2"/>
  <c r="U81" i="2"/>
  <c r="U82" i="2"/>
  <c r="U75" i="2"/>
  <c r="O79" i="2"/>
  <c r="O80" i="2"/>
  <c r="O81" i="2"/>
  <c r="O82" i="2"/>
  <c r="I80" i="2"/>
  <c r="I81" i="2"/>
  <c r="I82" i="2"/>
  <c r="I79" i="2"/>
  <c r="I78" i="2"/>
  <c r="I64" i="2" l="1"/>
  <c r="E444" i="2"/>
  <c r="AC44" i="4"/>
  <c r="AD43" i="4"/>
  <c r="AK42" i="4"/>
  <c r="AL42" i="4"/>
  <c r="AM41" i="4"/>
  <c r="AV41" i="4"/>
  <c r="AU42" i="4"/>
  <c r="T42" i="4"/>
  <c r="U41" i="4"/>
  <c r="L41" i="4"/>
  <c r="K42" i="4"/>
  <c r="C41" i="4"/>
  <c r="B42" i="4"/>
  <c r="AB42" i="3"/>
  <c r="T44" i="3"/>
  <c r="U43" i="3"/>
  <c r="AL40" i="3"/>
  <c r="AM39" i="3"/>
  <c r="B40" i="3"/>
  <c r="C39" i="3"/>
  <c r="AD39" i="3"/>
  <c r="AC40" i="3"/>
  <c r="AU40" i="3"/>
  <c r="AV39" i="3"/>
  <c r="K40" i="3"/>
  <c r="L39" i="3"/>
  <c r="E909" i="2"/>
  <c r="D910" i="2"/>
  <c r="D853" i="2"/>
  <c r="E852" i="2"/>
  <c r="E967" i="2"/>
  <c r="CJ7" i="1"/>
  <c r="CJ6" i="1"/>
  <c r="CJ5" i="1"/>
  <c r="CJ4" i="1"/>
  <c r="CJ3" i="1"/>
  <c r="AS5" i="4" l="1"/>
  <c r="AS5" i="3"/>
  <c r="AS4" i="4"/>
  <c r="AS4" i="3"/>
  <c r="AS6" i="4"/>
  <c r="AS6" i="3"/>
  <c r="E853" i="2"/>
  <c r="AS3" i="4"/>
  <c r="AS3" i="3"/>
  <c r="AS7" i="4"/>
  <c r="AS7" i="3"/>
  <c r="L43" i="4"/>
  <c r="K44" i="4"/>
  <c r="S42" i="4"/>
  <c r="T44" i="4"/>
  <c r="U43" i="4"/>
  <c r="AB42" i="4"/>
  <c r="BC42" i="4"/>
  <c r="AV43" i="4"/>
  <c r="AU44" i="4"/>
  <c r="AL44" i="4"/>
  <c r="AM43" i="4"/>
  <c r="AT42" i="4"/>
  <c r="AC46" i="4"/>
  <c r="AD45" i="4"/>
  <c r="B44" i="4"/>
  <c r="C43" i="4"/>
  <c r="J42" i="4"/>
  <c r="L41" i="3"/>
  <c r="K42" i="3"/>
  <c r="AU42" i="3"/>
  <c r="AV41" i="3"/>
  <c r="T46" i="3"/>
  <c r="U45" i="3"/>
  <c r="AC42" i="3"/>
  <c r="AD41" i="3"/>
  <c r="B42" i="3"/>
  <c r="C41" i="3"/>
  <c r="AL42" i="3"/>
  <c r="AM41" i="3"/>
  <c r="D911" i="2"/>
  <c r="E910" i="2"/>
  <c r="E968" i="2"/>
  <c r="D132" i="2"/>
  <c r="E132" i="2"/>
  <c r="D153" i="2"/>
  <c r="E153" i="2"/>
  <c r="D154" i="2"/>
  <c r="E154" i="2"/>
  <c r="D155" i="2"/>
  <c r="E155" i="2"/>
  <c r="D156" i="2"/>
  <c r="E156" i="2"/>
  <c r="D157" i="2"/>
  <c r="E157" i="2"/>
  <c r="D158" i="2"/>
  <c r="E158" i="2"/>
  <c r="D159" i="2"/>
  <c r="E159" i="2"/>
  <c r="D160" i="2"/>
  <c r="E160" i="2"/>
  <c r="D161" i="2"/>
  <c r="E161" i="2"/>
  <c r="D162" i="2"/>
  <c r="E162" i="2"/>
  <c r="D166" i="2"/>
  <c r="E166" i="2"/>
  <c r="D167" i="2"/>
  <c r="E167" i="2"/>
  <c r="D168" i="2"/>
  <c r="E168" i="2"/>
  <c r="D169" i="2"/>
  <c r="E169" i="2"/>
  <c r="D170" i="2"/>
  <c r="E170" i="2"/>
  <c r="D171" i="2"/>
  <c r="E171" i="2"/>
  <c r="D172" i="2"/>
  <c r="E172" i="2"/>
  <c r="D173" i="2"/>
  <c r="E173" i="2"/>
  <c r="D174" i="2"/>
  <c r="E174" i="2"/>
  <c r="D175" i="2"/>
  <c r="E175" i="2"/>
  <c r="D179" i="2"/>
  <c r="E179" i="2"/>
  <c r="D180" i="2"/>
  <c r="E180" i="2"/>
  <c r="D181" i="2"/>
  <c r="E181" i="2"/>
  <c r="D182" i="2"/>
  <c r="E182" i="2"/>
  <c r="D183" i="2"/>
  <c r="E183" i="2"/>
  <c r="D184" i="2"/>
  <c r="E184" i="2"/>
  <c r="D185" i="2"/>
  <c r="E185" i="2"/>
  <c r="D186" i="2"/>
  <c r="E186" i="2"/>
  <c r="D187" i="2"/>
  <c r="E187" i="2"/>
  <c r="D188" i="2"/>
  <c r="E188" i="2"/>
  <c r="D192" i="2"/>
  <c r="E192" i="2"/>
  <c r="D193" i="2"/>
  <c r="E193" i="2"/>
  <c r="D194" i="2"/>
  <c r="E194" i="2"/>
  <c r="D195" i="2"/>
  <c r="E195" i="2"/>
  <c r="D196" i="2"/>
  <c r="E196" i="2"/>
  <c r="D197" i="2"/>
  <c r="E197" i="2"/>
  <c r="D198" i="2"/>
  <c r="E198" i="2"/>
  <c r="D199" i="2"/>
  <c r="E199" i="2"/>
  <c r="D200" i="2"/>
  <c r="E200" i="2"/>
  <c r="D201" i="2"/>
  <c r="E201" i="2"/>
  <c r="E140" i="2"/>
  <c r="E141" i="2"/>
  <c r="E142" i="2"/>
  <c r="E143" i="2"/>
  <c r="E144" i="2"/>
  <c r="E145" i="2"/>
  <c r="E146" i="2"/>
  <c r="E147" i="2"/>
  <c r="E148" i="2"/>
  <c r="E149" i="2"/>
  <c r="D140" i="2"/>
  <c r="D141" i="2"/>
  <c r="D142" i="2"/>
  <c r="D143" i="2"/>
  <c r="D144" i="2"/>
  <c r="D145" i="2"/>
  <c r="D146" i="2"/>
  <c r="D147" i="2"/>
  <c r="D148" i="2"/>
  <c r="D149" i="2"/>
  <c r="E128" i="2"/>
  <c r="E129" i="2"/>
  <c r="E130" i="2"/>
  <c r="E131" i="2"/>
  <c r="E133" i="2"/>
  <c r="E135" i="2"/>
  <c r="E136" i="2"/>
  <c r="D128" i="2"/>
  <c r="D129" i="2"/>
  <c r="D130" i="2"/>
  <c r="D131" i="2"/>
  <c r="D133" i="2"/>
  <c r="D135" i="2"/>
  <c r="D136" i="2"/>
  <c r="E127" i="2"/>
  <c r="D127" i="2"/>
  <c r="AC48" i="4" l="1"/>
  <c r="AD47" i="4"/>
  <c r="AV45" i="4"/>
  <c r="AU46" i="4"/>
  <c r="T46" i="4"/>
  <c r="U45" i="4"/>
  <c r="AL46" i="4"/>
  <c r="AM45" i="4"/>
  <c r="L45" i="4"/>
  <c r="K46" i="4"/>
  <c r="B46" i="4"/>
  <c r="C45" i="4"/>
  <c r="S42" i="3"/>
  <c r="K44" i="3"/>
  <c r="L43" i="3"/>
  <c r="AM43" i="3"/>
  <c r="AL44" i="3"/>
  <c r="AT42" i="3"/>
  <c r="C43" i="3"/>
  <c r="J42" i="3"/>
  <c r="B44" i="3"/>
  <c r="AC44" i="3"/>
  <c r="AD43" i="3"/>
  <c r="AK42" i="3"/>
  <c r="U47" i="3"/>
  <c r="T48" i="3"/>
  <c r="BC42" i="3"/>
  <c r="AU44" i="3"/>
  <c r="AV43" i="3"/>
  <c r="E911" i="2"/>
  <c r="D912" i="2"/>
  <c r="BC17" i="3" s="1"/>
  <c r="E969" i="2"/>
  <c r="O112" i="2"/>
  <c r="D98" i="2"/>
  <c r="O2" i="1" s="1"/>
  <c r="L115" i="2"/>
  <c r="K115" i="2"/>
  <c r="L114" i="2"/>
  <c r="K114" i="2"/>
  <c r="L113" i="2"/>
  <c r="K113" i="2"/>
  <c r="L112" i="2"/>
  <c r="K112" i="2"/>
  <c r="L111" i="2"/>
  <c r="K111" i="2"/>
  <c r="L110" i="2"/>
  <c r="K110" i="2"/>
  <c r="L109" i="2"/>
  <c r="K109" i="2"/>
  <c r="J13" i="4" l="1"/>
  <c r="AK13" i="3"/>
  <c r="S13" i="4"/>
  <c r="AT15" i="4"/>
  <c r="S13" i="3"/>
  <c r="AB15" i="3"/>
  <c r="S15" i="3"/>
  <c r="AB13" i="3"/>
  <c r="AT13" i="4"/>
  <c r="BC15" i="3"/>
  <c r="BC13" i="3"/>
  <c r="AK21" i="4"/>
  <c r="AK17" i="3"/>
  <c r="AK19" i="3"/>
  <c r="AB13" i="4"/>
  <c r="BC17" i="4"/>
  <c r="J17" i="4"/>
  <c r="BC15" i="4"/>
  <c r="BC13" i="4"/>
  <c r="AB19" i="4"/>
  <c r="J21" i="4"/>
  <c r="BC19" i="4"/>
  <c r="J15" i="4"/>
  <c r="J15" i="3"/>
  <c r="AK17" i="4"/>
  <c r="J13" i="3"/>
  <c r="J19" i="3"/>
  <c r="AK15" i="4"/>
  <c r="J23" i="3"/>
  <c r="S35" i="3"/>
  <c r="AK19" i="4"/>
  <c r="J17" i="3"/>
  <c r="J21" i="3"/>
  <c r="AK13" i="4"/>
  <c r="AB29" i="3"/>
  <c r="AK23" i="4"/>
  <c r="S41" i="4"/>
  <c r="S43" i="4"/>
  <c r="AB39" i="4"/>
  <c r="AB41" i="4"/>
  <c r="J35" i="4"/>
  <c r="AK37" i="4"/>
  <c r="AB35" i="4"/>
  <c r="AK35" i="4"/>
  <c r="AB31" i="4"/>
  <c r="AT37" i="4"/>
  <c r="BC35" i="3"/>
  <c r="S39" i="4"/>
  <c r="J37" i="3"/>
  <c r="J43" i="4"/>
  <c r="AB41" i="3"/>
  <c r="AT35" i="3"/>
  <c r="BC43" i="3"/>
  <c r="J43" i="3"/>
  <c r="AT43" i="3"/>
  <c r="J45" i="4"/>
  <c r="J35" i="3"/>
  <c r="AB33" i="4"/>
  <c r="BC43" i="4"/>
  <c r="AK39" i="4"/>
  <c r="J39" i="3"/>
  <c r="BC37" i="3"/>
  <c r="BC39" i="3"/>
  <c r="AT33" i="3"/>
  <c r="J33" i="3"/>
  <c r="BC23" i="4"/>
  <c r="S37" i="4"/>
  <c r="AT37" i="3"/>
  <c r="AB45" i="3"/>
  <c r="E912" i="2"/>
  <c r="AT43" i="4"/>
  <c r="S41" i="3"/>
  <c r="BC41" i="3"/>
  <c r="J41" i="3"/>
  <c r="AK43" i="3"/>
  <c r="S43" i="3"/>
  <c r="AK33" i="3"/>
  <c r="AB47" i="3"/>
  <c r="S45" i="4"/>
  <c r="AB45" i="4"/>
  <c r="AK47" i="4"/>
  <c r="AK45" i="4"/>
  <c r="AT35" i="4"/>
  <c r="J37" i="4"/>
  <c r="AB43" i="3"/>
  <c r="BC41" i="4"/>
  <c r="BC37" i="4"/>
  <c r="BC35" i="4"/>
  <c r="J31" i="3"/>
  <c r="J39" i="4"/>
  <c r="AK41" i="3"/>
  <c r="AB39" i="3"/>
  <c r="AT39" i="3"/>
  <c r="S37" i="3"/>
  <c r="AT45" i="4"/>
  <c r="BC45" i="4"/>
  <c r="S39" i="3"/>
  <c r="AT41" i="4"/>
  <c r="AT39" i="4"/>
  <c r="AB37" i="4"/>
  <c r="J41" i="4"/>
  <c r="S35" i="4"/>
  <c r="S31" i="3"/>
  <c r="AK35" i="3"/>
  <c r="BC31" i="3"/>
  <c r="AK37" i="3"/>
  <c r="AT33" i="4"/>
  <c r="AK39" i="3"/>
  <c r="AK41" i="4"/>
  <c r="AB43" i="4"/>
  <c r="AT41" i="3"/>
  <c r="BC39" i="4"/>
  <c r="AK43" i="4"/>
  <c r="J2" i="4"/>
  <c r="J2" i="3"/>
  <c r="S47" i="4"/>
  <c r="L47" i="4"/>
  <c r="K48" i="4"/>
  <c r="AK49" i="4"/>
  <c r="AC50" i="4"/>
  <c r="AD49" i="4"/>
  <c r="BC47" i="4"/>
  <c r="AV47" i="4"/>
  <c r="AU48" i="4"/>
  <c r="B48" i="4"/>
  <c r="C47" i="4"/>
  <c r="J47" i="4"/>
  <c r="AL48" i="4"/>
  <c r="AM47" i="4"/>
  <c r="AT47" i="4"/>
  <c r="T48" i="4"/>
  <c r="U47" i="4"/>
  <c r="AB47" i="4"/>
  <c r="S45" i="3"/>
  <c r="L45" i="3"/>
  <c r="K46" i="3"/>
  <c r="B46" i="3"/>
  <c r="C45" i="3"/>
  <c r="J45" i="3"/>
  <c r="AM45" i="3"/>
  <c r="AL46" i="3"/>
  <c r="AT45" i="3"/>
  <c r="BC45" i="3"/>
  <c r="AU46" i="3"/>
  <c r="AV45" i="3"/>
  <c r="AB49" i="3"/>
  <c r="U49" i="3"/>
  <c r="T50" i="3"/>
  <c r="AK45" i="3"/>
  <c r="AD45" i="3"/>
  <c r="AC46" i="3"/>
  <c r="E970" i="2"/>
  <c r="E971" i="2"/>
  <c r="K93" i="2"/>
  <c r="L93" i="2"/>
  <c r="K94" i="2"/>
  <c r="E101" i="2" s="1"/>
  <c r="L94" i="2"/>
  <c r="F101" i="2" s="1"/>
  <c r="L99" i="2"/>
  <c r="F106" i="2" s="1"/>
  <c r="K99" i="2"/>
  <c r="E106" i="2" s="1"/>
  <c r="L98" i="2"/>
  <c r="F105" i="2" s="1"/>
  <c r="K98" i="2"/>
  <c r="E105" i="2" s="1"/>
  <c r="L97" i="2"/>
  <c r="F104" i="2" s="1"/>
  <c r="K97" i="2"/>
  <c r="E104" i="2" s="1"/>
  <c r="L96" i="2"/>
  <c r="F103" i="2" s="1"/>
  <c r="K96" i="2"/>
  <c r="E103" i="2" s="1"/>
  <c r="L95" i="2"/>
  <c r="F102" i="2" s="1"/>
  <c r="K95" i="2"/>
  <c r="E102" i="2" s="1"/>
  <c r="AB15" i="4" l="1"/>
  <c r="AK15" i="3"/>
  <c r="BC25" i="3"/>
  <c r="AB33" i="3"/>
  <c r="J19" i="4"/>
  <c r="BC21" i="3"/>
  <c r="AB17" i="4"/>
  <c r="AK21" i="3"/>
  <c r="AB25" i="3"/>
  <c r="AK33" i="4"/>
  <c r="S23" i="4"/>
  <c r="AB23" i="4"/>
  <c r="AB21" i="4"/>
  <c r="BC27" i="4"/>
  <c r="S25" i="3"/>
  <c r="AB25" i="4"/>
  <c r="J23" i="4"/>
  <c r="BC23" i="3"/>
  <c r="BC25" i="4"/>
  <c r="AB19" i="3"/>
  <c r="AT23" i="4"/>
  <c r="AT23" i="3"/>
  <c r="J29" i="3"/>
  <c r="AK23" i="3"/>
  <c r="AK31" i="4"/>
  <c r="AK25" i="3"/>
  <c r="AT27" i="3"/>
  <c r="J25" i="4"/>
  <c r="J27" i="3"/>
  <c r="S19" i="4"/>
  <c r="S29" i="3"/>
  <c r="AB21" i="3"/>
  <c r="AK27" i="3"/>
  <c r="AT19" i="3"/>
  <c r="AT17" i="4"/>
  <c r="AT17" i="3"/>
  <c r="AT31" i="4"/>
  <c r="AB17" i="3"/>
  <c r="AK29" i="4"/>
  <c r="AB27" i="4"/>
  <c r="S29" i="4"/>
  <c r="BC27" i="3"/>
  <c r="AT27" i="4"/>
  <c r="BC31" i="4"/>
  <c r="AK27" i="4"/>
  <c r="S19" i="3"/>
  <c r="BC21" i="4"/>
  <c r="AT25" i="4"/>
  <c r="BC33" i="4"/>
  <c r="S23" i="3"/>
  <c r="AB37" i="3"/>
  <c r="J29" i="4"/>
  <c r="AB27" i="3"/>
  <c r="AK25" i="4"/>
  <c r="AT13" i="3"/>
  <c r="AT29" i="4"/>
  <c r="S17" i="3"/>
  <c r="S21" i="3"/>
  <c r="J31" i="4"/>
  <c r="AB31" i="3"/>
  <c r="S27" i="4"/>
  <c r="S33" i="3"/>
  <c r="S33" i="4"/>
  <c r="BC29" i="4"/>
  <c r="AT25" i="3"/>
  <c r="AB29" i="4"/>
  <c r="AT21" i="4"/>
  <c r="S25" i="4"/>
  <c r="J33" i="4"/>
  <c r="AB23" i="3"/>
  <c r="AK31" i="3"/>
  <c r="BC29" i="3"/>
  <c r="AK29" i="3"/>
  <c r="BC33" i="3"/>
  <c r="AT31" i="3"/>
  <c r="S21" i="4"/>
  <c r="AT15" i="3"/>
  <c r="J25" i="3"/>
  <c r="S15" i="4"/>
  <c r="AT19" i="4"/>
  <c r="AT21" i="3"/>
  <c r="AT29" i="3"/>
  <c r="S17" i="4"/>
  <c r="AB35" i="3"/>
  <c r="S31" i="4"/>
  <c r="S27" i="3"/>
  <c r="BC19" i="3"/>
  <c r="J27" i="4"/>
  <c r="BC49" i="4"/>
  <c r="AV49" i="4"/>
  <c r="AU50" i="4"/>
  <c r="AK51" i="4"/>
  <c r="AC52" i="4"/>
  <c r="AD51" i="4"/>
  <c r="S49" i="4"/>
  <c r="L49" i="4"/>
  <c r="K50" i="4"/>
  <c r="T50" i="4"/>
  <c r="U49" i="4"/>
  <c r="AB49" i="4"/>
  <c r="AL50" i="4"/>
  <c r="AM49" i="4"/>
  <c r="AT49" i="4"/>
  <c r="B50" i="4"/>
  <c r="C49" i="4"/>
  <c r="J49" i="4"/>
  <c r="S47" i="3"/>
  <c r="K48" i="3"/>
  <c r="L47" i="3"/>
  <c r="AT47" i="3"/>
  <c r="AL48" i="3"/>
  <c r="AM47" i="3"/>
  <c r="AK47" i="3"/>
  <c r="AC48" i="3"/>
  <c r="AD47" i="3"/>
  <c r="AB51" i="3"/>
  <c r="U51" i="3"/>
  <c r="T52" i="3"/>
  <c r="BC47" i="3"/>
  <c r="AU48" i="3"/>
  <c r="AV47" i="3"/>
  <c r="B48" i="3"/>
  <c r="J47" i="3"/>
  <c r="C47" i="3"/>
  <c r="F100" i="2"/>
  <c r="AD3" i="1" s="1"/>
  <c r="E100" i="2"/>
  <c r="W3" i="1" s="1"/>
  <c r="D61" i="2"/>
  <c r="BS75" i="2" s="1"/>
  <c r="R56" i="2"/>
  <c r="T60" i="2"/>
  <c r="T61" i="2"/>
  <c r="T62" i="2"/>
  <c r="T63" i="2"/>
  <c r="T64" i="2"/>
  <c r="T65" i="2"/>
  <c r="T66" i="2"/>
  <c r="T59" i="2"/>
  <c r="R60" i="2"/>
  <c r="R61" i="2"/>
  <c r="R62" i="2"/>
  <c r="R63" i="2"/>
  <c r="R64" i="2"/>
  <c r="R65" i="2"/>
  <c r="R66" i="2"/>
  <c r="R59" i="2"/>
  <c r="L62" i="2"/>
  <c r="L63" i="2"/>
  <c r="L66" i="2"/>
  <c r="L67" i="2"/>
  <c r="L68" i="2"/>
  <c r="L61" i="2"/>
  <c r="J62" i="2"/>
  <c r="J63" i="2"/>
  <c r="J64" i="2"/>
  <c r="J65" i="2"/>
  <c r="J66" i="2"/>
  <c r="J67" i="2"/>
  <c r="J68" i="2"/>
  <c r="J61" i="2"/>
  <c r="Q61" i="2"/>
  <c r="Q62" i="2"/>
  <c r="Q63" i="2"/>
  <c r="Q64" i="2"/>
  <c r="Q65" i="2"/>
  <c r="Q66" i="2"/>
  <c r="I65" i="2"/>
  <c r="I66" i="2"/>
  <c r="I67" i="2"/>
  <c r="I68" i="2"/>
  <c r="J58" i="2"/>
  <c r="H53" i="2"/>
  <c r="CW75" i="2"/>
  <c r="CK76" i="2"/>
  <c r="CK75" i="2"/>
  <c r="CE76" i="2"/>
  <c r="CE75" i="2"/>
  <c r="BY77" i="2"/>
  <c r="BY76" i="2"/>
  <c r="BS76" i="2"/>
  <c r="BM76" i="2"/>
  <c r="Q60" i="2" s="1"/>
  <c r="AY75" i="2"/>
  <c r="AA75" i="2"/>
  <c r="O78" i="2"/>
  <c r="O77" i="2"/>
  <c r="O75" i="2"/>
  <c r="I77" i="2"/>
  <c r="I63" i="2" s="1"/>
  <c r="I75" i="2"/>
  <c r="D69" i="2"/>
  <c r="D70" i="2" s="1"/>
  <c r="D71" i="2" s="1"/>
  <c r="D72" i="2" s="1"/>
  <c r="D73" i="2"/>
  <c r="D74" i="2"/>
  <c r="D67" i="2"/>
  <c r="D63" i="2"/>
  <c r="D59" i="2"/>
  <c r="C57" i="2" l="1"/>
  <c r="F79" i="2"/>
  <c r="S51" i="4"/>
  <c r="L51" i="4"/>
  <c r="K52" i="4"/>
  <c r="AK53" i="4"/>
  <c r="AC54" i="4"/>
  <c r="AD53" i="4"/>
  <c r="BC51" i="4"/>
  <c r="AV51" i="4"/>
  <c r="AU52" i="4"/>
  <c r="B52" i="4"/>
  <c r="C51" i="4"/>
  <c r="J51" i="4"/>
  <c r="AL52" i="4"/>
  <c r="AM51" i="4"/>
  <c r="AT51" i="4"/>
  <c r="T52" i="4"/>
  <c r="U51" i="4"/>
  <c r="AB51" i="4"/>
  <c r="O3" i="4"/>
  <c r="O3" i="3"/>
  <c r="T3" i="4"/>
  <c r="T3" i="3"/>
  <c r="BC49" i="3"/>
  <c r="AU50" i="3"/>
  <c r="AV49" i="3"/>
  <c r="AB53" i="3"/>
  <c r="U53" i="3"/>
  <c r="T54" i="3"/>
  <c r="AK49" i="3"/>
  <c r="AC50" i="3"/>
  <c r="AD49" i="3"/>
  <c r="S49" i="3"/>
  <c r="K50" i="3"/>
  <c r="L49" i="3"/>
  <c r="AL50" i="3"/>
  <c r="AM49" i="3"/>
  <c r="AT49" i="3"/>
  <c r="B50" i="3"/>
  <c r="J49" i="3"/>
  <c r="C49" i="3"/>
  <c r="F82" i="2"/>
  <c r="F81" i="2"/>
  <c r="D60" i="2"/>
  <c r="I76" i="2"/>
  <c r="I62" i="2" s="1"/>
  <c r="D76" i="2" s="1"/>
  <c r="BM75" i="2"/>
  <c r="Q59" i="2" s="1"/>
  <c r="F80" i="2"/>
  <c r="D66" i="2"/>
  <c r="BY75" i="2"/>
  <c r="O76" i="2"/>
  <c r="AS75" i="2"/>
  <c r="D82" i="2"/>
  <c r="F78" i="2"/>
  <c r="D78" i="2"/>
  <c r="D80" i="2"/>
  <c r="D79" i="2"/>
  <c r="D81" i="2"/>
  <c r="F77" i="2"/>
  <c r="D77" i="2"/>
  <c r="I61" i="2"/>
  <c r="E82" i="2"/>
  <c r="E81" i="2"/>
  <c r="E80" i="2"/>
  <c r="E79" i="2"/>
  <c r="E78" i="2"/>
  <c r="E77" i="2"/>
  <c r="D62" i="2"/>
  <c r="D64" i="2"/>
  <c r="D65" i="2"/>
  <c r="F75" i="2" l="1"/>
  <c r="AV50" i="4"/>
  <c r="AV36" i="4"/>
  <c r="BC53" i="4"/>
  <c r="AV53" i="4"/>
  <c r="AU54" i="4"/>
  <c r="AK55" i="4"/>
  <c r="AC56" i="4"/>
  <c r="AD55" i="4"/>
  <c r="S53" i="4"/>
  <c r="L53" i="4"/>
  <c r="K54" i="4"/>
  <c r="T54" i="4"/>
  <c r="U53" i="4"/>
  <c r="AB53" i="4"/>
  <c r="AL54" i="4"/>
  <c r="AM53" i="4"/>
  <c r="AT53" i="4"/>
  <c r="B54" i="4"/>
  <c r="C53" i="4"/>
  <c r="J53" i="4"/>
  <c r="S51" i="3"/>
  <c r="K52" i="3"/>
  <c r="L51" i="3"/>
  <c r="AK51" i="3"/>
  <c r="AC52" i="3"/>
  <c r="AD51" i="3"/>
  <c r="BC51" i="3"/>
  <c r="AU52" i="3"/>
  <c r="AV51" i="3"/>
  <c r="B52" i="3"/>
  <c r="C51" i="3"/>
  <c r="J51" i="3"/>
  <c r="T56" i="3"/>
  <c r="AB55" i="3"/>
  <c r="U55" i="3"/>
  <c r="AL52" i="3"/>
  <c r="AT51" i="3"/>
  <c r="AM51" i="3"/>
  <c r="F76" i="2"/>
  <c r="E76" i="2"/>
  <c r="D75" i="2"/>
  <c r="AM48" i="4" s="1"/>
  <c r="E75" i="2"/>
  <c r="A2" i="1"/>
  <c r="AV22" i="4" l="1"/>
  <c r="AM26" i="4"/>
  <c r="AD26" i="4"/>
  <c r="AM50" i="3"/>
  <c r="A2" i="4"/>
  <c r="A2" i="3"/>
  <c r="AD24" i="3"/>
  <c r="C52" i="4"/>
  <c r="AM52" i="4"/>
  <c r="C16" i="4"/>
  <c r="L24" i="4"/>
  <c r="L14" i="4"/>
  <c r="AV28" i="4"/>
  <c r="C34" i="4"/>
  <c r="AM40" i="4"/>
  <c r="U44" i="4"/>
  <c r="AM50" i="4"/>
  <c r="AV20" i="4"/>
  <c r="AM24" i="4"/>
  <c r="L18" i="4"/>
  <c r="AD32" i="4"/>
  <c r="U34" i="4"/>
  <c r="AV40" i="4"/>
  <c r="L46" i="4"/>
  <c r="C48" i="4"/>
  <c r="C24" i="4"/>
  <c r="U26" i="4"/>
  <c r="AM32" i="4"/>
  <c r="AD40" i="4"/>
  <c r="AM42" i="4"/>
  <c r="L20" i="4"/>
  <c r="AM16" i="4"/>
  <c r="AM14" i="4"/>
  <c r="C28" i="4"/>
  <c r="L34" i="4"/>
  <c r="AD42" i="4"/>
  <c r="C44" i="4"/>
  <c r="AD52" i="4"/>
  <c r="AM12" i="3"/>
  <c r="L52" i="4"/>
  <c r="AD54" i="4"/>
  <c r="AV52" i="4"/>
  <c r="U16" i="4"/>
  <c r="U12" i="4"/>
  <c r="AV26" i="4"/>
  <c r="C30" i="4"/>
  <c r="C40" i="4"/>
  <c r="C46" i="4"/>
  <c r="C24" i="3"/>
  <c r="AM20" i="4"/>
  <c r="AD16" i="4"/>
  <c r="AD28" i="4"/>
  <c r="L30" i="4"/>
  <c r="U36" i="4"/>
  <c r="C42" i="4"/>
  <c r="AM46" i="4"/>
  <c r="AD24" i="4"/>
  <c r="C26" i="4"/>
  <c r="U28" i="4"/>
  <c r="AD36" i="4"/>
  <c r="AV38" i="4"/>
  <c r="AM44" i="4"/>
  <c r="AV18" i="4"/>
  <c r="U20" i="4"/>
  <c r="L22" i="4"/>
  <c r="AM30" i="4"/>
  <c r="AM36" i="4"/>
  <c r="L40" i="4"/>
  <c r="AV46" i="4"/>
  <c r="AM30" i="3"/>
  <c r="U18" i="4"/>
  <c r="AV12" i="4"/>
  <c r="AM18" i="4"/>
  <c r="AD34" i="4"/>
  <c r="C36" i="4"/>
  <c r="AD44" i="4"/>
  <c r="AD50" i="4"/>
  <c r="U48" i="4"/>
  <c r="AV24" i="4"/>
  <c r="U24" i="4"/>
  <c r="AD18" i="4"/>
  <c r="AV32" i="4"/>
  <c r="AM38" i="4"/>
  <c r="AV42" i="4"/>
  <c r="AV48" i="4"/>
  <c r="U14" i="4"/>
  <c r="AD12" i="4"/>
  <c r="U22" i="4"/>
  <c r="AV30" i="4"/>
  <c r="AV34" i="4"/>
  <c r="U40" i="4"/>
  <c r="U46" i="4"/>
  <c r="AD14" i="4"/>
  <c r="AD20" i="4"/>
  <c r="L26" i="4"/>
  <c r="L32" i="4"/>
  <c r="L36" i="4"/>
  <c r="U42" i="4"/>
  <c r="L48" i="4"/>
  <c r="AD48" i="4"/>
  <c r="AD22" i="3"/>
  <c r="U52" i="4"/>
  <c r="C18" i="4"/>
  <c r="AV16" i="4"/>
  <c r="AM22" i="4"/>
  <c r="AM28" i="4"/>
  <c r="C32" i="4"/>
  <c r="L38" i="4"/>
  <c r="AV44" i="4"/>
  <c r="C50" i="4"/>
  <c r="C14" i="4"/>
  <c r="C12" i="4"/>
  <c r="AM12" i="4"/>
  <c r="AD30" i="4"/>
  <c r="AM34" i="4"/>
  <c r="U38" i="4"/>
  <c r="L44" i="4"/>
  <c r="U50" i="4"/>
  <c r="L12" i="4"/>
  <c r="C20" i="4"/>
  <c r="L16" i="4"/>
  <c r="U30" i="4"/>
  <c r="AD38" i="4"/>
  <c r="L42" i="4"/>
  <c r="AV14" i="4"/>
  <c r="AD22" i="4"/>
  <c r="C22" i="4"/>
  <c r="L28" i="4"/>
  <c r="U32" i="4"/>
  <c r="C38" i="4"/>
  <c r="AD46" i="4"/>
  <c r="L50" i="4"/>
  <c r="K56" i="4"/>
  <c r="S55" i="4"/>
  <c r="L54" i="4"/>
  <c r="L55" i="4"/>
  <c r="AD57" i="4"/>
  <c r="AK56" i="4"/>
  <c r="AK57" i="4"/>
  <c r="AD56" i="4"/>
  <c r="AC58" i="4"/>
  <c r="AU56" i="4"/>
  <c r="BC55" i="4"/>
  <c r="AV54" i="4"/>
  <c r="AV55" i="4"/>
  <c r="B56" i="4"/>
  <c r="C55" i="4"/>
  <c r="C54" i="4"/>
  <c r="J55" i="4"/>
  <c r="AL56" i="4"/>
  <c r="AM55" i="4"/>
  <c r="AM54" i="4"/>
  <c r="AT55" i="4"/>
  <c r="U55" i="4"/>
  <c r="AB55" i="4"/>
  <c r="T56" i="4"/>
  <c r="U54" i="4"/>
  <c r="U54" i="3"/>
  <c r="AD20" i="3"/>
  <c r="L26" i="3"/>
  <c r="C42" i="3"/>
  <c r="L12" i="3"/>
  <c r="AM26" i="3"/>
  <c r="AM36" i="3"/>
  <c r="U46" i="3"/>
  <c r="U26" i="3"/>
  <c r="AM34" i="3"/>
  <c r="L48" i="3"/>
  <c r="AV24" i="3"/>
  <c r="AD18" i="3"/>
  <c r="AV34" i="3"/>
  <c r="AM44" i="3"/>
  <c r="L50" i="3"/>
  <c r="AD16" i="3"/>
  <c r="L16" i="3"/>
  <c r="AV32" i="3"/>
  <c r="AM40" i="3"/>
  <c r="U36" i="3"/>
  <c r="AM24" i="3"/>
  <c r="L20" i="3"/>
  <c r="AD30" i="3"/>
  <c r="C48" i="3"/>
  <c r="L46" i="3"/>
  <c r="AV22" i="3"/>
  <c r="L36" i="3"/>
  <c r="U42" i="3"/>
  <c r="L40" i="3"/>
  <c r="L44" i="3"/>
  <c r="U48" i="3"/>
  <c r="AM20" i="3"/>
  <c r="AD34" i="3"/>
  <c r="C44" i="3"/>
  <c r="C26" i="3"/>
  <c r="AD40" i="3"/>
  <c r="U30" i="3"/>
  <c r="AD32" i="3"/>
  <c r="AV38" i="3"/>
  <c r="U44" i="3"/>
  <c r="U50" i="3"/>
  <c r="C16" i="3"/>
  <c r="AV50" i="3"/>
  <c r="AD26" i="3"/>
  <c r="AM38" i="3"/>
  <c r="AD44" i="3"/>
  <c r="AV20" i="3"/>
  <c r="U18" i="3"/>
  <c r="L34" i="3"/>
  <c r="C46" i="3"/>
  <c r="L24" i="3"/>
  <c r="U14" i="3"/>
  <c r="L14" i="3"/>
  <c r="AV30" i="3"/>
  <c r="C36" i="3"/>
  <c r="AM42" i="3"/>
  <c r="AD46" i="3"/>
  <c r="AV14" i="3"/>
  <c r="U22" i="3"/>
  <c r="AM22" i="3"/>
  <c r="L28" i="3"/>
  <c r="U34" i="3"/>
  <c r="C14" i="3"/>
  <c r="C32" i="3"/>
  <c r="L38" i="3"/>
  <c r="AV48" i="3"/>
  <c r="U52" i="3"/>
  <c r="AV12" i="3"/>
  <c r="AV26" i="3"/>
  <c r="U32" i="3"/>
  <c r="AD38" i="3"/>
  <c r="AV42" i="3"/>
  <c r="AM46" i="3"/>
  <c r="U24" i="3"/>
  <c r="AM16" i="3"/>
  <c r="C40" i="3"/>
  <c r="AD14" i="3"/>
  <c r="AM14" i="3"/>
  <c r="C18" i="3"/>
  <c r="AM48" i="3"/>
  <c r="AV28" i="3"/>
  <c r="AD50" i="3"/>
  <c r="AV46" i="3"/>
  <c r="C30" i="3"/>
  <c r="C50" i="3"/>
  <c r="AV18" i="3"/>
  <c r="U20" i="3"/>
  <c r="U16" i="3"/>
  <c r="C28" i="3"/>
  <c r="AM32" i="3"/>
  <c r="C34" i="3"/>
  <c r="AV36" i="3"/>
  <c r="U28" i="3"/>
  <c r="C22" i="3"/>
  <c r="AM18" i="3"/>
  <c r="AM28" i="3"/>
  <c r="L30" i="3"/>
  <c r="C38" i="3"/>
  <c r="L42" i="3"/>
  <c r="C12" i="3"/>
  <c r="AD28" i="3"/>
  <c r="L32" i="3"/>
  <c r="AD48" i="3"/>
  <c r="L18" i="3"/>
  <c r="L22" i="3"/>
  <c r="C20" i="3"/>
  <c r="U38" i="3"/>
  <c r="U40" i="3"/>
  <c r="AV40" i="3"/>
  <c r="AD42" i="3"/>
  <c r="AV44" i="3"/>
  <c r="AD12" i="3"/>
  <c r="AV16" i="3"/>
  <c r="U12" i="3"/>
  <c r="AD36" i="3"/>
  <c r="BC53" i="3"/>
  <c r="AV52" i="3"/>
  <c r="AU54" i="3"/>
  <c r="AV53" i="3"/>
  <c r="AK53" i="3"/>
  <c r="AD52" i="3"/>
  <c r="AC54" i="3"/>
  <c r="AD53" i="3"/>
  <c r="S53" i="3"/>
  <c r="L52" i="3"/>
  <c r="K54" i="3"/>
  <c r="L53" i="3"/>
  <c r="AB57" i="3"/>
  <c r="U56" i="3"/>
  <c r="T58" i="3"/>
  <c r="U57" i="3"/>
  <c r="AB56" i="3"/>
  <c r="AT53" i="3"/>
  <c r="AM53" i="3"/>
  <c r="AM52" i="3"/>
  <c r="AL54" i="3"/>
  <c r="C52" i="3"/>
  <c r="B54" i="3"/>
  <c r="J53" i="3"/>
  <c r="C53" i="3"/>
  <c r="BB7" i="1"/>
  <c r="BB6" i="1"/>
  <c r="AU7" i="1"/>
  <c r="AU6" i="1"/>
  <c r="AE6" i="4" l="1"/>
  <c r="AE6" i="3"/>
  <c r="AE7" i="4"/>
  <c r="AE7" i="3"/>
  <c r="AJ6" i="4"/>
  <c r="AJ6" i="3"/>
  <c r="AJ7" i="4"/>
  <c r="AJ7" i="3"/>
  <c r="AL58" i="4"/>
  <c r="AT57" i="4"/>
  <c r="AT56" i="4"/>
  <c r="AM56" i="4"/>
  <c r="AM57" i="4"/>
  <c r="J57" i="4"/>
  <c r="C56" i="4"/>
  <c r="B58" i="4"/>
  <c r="C57" i="4"/>
  <c r="J56" i="4"/>
  <c r="AV57" i="4"/>
  <c r="AV56" i="4"/>
  <c r="BC56" i="4"/>
  <c r="AU58" i="4"/>
  <c r="BC57" i="4"/>
  <c r="AB56" i="4"/>
  <c r="AB57" i="4"/>
  <c r="U56" i="4"/>
  <c r="T58" i="4"/>
  <c r="U57" i="4"/>
  <c r="AK59" i="4"/>
  <c r="AC60" i="4"/>
  <c r="AD58" i="4"/>
  <c r="AD59" i="4"/>
  <c r="L57" i="4"/>
  <c r="L56" i="4"/>
  <c r="K58" i="4"/>
  <c r="S57" i="4"/>
  <c r="S56" i="4"/>
  <c r="AT55" i="3"/>
  <c r="AM54" i="3"/>
  <c r="AM55" i="3"/>
  <c r="AL56" i="3"/>
  <c r="J55" i="3"/>
  <c r="C54" i="3"/>
  <c r="C55" i="3"/>
  <c r="B56" i="3"/>
  <c r="U58" i="3"/>
  <c r="T60" i="3"/>
  <c r="AB59" i="3"/>
  <c r="U59" i="3"/>
  <c r="K56" i="3"/>
  <c r="S55" i="3"/>
  <c r="L54" i="3"/>
  <c r="L55" i="3"/>
  <c r="AK55" i="3"/>
  <c r="AD54" i="3"/>
  <c r="AD55" i="3"/>
  <c r="AC56" i="3"/>
  <c r="AU56" i="3"/>
  <c r="BC55" i="3"/>
  <c r="AV54" i="3"/>
  <c r="AV55" i="3"/>
  <c r="BB4" i="1"/>
  <c r="BB3" i="1"/>
  <c r="AU4" i="1"/>
  <c r="AU3" i="1"/>
  <c r="AK4" i="1"/>
  <c r="AK6" i="1"/>
  <c r="AK7" i="1"/>
  <c r="AK3" i="1"/>
  <c r="AD5" i="1"/>
  <c r="AD6" i="1"/>
  <c r="AD7" i="1"/>
  <c r="W6" i="1"/>
  <c r="W7" i="1"/>
  <c r="W5" i="1"/>
  <c r="W4" i="1"/>
  <c r="O6" i="1"/>
  <c r="O7" i="1"/>
  <c r="O5" i="1"/>
  <c r="O4" i="1"/>
  <c r="AD4" i="1"/>
  <c r="J4" i="4" l="1"/>
  <c r="J4" i="3"/>
  <c r="Y7" i="4"/>
  <c r="Y7" i="3"/>
  <c r="J5" i="4"/>
  <c r="J5" i="3"/>
  <c r="Y6" i="4"/>
  <c r="Y6" i="3"/>
  <c r="J7" i="4"/>
  <c r="J7" i="3"/>
  <c r="Y4" i="4"/>
  <c r="Y4" i="3"/>
  <c r="J6" i="4"/>
  <c r="J6" i="3"/>
  <c r="Y3" i="4"/>
  <c r="Y3" i="3"/>
  <c r="AK61" i="4"/>
  <c r="AD60" i="4"/>
  <c r="AC62" i="4"/>
  <c r="AD61" i="4"/>
  <c r="BC59" i="4"/>
  <c r="AV58" i="4"/>
  <c r="AV59" i="4"/>
  <c r="AU60" i="4"/>
  <c r="J59" i="4"/>
  <c r="C58" i="4"/>
  <c r="B60" i="4"/>
  <c r="C59" i="4"/>
  <c r="S59" i="4"/>
  <c r="L58" i="4"/>
  <c r="L59" i="4"/>
  <c r="K60" i="4"/>
  <c r="AB59" i="4"/>
  <c r="U58" i="4"/>
  <c r="U59" i="4"/>
  <c r="T60" i="4"/>
  <c r="AT59" i="4"/>
  <c r="AM58" i="4"/>
  <c r="AL60" i="4"/>
  <c r="AM59" i="4"/>
  <c r="O4" i="4"/>
  <c r="O4" i="3"/>
  <c r="T7" i="4"/>
  <c r="T7" i="3"/>
  <c r="AE4" i="4"/>
  <c r="AE4" i="3"/>
  <c r="O5" i="4"/>
  <c r="O5" i="3"/>
  <c r="T6" i="4"/>
  <c r="T6" i="3"/>
  <c r="AJ3" i="4"/>
  <c r="AJ3" i="3"/>
  <c r="O7" i="4"/>
  <c r="O7" i="3"/>
  <c r="T5" i="4"/>
  <c r="T5" i="3"/>
  <c r="AJ4" i="4"/>
  <c r="AJ4" i="3"/>
  <c r="T4" i="4"/>
  <c r="T4" i="3"/>
  <c r="O6" i="4"/>
  <c r="O6" i="3"/>
  <c r="AE3" i="4"/>
  <c r="AE3" i="3"/>
  <c r="AK56" i="3"/>
  <c r="AD56" i="3"/>
  <c r="AK57" i="3"/>
  <c r="AC58" i="3"/>
  <c r="AD57" i="3"/>
  <c r="J57" i="3"/>
  <c r="B58" i="3"/>
  <c r="C57" i="3"/>
  <c r="J56" i="3"/>
  <c r="C56" i="3"/>
  <c r="AT57" i="3"/>
  <c r="AL58" i="3"/>
  <c r="AM57" i="3"/>
  <c r="AT56" i="3"/>
  <c r="AM56" i="3"/>
  <c r="BC57" i="3"/>
  <c r="BC56" i="3"/>
  <c r="AV56" i="3"/>
  <c r="AU58" i="3"/>
  <c r="AV57" i="3"/>
  <c r="T62" i="3"/>
  <c r="AB61" i="3"/>
  <c r="U61" i="3"/>
  <c r="U60" i="3"/>
  <c r="S57" i="3"/>
  <c r="S56" i="3"/>
  <c r="L57" i="3"/>
  <c r="L56" i="3"/>
  <c r="K58" i="3"/>
  <c r="T24" i="1"/>
  <c r="AB61" i="4" l="1"/>
  <c r="U60" i="4"/>
  <c r="U61" i="4"/>
  <c r="T62" i="4"/>
  <c r="S61" i="4"/>
  <c r="L60" i="4"/>
  <c r="L61" i="4"/>
  <c r="K62" i="4"/>
  <c r="BC61" i="4"/>
  <c r="AV60" i="4"/>
  <c r="AV61" i="4"/>
  <c r="AU62" i="4"/>
  <c r="AT61" i="4"/>
  <c r="AM60" i="4"/>
  <c r="AL62" i="4"/>
  <c r="AM61" i="4"/>
  <c r="J61" i="4"/>
  <c r="C60" i="4"/>
  <c r="B62" i="4"/>
  <c r="C61" i="4"/>
  <c r="AK63" i="4"/>
  <c r="AD62" i="4"/>
  <c r="AC64" i="4"/>
  <c r="AD63" i="4"/>
  <c r="BC59" i="3"/>
  <c r="AV58" i="3"/>
  <c r="AU60" i="3"/>
  <c r="AV59" i="3"/>
  <c r="C58" i="3"/>
  <c r="B60" i="3"/>
  <c r="J59" i="3"/>
  <c r="C59" i="3"/>
  <c r="AM59" i="3"/>
  <c r="AM58" i="3"/>
  <c r="AT59" i="3"/>
  <c r="AL60" i="3"/>
  <c r="AK59" i="3"/>
  <c r="AC60" i="3"/>
  <c r="AD59" i="3"/>
  <c r="AD58" i="3"/>
  <c r="S59" i="3"/>
  <c r="L59" i="3"/>
  <c r="L58" i="3"/>
  <c r="K60" i="3"/>
  <c r="T64" i="3"/>
  <c r="AB63" i="3"/>
  <c r="U63" i="3"/>
  <c r="U62" i="3"/>
  <c r="U24" i="1"/>
  <c r="U25" i="1"/>
  <c r="T12" i="1"/>
  <c r="AB25" i="1"/>
  <c r="T26" i="1"/>
  <c r="T22" i="1"/>
  <c r="T20" i="1"/>
  <c r="T18" i="1"/>
  <c r="T16" i="1"/>
  <c r="T14" i="1"/>
  <c r="BC63" i="4" l="1"/>
  <c r="AV62" i="4"/>
  <c r="AV63" i="4"/>
  <c r="AU64" i="4"/>
  <c r="S63" i="4"/>
  <c r="L62" i="4"/>
  <c r="L63" i="4"/>
  <c r="K64" i="4"/>
  <c r="AB63" i="4"/>
  <c r="U62" i="4"/>
  <c r="U63" i="4"/>
  <c r="T64" i="4"/>
  <c r="AK65" i="4"/>
  <c r="AD64" i="4"/>
  <c r="AC66" i="4"/>
  <c r="AD65" i="4"/>
  <c r="J63" i="4"/>
  <c r="C62" i="4"/>
  <c r="B64" i="4"/>
  <c r="C63" i="4"/>
  <c r="AT63" i="4"/>
  <c r="AM62" i="4"/>
  <c r="AL64" i="4"/>
  <c r="AM63" i="4"/>
  <c r="BC61" i="3"/>
  <c r="AV60" i="3"/>
  <c r="AV61" i="3"/>
  <c r="AU62" i="3"/>
  <c r="AK61" i="3"/>
  <c r="AD60" i="3"/>
  <c r="AC62" i="3"/>
  <c r="AD61" i="3"/>
  <c r="C61" i="3"/>
  <c r="C60" i="3"/>
  <c r="B62" i="3"/>
  <c r="J61" i="3"/>
  <c r="S61" i="3"/>
  <c r="L60" i="3"/>
  <c r="K62" i="3"/>
  <c r="L61" i="3"/>
  <c r="AL62" i="3"/>
  <c r="AT61" i="3"/>
  <c r="AM61" i="3"/>
  <c r="AM60" i="3"/>
  <c r="T66" i="3"/>
  <c r="AB65" i="3"/>
  <c r="U65" i="3"/>
  <c r="U64" i="3"/>
  <c r="U20" i="1"/>
  <c r="U21" i="1"/>
  <c r="U12" i="1"/>
  <c r="U13" i="1"/>
  <c r="U18" i="1"/>
  <c r="U19" i="1"/>
  <c r="U14" i="1"/>
  <c r="U15" i="1"/>
  <c r="U22" i="1"/>
  <c r="U23" i="1"/>
  <c r="U16" i="1"/>
  <c r="U17" i="1"/>
  <c r="U26" i="1"/>
  <c r="U27" i="1"/>
  <c r="AB19" i="1"/>
  <c r="AB21" i="1"/>
  <c r="AB13" i="1"/>
  <c r="AB15" i="1"/>
  <c r="AB23" i="1"/>
  <c r="AB17" i="1"/>
  <c r="T28" i="1"/>
  <c r="AB27" i="1"/>
  <c r="AB18" i="1"/>
  <c r="AB65" i="4" l="1"/>
  <c r="U64" i="4"/>
  <c r="U65" i="4"/>
  <c r="T66" i="4"/>
  <c r="S65" i="4"/>
  <c r="L64" i="4"/>
  <c r="L65" i="4"/>
  <c r="K66" i="4"/>
  <c r="BC65" i="4"/>
  <c r="AV64" i="4"/>
  <c r="AV65" i="4"/>
  <c r="AU66" i="4"/>
  <c r="AT65" i="4"/>
  <c r="AM64" i="4"/>
  <c r="AL66" i="4"/>
  <c r="AM65" i="4"/>
  <c r="J65" i="4"/>
  <c r="C64" i="4"/>
  <c r="B66" i="4"/>
  <c r="C65" i="4"/>
  <c r="AK67" i="4"/>
  <c r="AD66" i="4"/>
  <c r="AC68" i="4"/>
  <c r="AC70" i="4" s="1"/>
  <c r="AC72" i="4" s="1"/>
  <c r="AC74" i="4" s="1"/>
  <c r="AC76" i="4" s="1"/>
  <c r="AC78" i="4" s="1"/>
  <c r="AC80" i="4" s="1"/>
  <c r="AC82" i="4" s="1"/>
  <c r="AC84" i="4" s="1"/>
  <c r="AD67" i="4"/>
  <c r="S63" i="3"/>
  <c r="L62" i="3"/>
  <c r="L63" i="3"/>
  <c r="K64" i="3"/>
  <c r="B64" i="3"/>
  <c r="J63" i="3"/>
  <c r="C63" i="3"/>
  <c r="C62" i="3"/>
  <c r="AK63" i="3"/>
  <c r="AD62" i="3"/>
  <c r="AC64" i="3"/>
  <c r="AD63" i="3"/>
  <c r="BC63" i="3"/>
  <c r="AV62" i="3"/>
  <c r="AU64" i="3"/>
  <c r="AV63" i="3"/>
  <c r="T68" i="3"/>
  <c r="AB67" i="3"/>
  <c r="U67" i="3"/>
  <c r="U66" i="3"/>
  <c r="AM63" i="3"/>
  <c r="AM62" i="3"/>
  <c r="AT63" i="3"/>
  <c r="AL64" i="3"/>
  <c r="U28" i="1"/>
  <c r="U29" i="1"/>
  <c r="T30" i="1"/>
  <c r="AB28" i="1"/>
  <c r="AB29" i="1"/>
  <c r="B24" i="1"/>
  <c r="AK85" i="4" l="1"/>
  <c r="AD84" i="4"/>
  <c r="AD85" i="4"/>
  <c r="BC67" i="4"/>
  <c r="AV66" i="4"/>
  <c r="AV67" i="4"/>
  <c r="AU68" i="4"/>
  <c r="AU70" i="4" s="1"/>
  <c r="AU72" i="4" s="1"/>
  <c r="AU74" i="4" s="1"/>
  <c r="AU76" i="4" s="1"/>
  <c r="AU78" i="4" s="1"/>
  <c r="AU80" i="4" s="1"/>
  <c r="S67" i="4"/>
  <c r="L66" i="4"/>
  <c r="L67" i="4"/>
  <c r="K68" i="4"/>
  <c r="K70" i="4" s="1"/>
  <c r="K72" i="4" s="1"/>
  <c r="K74" i="4" s="1"/>
  <c r="AB67" i="4"/>
  <c r="U66" i="4"/>
  <c r="U67" i="4"/>
  <c r="T68" i="4"/>
  <c r="T70" i="4" s="1"/>
  <c r="T72" i="4" s="1"/>
  <c r="T74" i="4" s="1"/>
  <c r="T76" i="4" s="1"/>
  <c r="T78" i="4" s="1"/>
  <c r="T80" i="4" s="1"/>
  <c r="AK69" i="4"/>
  <c r="AD68" i="4"/>
  <c r="AD69" i="4"/>
  <c r="J67" i="4"/>
  <c r="C66" i="4"/>
  <c r="B68" i="4"/>
  <c r="B70" i="4" s="1"/>
  <c r="B72" i="4" s="1"/>
  <c r="B74" i="4" s="1"/>
  <c r="B76" i="4" s="1"/>
  <c r="B78" i="4" s="1"/>
  <c r="B80" i="4" s="1"/>
  <c r="B82" i="4" s="1"/>
  <c r="B84" i="4" s="1"/>
  <c r="C67" i="4"/>
  <c r="AT67" i="4"/>
  <c r="AM66" i="4"/>
  <c r="AL68" i="4"/>
  <c r="AL70" i="4" s="1"/>
  <c r="AL72" i="4" s="1"/>
  <c r="AL74" i="4" s="1"/>
  <c r="AL76" i="4" s="1"/>
  <c r="AM67" i="4"/>
  <c r="BC65" i="3"/>
  <c r="AV64" i="3"/>
  <c r="AV65" i="3"/>
  <c r="AU66" i="3"/>
  <c r="AL66" i="3"/>
  <c r="AT65" i="3"/>
  <c r="AM65" i="3"/>
  <c r="AM64" i="3"/>
  <c r="S65" i="3"/>
  <c r="L64" i="3"/>
  <c r="K66" i="3"/>
  <c r="L65" i="3"/>
  <c r="AK65" i="3"/>
  <c r="AD64" i="3"/>
  <c r="AC66" i="3"/>
  <c r="AD65" i="3"/>
  <c r="AB69" i="3"/>
  <c r="U69" i="3"/>
  <c r="U68" i="3"/>
  <c r="C65" i="3"/>
  <c r="C64" i="3"/>
  <c r="J65" i="3"/>
  <c r="B66" i="3"/>
  <c r="J25" i="1"/>
  <c r="B20" i="1"/>
  <c r="T32" i="1"/>
  <c r="T34" i="1" s="1"/>
  <c r="U30" i="1"/>
  <c r="U31" i="1"/>
  <c r="AB31" i="1"/>
  <c r="C24" i="1"/>
  <c r="C25" i="1"/>
  <c r="B12" i="1"/>
  <c r="J13" i="1" s="1"/>
  <c r="B14" i="1"/>
  <c r="J15" i="1" s="1"/>
  <c r="B16" i="1"/>
  <c r="J17" i="1" s="1"/>
  <c r="B22" i="1"/>
  <c r="J23" i="1" s="1"/>
  <c r="B18" i="1"/>
  <c r="J19" i="1" s="1"/>
  <c r="K24" i="1"/>
  <c r="CW24" i="1"/>
  <c r="CN24" i="1"/>
  <c r="CV25" i="1" s="1"/>
  <c r="CE24" i="1"/>
  <c r="BV24" i="1"/>
  <c r="BM24" i="1"/>
  <c r="BD24" i="1"/>
  <c r="AU24" i="1"/>
  <c r="AC24" i="1"/>
  <c r="AL24" i="1"/>
  <c r="K22" i="1" l="1"/>
  <c r="K20" i="1"/>
  <c r="T82" i="4"/>
  <c r="U81" i="4"/>
  <c r="AB81" i="4"/>
  <c r="U80" i="4"/>
  <c r="K76" i="4"/>
  <c r="S75" i="4"/>
  <c r="L75" i="4"/>
  <c r="L74" i="4"/>
  <c r="AV81" i="4"/>
  <c r="BC81" i="4"/>
  <c r="AU82" i="4"/>
  <c r="AV80" i="4"/>
  <c r="AM76" i="4"/>
  <c r="AL78" i="4"/>
  <c r="AM77" i="4"/>
  <c r="AT77" i="4"/>
  <c r="AB69" i="4"/>
  <c r="U68" i="4"/>
  <c r="U69" i="4"/>
  <c r="S69" i="4"/>
  <c r="L68" i="4"/>
  <c r="L69" i="4"/>
  <c r="BC69" i="4"/>
  <c r="AV68" i="4"/>
  <c r="AV69" i="4"/>
  <c r="AT69" i="4"/>
  <c r="AM68" i="4"/>
  <c r="AM69" i="4"/>
  <c r="J69" i="4"/>
  <c r="C68" i="4"/>
  <c r="C69" i="4"/>
  <c r="AK70" i="4"/>
  <c r="AK71" i="4"/>
  <c r="AD71" i="4"/>
  <c r="AD70" i="4"/>
  <c r="BC67" i="3"/>
  <c r="AV66" i="3"/>
  <c r="AU68" i="3"/>
  <c r="AV67" i="3"/>
  <c r="AK67" i="3"/>
  <c r="AD66" i="3"/>
  <c r="AC68" i="3"/>
  <c r="AD67" i="3"/>
  <c r="S67" i="3"/>
  <c r="L66" i="3"/>
  <c r="L67" i="3"/>
  <c r="K68" i="3"/>
  <c r="B68" i="3"/>
  <c r="J67" i="3"/>
  <c r="C67" i="3"/>
  <c r="C66" i="3"/>
  <c r="AM67" i="3"/>
  <c r="AM66" i="3"/>
  <c r="AL68" i="3"/>
  <c r="AT67" i="3"/>
  <c r="S25" i="1"/>
  <c r="C20" i="1"/>
  <c r="C21" i="1"/>
  <c r="J21" i="1"/>
  <c r="AB33" i="1"/>
  <c r="AK25" i="1"/>
  <c r="AD24" i="1"/>
  <c r="AD25" i="1"/>
  <c r="CD25" i="1"/>
  <c r="BW24" i="1"/>
  <c r="BW25" i="1"/>
  <c r="BC25" i="1"/>
  <c r="AV24" i="1"/>
  <c r="AV25" i="1"/>
  <c r="CM25" i="1"/>
  <c r="CF24" i="1"/>
  <c r="CF25" i="1"/>
  <c r="U34" i="1"/>
  <c r="U35" i="1"/>
  <c r="AT25" i="1"/>
  <c r="AM24" i="1"/>
  <c r="AM25" i="1"/>
  <c r="BU25" i="1"/>
  <c r="BN24" i="1"/>
  <c r="BN25" i="1"/>
  <c r="DE25" i="1"/>
  <c r="CX24" i="1"/>
  <c r="CX25" i="1"/>
  <c r="BL25" i="1"/>
  <c r="BE24" i="1"/>
  <c r="BE25" i="1"/>
  <c r="U32" i="1"/>
  <c r="U33" i="1"/>
  <c r="AB35" i="1"/>
  <c r="C18" i="1"/>
  <c r="C19" i="1"/>
  <c r="C22" i="1"/>
  <c r="C23" i="1"/>
  <c r="C16" i="1"/>
  <c r="C17" i="1"/>
  <c r="C14" i="1"/>
  <c r="C15" i="1"/>
  <c r="C12" i="1"/>
  <c r="C13" i="1"/>
  <c r="CO24" i="1"/>
  <c r="CO25" i="1"/>
  <c r="T36" i="1"/>
  <c r="BM20" i="1"/>
  <c r="BM12" i="1"/>
  <c r="BM14" i="1"/>
  <c r="BM16" i="1"/>
  <c r="BM18" i="1"/>
  <c r="BV12" i="1"/>
  <c r="BV14" i="1"/>
  <c r="BV16" i="1"/>
  <c r="BV18" i="1"/>
  <c r="J18" i="1"/>
  <c r="L24" i="1"/>
  <c r="L25" i="1"/>
  <c r="AL22" i="1"/>
  <c r="AL20" i="1"/>
  <c r="AL18" i="1"/>
  <c r="AL16" i="1"/>
  <c r="AL14" i="1"/>
  <c r="AL12" i="1"/>
  <c r="AC22" i="1"/>
  <c r="AC20" i="1"/>
  <c r="AC18" i="1"/>
  <c r="AC16" i="1"/>
  <c r="AC14" i="1"/>
  <c r="AC12" i="1"/>
  <c r="AU22" i="1"/>
  <c r="AU20" i="1"/>
  <c r="AU18" i="1"/>
  <c r="AU16" i="1"/>
  <c r="AU14" i="1"/>
  <c r="AU12" i="1"/>
  <c r="BD22" i="1"/>
  <c r="BD20" i="1"/>
  <c r="BD18" i="1"/>
  <c r="BD16" i="1"/>
  <c r="BD14" i="1"/>
  <c r="BD12" i="1"/>
  <c r="BM22" i="1"/>
  <c r="BV22" i="1"/>
  <c r="BV20" i="1"/>
  <c r="CE22" i="1"/>
  <c r="CE20" i="1"/>
  <c r="CE18" i="1"/>
  <c r="CE16" i="1"/>
  <c r="CE14" i="1"/>
  <c r="CE12" i="1"/>
  <c r="CN22" i="1"/>
  <c r="CV23" i="1" s="1"/>
  <c r="CN20" i="1"/>
  <c r="CN18" i="1"/>
  <c r="CN16" i="1"/>
  <c r="CV17" i="1" s="1"/>
  <c r="CN14" i="1"/>
  <c r="CV15" i="1" s="1"/>
  <c r="CN12" i="1"/>
  <c r="CV13" i="1" s="1"/>
  <c r="CW22" i="1"/>
  <c r="CW20" i="1"/>
  <c r="CW18" i="1"/>
  <c r="CW16" i="1"/>
  <c r="CW14" i="1"/>
  <c r="CW12" i="1"/>
  <c r="K26" i="1"/>
  <c r="S27" i="1" s="1"/>
  <c r="K18" i="1"/>
  <c r="K16" i="1"/>
  <c r="S17" i="1" s="1"/>
  <c r="K14" i="1"/>
  <c r="S15" i="1" s="1"/>
  <c r="K12" i="1"/>
  <c r="S13" i="1" s="1"/>
  <c r="AV82" i="4" l="1"/>
  <c r="AV83" i="4"/>
  <c r="BC82" i="4"/>
  <c r="AU84" i="4"/>
  <c r="BC83" i="4"/>
  <c r="AT79" i="4"/>
  <c r="AM78" i="4"/>
  <c r="AL80" i="4"/>
  <c r="AM79" i="4"/>
  <c r="S77" i="4"/>
  <c r="L76" i="4"/>
  <c r="K78" i="4"/>
  <c r="L77" i="4"/>
  <c r="T84" i="4"/>
  <c r="U82" i="4"/>
  <c r="AB82" i="4"/>
  <c r="U83" i="4"/>
  <c r="AB83" i="4"/>
  <c r="AB71" i="4"/>
  <c r="U70" i="4"/>
  <c r="AB70" i="4"/>
  <c r="U71" i="4"/>
  <c r="J71" i="4"/>
  <c r="C70" i="4"/>
  <c r="C71" i="4"/>
  <c r="J70" i="4"/>
  <c r="AT71" i="4"/>
  <c r="AM70" i="4"/>
  <c r="AT70" i="4"/>
  <c r="AM71" i="4"/>
  <c r="AK73" i="4"/>
  <c r="AD72" i="4"/>
  <c r="AD73" i="4"/>
  <c r="BC71" i="4"/>
  <c r="BC70" i="4"/>
  <c r="AV70" i="4"/>
  <c r="AV71" i="4"/>
  <c r="S71" i="4"/>
  <c r="S70" i="4"/>
  <c r="L71" i="4"/>
  <c r="L70" i="4"/>
  <c r="C69" i="3"/>
  <c r="C68" i="3"/>
  <c r="J69" i="3"/>
  <c r="AT69" i="3"/>
  <c r="AM69" i="3"/>
  <c r="AM68" i="3"/>
  <c r="AK69" i="3"/>
  <c r="AD68" i="3"/>
  <c r="AD69" i="3"/>
  <c r="BC69" i="3"/>
  <c r="AV68" i="3"/>
  <c r="AV69" i="3"/>
  <c r="S69" i="3"/>
  <c r="L68" i="3"/>
  <c r="L69" i="3"/>
  <c r="L22" i="1"/>
  <c r="L23" i="1"/>
  <c r="S23" i="1"/>
  <c r="L20" i="1"/>
  <c r="S21" i="1"/>
  <c r="L21" i="1"/>
  <c r="BL13" i="1"/>
  <c r="BE12" i="1"/>
  <c r="BE13" i="1"/>
  <c r="AK13" i="1"/>
  <c r="AD12" i="1"/>
  <c r="AD13" i="1"/>
  <c r="DE17" i="1"/>
  <c r="CX16" i="1"/>
  <c r="CX17" i="1"/>
  <c r="CM17" i="1"/>
  <c r="CF16" i="1"/>
  <c r="CF17" i="1"/>
  <c r="CD21" i="1"/>
  <c r="BW20" i="1"/>
  <c r="BW21" i="1"/>
  <c r="BL15" i="1"/>
  <c r="BE14" i="1"/>
  <c r="BE15" i="1"/>
  <c r="BL23" i="1"/>
  <c r="BE22" i="1"/>
  <c r="BE23" i="1"/>
  <c r="AV18" i="1"/>
  <c r="AV19" i="1"/>
  <c r="AK15" i="1"/>
  <c r="AD14" i="1"/>
  <c r="AD15" i="1"/>
  <c r="AK23" i="1"/>
  <c r="AD22" i="1"/>
  <c r="AD23" i="1"/>
  <c r="AM18" i="1"/>
  <c r="AM19" i="1"/>
  <c r="CD15" i="1"/>
  <c r="BW14" i="1"/>
  <c r="BW15" i="1"/>
  <c r="BU15" i="1"/>
  <c r="BN14" i="1"/>
  <c r="BN15" i="1"/>
  <c r="DE23" i="1"/>
  <c r="CX22" i="1"/>
  <c r="CX23" i="1"/>
  <c r="CM23" i="1"/>
  <c r="CF22" i="1"/>
  <c r="CF23" i="1"/>
  <c r="BU17" i="1"/>
  <c r="BN16" i="1"/>
  <c r="BN17" i="1"/>
  <c r="CX18" i="1"/>
  <c r="CX19" i="1"/>
  <c r="CF18" i="1"/>
  <c r="CF19" i="1"/>
  <c r="CD23" i="1"/>
  <c r="BW22" i="1"/>
  <c r="BW23" i="1"/>
  <c r="BL17" i="1"/>
  <c r="BE16" i="1"/>
  <c r="BE17" i="1"/>
  <c r="BC13" i="1"/>
  <c r="AV12" i="1"/>
  <c r="AV13" i="1"/>
  <c r="BC21" i="1"/>
  <c r="AV20" i="1"/>
  <c r="AV21" i="1"/>
  <c r="AK17" i="1"/>
  <c r="AD16" i="1"/>
  <c r="AD17" i="1"/>
  <c r="AT13" i="1"/>
  <c r="AM12" i="1"/>
  <c r="AM13" i="1"/>
  <c r="AT21" i="1"/>
  <c r="AM20" i="1"/>
  <c r="AM21" i="1"/>
  <c r="CD13" i="1"/>
  <c r="BW12" i="1"/>
  <c r="BW13" i="1"/>
  <c r="BU13" i="1"/>
  <c r="BN12" i="1"/>
  <c r="BN13" i="1"/>
  <c r="DE15" i="1"/>
  <c r="CX14" i="1"/>
  <c r="CX15" i="1"/>
  <c r="CM15" i="1"/>
  <c r="CF14" i="1"/>
  <c r="CF15" i="1"/>
  <c r="BL21" i="1"/>
  <c r="BE20" i="1"/>
  <c r="BE21" i="1"/>
  <c r="BC17" i="1"/>
  <c r="AV16" i="1"/>
  <c r="AV17" i="1"/>
  <c r="AK21" i="1"/>
  <c r="AD20" i="1"/>
  <c r="AD21" i="1"/>
  <c r="AT17" i="1"/>
  <c r="AM16" i="1"/>
  <c r="AM17" i="1"/>
  <c r="CD17" i="1"/>
  <c r="BW16" i="1"/>
  <c r="BW17" i="1"/>
  <c r="U36" i="1"/>
  <c r="U37" i="1"/>
  <c r="DE13" i="1"/>
  <c r="CX12" i="1"/>
  <c r="CX13" i="1"/>
  <c r="DE21" i="1"/>
  <c r="CX20" i="1"/>
  <c r="CX21" i="1"/>
  <c r="CM13" i="1"/>
  <c r="CF12" i="1"/>
  <c r="CF13" i="1"/>
  <c r="CM21" i="1"/>
  <c r="CF20" i="1"/>
  <c r="CF21" i="1"/>
  <c r="BU23" i="1"/>
  <c r="BN22" i="1"/>
  <c r="BN23" i="1"/>
  <c r="BE18" i="1"/>
  <c r="BE19" i="1"/>
  <c r="BC15" i="1"/>
  <c r="AV14" i="1"/>
  <c r="AV15" i="1"/>
  <c r="BC23" i="1"/>
  <c r="AV22" i="1"/>
  <c r="AV23" i="1"/>
  <c r="AD18" i="1"/>
  <c r="AD19" i="1"/>
  <c r="AT15" i="1"/>
  <c r="AM14" i="1"/>
  <c r="AM15" i="1"/>
  <c r="AT23" i="1"/>
  <c r="AM22" i="1"/>
  <c r="AM23" i="1"/>
  <c r="CD19" i="1"/>
  <c r="BW18" i="1"/>
  <c r="BW19" i="1"/>
  <c r="BU19" i="1"/>
  <c r="BN18" i="1"/>
  <c r="BN19" i="1"/>
  <c r="BU21" i="1"/>
  <c r="BN20" i="1"/>
  <c r="BN21" i="1"/>
  <c r="AB37" i="1"/>
  <c r="CO21" i="1"/>
  <c r="CV21" i="1"/>
  <c r="BC18" i="1"/>
  <c r="BC19" i="1"/>
  <c r="AT18" i="1"/>
  <c r="AT19" i="1"/>
  <c r="CM18" i="1"/>
  <c r="CM19" i="1"/>
  <c r="DE18" i="1"/>
  <c r="DE19" i="1"/>
  <c r="S18" i="1"/>
  <c r="S19" i="1"/>
  <c r="BL18" i="1"/>
  <c r="BL19" i="1"/>
  <c r="AK18" i="1"/>
  <c r="AK19" i="1"/>
  <c r="CV18" i="1"/>
  <c r="CV19" i="1"/>
  <c r="CO22" i="1"/>
  <c r="CO23" i="1"/>
  <c r="T38" i="1"/>
  <c r="CD18" i="1"/>
  <c r="BU18" i="1"/>
  <c r="L12" i="1"/>
  <c r="L13" i="1"/>
  <c r="L14" i="1"/>
  <c r="L15" i="1"/>
  <c r="L16" i="1"/>
  <c r="L17" i="1"/>
  <c r="L18" i="1"/>
  <c r="L19" i="1"/>
  <c r="L26" i="1"/>
  <c r="L27" i="1"/>
  <c r="CO13" i="1"/>
  <c r="CO12" i="1"/>
  <c r="CO15" i="1"/>
  <c r="CO14" i="1"/>
  <c r="CO17" i="1"/>
  <c r="CO16" i="1"/>
  <c r="CO19" i="1"/>
  <c r="CO18" i="1"/>
  <c r="CO20" i="1"/>
  <c r="AL26" i="1"/>
  <c r="L79" i="4" l="1"/>
  <c r="S79" i="4"/>
  <c r="L78" i="4"/>
  <c r="K80" i="4"/>
  <c r="AM81" i="4"/>
  <c r="AT81" i="4"/>
  <c r="AM80" i="4"/>
  <c r="AL82" i="4"/>
  <c r="BC85" i="4"/>
  <c r="AV84" i="4"/>
  <c r="AV85" i="4"/>
  <c r="AB85" i="4"/>
  <c r="U85" i="4"/>
  <c r="U84" i="4"/>
  <c r="J73" i="4"/>
  <c r="C72" i="4"/>
  <c r="C73" i="4"/>
  <c r="S73" i="4"/>
  <c r="L72" i="4"/>
  <c r="L73" i="4"/>
  <c r="AK75" i="4"/>
  <c r="AD74" i="4"/>
  <c r="AD75" i="4"/>
  <c r="BC73" i="4"/>
  <c r="AV72" i="4"/>
  <c r="AV73" i="4"/>
  <c r="AT73" i="4"/>
  <c r="AM72" i="4"/>
  <c r="AM73" i="4"/>
  <c r="AB73" i="4"/>
  <c r="U72" i="4"/>
  <c r="U73" i="4"/>
  <c r="AT27" i="1"/>
  <c r="AM26" i="1"/>
  <c r="AM27" i="1"/>
  <c r="U38" i="1"/>
  <c r="U39" i="1"/>
  <c r="AB39" i="1"/>
  <c r="T40" i="1"/>
  <c r="AL28" i="1"/>
  <c r="AC26" i="1"/>
  <c r="AU26" i="1"/>
  <c r="BD26" i="1"/>
  <c r="BM26" i="1"/>
  <c r="BV26" i="1"/>
  <c r="CE26" i="1"/>
  <c r="CN26" i="1"/>
  <c r="CW26" i="1"/>
  <c r="K28" i="1"/>
  <c r="CV27" i="1" l="1"/>
  <c r="CO26" i="1"/>
  <c r="CO27" i="1"/>
  <c r="AL84" i="4"/>
  <c r="AM83" i="4"/>
  <c r="AM82" i="4"/>
  <c r="AT83" i="4"/>
  <c r="AT82" i="4"/>
  <c r="S81" i="4"/>
  <c r="K82" i="4"/>
  <c r="L81" i="4"/>
  <c r="L80" i="4"/>
  <c r="AB75" i="4"/>
  <c r="U74" i="4"/>
  <c r="U75" i="4"/>
  <c r="AK77" i="4"/>
  <c r="AD76" i="4"/>
  <c r="AD77" i="4"/>
  <c r="J75" i="4"/>
  <c r="C74" i="4"/>
  <c r="C75" i="4"/>
  <c r="AT75" i="4"/>
  <c r="AM74" i="4"/>
  <c r="AM75" i="4"/>
  <c r="BC75" i="4"/>
  <c r="AV74" i="4"/>
  <c r="AV75" i="4"/>
  <c r="BL27" i="1"/>
  <c r="BE26" i="1"/>
  <c r="BE27" i="1"/>
  <c r="U40" i="1"/>
  <c r="U41" i="1"/>
  <c r="CM27" i="1"/>
  <c r="CF26" i="1"/>
  <c r="CF27" i="1"/>
  <c r="BC27" i="1"/>
  <c r="AV26" i="1"/>
  <c r="AV27" i="1"/>
  <c r="DE27" i="1"/>
  <c r="CX26" i="1"/>
  <c r="CX27" i="1"/>
  <c r="BU27" i="1"/>
  <c r="BN26" i="1"/>
  <c r="BN27" i="1"/>
  <c r="AM28" i="1"/>
  <c r="AM29" i="1"/>
  <c r="CD27" i="1"/>
  <c r="BW26" i="1"/>
  <c r="BW27" i="1"/>
  <c r="AK27" i="1"/>
  <c r="AD26" i="1"/>
  <c r="AD27" i="1"/>
  <c r="AB41" i="1"/>
  <c r="S28" i="1"/>
  <c r="S29" i="1"/>
  <c r="AT28" i="1"/>
  <c r="AT29" i="1"/>
  <c r="AL30" i="1"/>
  <c r="T42" i="1"/>
  <c r="L28" i="1"/>
  <c r="L29" i="1"/>
  <c r="CW28" i="1"/>
  <c r="CN28" i="1"/>
  <c r="CE28" i="1"/>
  <c r="BV28" i="1"/>
  <c r="BM28" i="1"/>
  <c r="BD28" i="1"/>
  <c r="AU28" i="1"/>
  <c r="AC28" i="1"/>
  <c r="K30" i="1"/>
  <c r="S31" i="1" s="1"/>
  <c r="B26" i="1"/>
  <c r="J27" i="1" s="1"/>
  <c r="CV29" i="1" l="1"/>
  <c r="CO29" i="1"/>
  <c r="L82" i="4"/>
  <c r="K84" i="4"/>
  <c r="S82" i="4"/>
  <c r="S83" i="4"/>
  <c r="L83" i="4"/>
  <c r="AT85" i="4"/>
  <c r="AM84" i="4"/>
  <c r="AM85" i="4"/>
  <c r="AK79" i="4"/>
  <c r="AD78" i="4"/>
  <c r="AD79" i="4"/>
  <c r="AB77" i="4"/>
  <c r="U76" i="4"/>
  <c r="U77" i="4"/>
  <c r="J77" i="4"/>
  <c r="C76" i="4"/>
  <c r="C77" i="4"/>
  <c r="BC77" i="4"/>
  <c r="AV76" i="4"/>
  <c r="AV77" i="4"/>
  <c r="U42" i="1"/>
  <c r="U43" i="1"/>
  <c r="BN28" i="1"/>
  <c r="BN29" i="1"/>
  <c r="CX28" i="1"/>
  <c r="CX29" i="1"/>
  <c r="AM30" i="1"/>
  <c r="AM31" i="1"/>
  <c r="BE28" i="1"/>
  <c r="BE29" i="1"/>
  <c r="AD28" i="1"/>
  <c r="AD29" i="1"/>
  <c r="BW28" i="1"/>
  <c r="BW29" i="1"/>
  <c r="AV28" i="1"/>
  <c r="AV29" i="1"/>
  <c r="CF28" i="1"/>
  <c r="CF29" i="1"/>
  <c r="AB43" i="1"/>
  <c r="BL28" i="1"/>
  <c r="BL29" i="1"/>
  <c r="CM28" i="1"/>
  <c r="CM29" i="1"/>
  <c r="DE28" i="1"/>
  <c r="DE29" i="1"/>
  <c r="BC28" i="1"/>
  <c r="BC29" i="1"/>
  <c r="AK28" i="1"/>
  <c r="AK29" i="1"/>
  <c r="CD28" i="1"/>
  <c r="CD29" i="1"/>
  <c r="BU28" i="1"/>
  <c r="BU29" i="1"/>
  <c r="AL32" i="1"/>
  <c r="AT31" i="1"/>
  <c r="C26" i="1"/>
  <c r="C27" i="1"/>
  <c r="CV28" i="1"/>
  <c r="CO28" i="1"/>
  <c r="BD30" i="1"/>
  <c r="CN30" i="1"/>
  <c r="AB42" i="1"/>
  <c r="T44" i="1"/>
  <c r="AU30" i="1"/>
  <c r="BV30" i="1"/>
  <c r="AC30" i="1"/>
  <c r="CE30" i="1"/>
  <c r="BM30" i="1"/>
  <c r="CW30" i="1"/>
  <c r="K32" i="1"/>
  <c r="S33" i="1" s="1"/>
  <c r="L30" i="1"/>
  <c r="L31" i="1"/>
  <c r="B28" i="1"/>
  <c r="J29" i="1" s="1"/>
  <c r="CV31" i="1" l="1"/>
  <c r="CO31" i="1"/>
  <c r="S85" i="4"/>
  <c r="L85" i="4"/>
  <c r="L84" i="4"/>
  <c r="AB79" i="4"/>
  <c r="U78" i="4"/>
  <c r="U79" i="4"/>
  <c r="AK81" i="4"/>
  <c r="AD80" i="4"/>
  <c r="AD81" i="4"/>
  <c r="BC79" i="4"/>
  <c r="AV78" i="4"/>
  <c r="AV79" i="4"/>
  <c r="J79" i="4"/>
  <c r="C78" i="4"/>
  <c r="C79" i="4"/>
  <c r="BN30" i="1"/>
  <c r="BN31" i="1"/>
  <c r="AV30" i="1"/>
  <c r="AV31" i="1"/>
  <c r="BE30" i="1"/>
  <c r="BE31" i="1"/>
  <c r="CF30" i="1"/>
  <c r="CF31" i="1"/>
  <c r="U44" i="1"/>
  <c r="U45" i="1"/>
  <c r="BD32" i="1"/>
  <c r="BD34" i="1" s="1"/>
  <c r="AD30" i="1"/>
  <c r="AD31" i="1"/>
  <c r="AT33" i="1"/>
  <c r="AM32" i="1"/>
  <c r="AM33" i="1"/>
  <c r="CX30" i="1"/>
  <c r="CX31" i="1"/>
  <c r="BW30" i="1"/>
  <c r="BW31" i="1"/>
  <c r="AB45" i="1"/>
  <c r="AL34" i="1"/>
  <c r="AL36" i="1" s="1"/>
  <c r="AK31" i="1"/>
  <c r="BL31" i="1"/>
  <c r="CE32" i="1"/>
  <c r="CM31" i="1"/>
  <c r="DE31" i="1"/>
  <c r="BV32" i="1"/>
  <c r="CD31" i="1"/>
  <c r="BU31" i="1"/>
  <c r="AU32" i="1"/>
  <c r="BC31" i="1"/>
  <c r="CN32" i="1"/>
  <c r="CO33" i="1" s="1"/>
  <c r="CO30" i="1"/>
  <c r="C28" i="1"/>
  <c r="C29" i="1"/>
  <c r="J28" i="1"/>
  <c r="AC32" i="1"/>
  <c r="T46" i="1"/>
  <c r="BM32" i="1"/>
  <c r="CW32" i="1"/>
  <c r="K34" i="1"/>
  <c r="S35" i="1" s="1"/>
  <c r="L32" i="1"/>
  <c r="L33" i="1"/>
  <c r="B30" i="1"/>
  <c r="J31" i="1" s="1"/>
  <c r="AK83" i="4" l="1"/>
  <c r="AK82" i="4"/>
  <c r="AD83" i="4"/>
  <c r="AD82" i="4"/>
  <c r="J81" i="4"/>
  <c r="C80" i="4"/>
  <c r="C81" i="4"/>
  <c r="CD33" i="1"/>
  <c r="BW32" i="1"/>
  <c r="BW33" i="1"/>
  <c r="U46" i="1"/>
  <c r="U47" i="1"/>
  <c r="BC33" i="1"/>
  <c r="AV32" i="1"/>
  <c r="AV33" i="1"/>
  <c r="BL33" i="1"/>
  <c r="BE32" i="1"/>
  <c r="BE33" i="1"/>
  <c r="BN32" i="1"/>
  <c r="BN33" i="1"/>
  <c r="AT35" i="1"/>
  <c r="AM34" i="1"/>
  <c r="AM35" i="1"/>
  <c r="BL35" i="1"/>
  <c r="BE34" i="1"/>
  <c r="BE35" i="1"/>
  <c r="AT37" i="1"/>
  <c r="AM36" i="1"/>
  <c r="AM37" i="1"/>
  <c r="AD32" i="1"/>
  <c r="AD33" i="1"/>
  <c r="CX32" i="1"/>
  <c r="CX33" i="1"/>
  <c r="CM33" i="1"/>
  <c r="CF32" i="1"/>
  <c r="CF33" i="1"/>
  <c r="AB47" i="1"/>
  <c r="BV34" i="1"/>
  <c r="AU34" i="1"/>
  <c r="CE34" i="1"/>
  <c r="CW34" i="1"/>
  <c r="DE33" i="1"/>
  <c r="CO32" i="1"/>
  <c r="CV33" i="1"/>
  <c r="BU33" i="1"/>
  <c r="AK33" i="1"/>
  <c r="AC34" i="1"/>
  <c r="CN34" i="1"/>
  <c r="C30" i="1"/>
  <c r="C31" i="1"/>
  <c r="BM34" i="1"/>
  <c r="T48" i="1"/>
  <c r="BD36" i="1"/>
  <c r="K36" i="1"/>
  <c r="S37" i="1" s="1"/>
  <c r="L34" i="1"/>
  <c r="L35" i="1"/>
  <c r="AL38" i="1"/>
  <c r="B32" i="1"/>
  <c r="J33" i="1" s="1"/>
  <c r="C82" i="4" l="1"/>
  <c r="J83" i="4"/>
  <c r="J82" i="4"/>
  <c r="C83" i="4"/>
  <c r="CD35" i="1"/>
  <c r="BW34" i="1"/>
  <c r="BW35" i="1"/>
  <c r="BC35" i="1"/>
  <c r="AV34" i="1"/>
  <c r="AV35" i="1"/>
  <c r="AT39" i="1"/>
  <c r="AM38" i="1"/>
  <c r="AM39" i="1"/>
  <c r="BL37" i="1"/>
  <c r="BE36" i="1"/>
  <c r="BE37" i="1"/>
  <c r="DE35" i="1"/>
  <c r="CX34" i="1"/>
  <c r="CX35" i="1"/>
  <c r="BN34" i="1"/>
  <c r="BN35" i="1"/>
  <c r="AD34" i="1"/>
  <c r="AD35" i="1"/>
  <c r="U48" i="1"/>
  <c r="U49" i="1"/>
  <c r="CM35" i="1"/>
  <c r="CF34" i="1"/>
  <c r="CF35" i="1"/>
  <c r="AB49" i="1"/>
  <c r="AU36" i="1"/>
  <c r="BV36" i="1"/>
  <c r="CW36" i="1"/>
  <c r="CE36" i="1"/>
  <c r="BU35" i="1"/>
  <c r="CO34" i="1"/>
  <c r="CV35" i="1"/>
  <c r="AK35" i="1"/>
  <c r="BM36" i="1"/>
  <c r="AC36" i="1"/>
  <c r="CN36" i="1"/>
  <c r="CO35" i="1"/>
  <c r="C32" i="1"/>
  <c r="C33" i="1"/>
  <c r="B34" i="1"/>
  <c r="J35" i="1" s="1"/>
  <c r="T50" i="1"/>
  <c r="AL40" i="1"/>
  <c r="K38" i="1"/>
  <c r="S39" i="1" s="1"/>
  <c r="L36" i="1"/>
  <c r="L37" i="1"/>
  <c r="BD38" i="1"/>
  <c r="J85" i="4" l="1"/>
  <c r="C84" i="4"/>
  <c r="C85" i="4"/>
  <c r="AK37" i="1"/>
  <c r="AD36" i="1"/>
  <c r="AD37" i="1"/>
  <c r="CD37" i="1"/>
  <c r="BW36" i="1"/>
  <c r="BW37" i="1"/>
  <c r="U50" i="1"/>
  <c r="U51" i="1"/>
  <c r="DE37" i="1"/>
  <c r="CX36" i="1"/>
  <c r="CX37" i="1"/>
  <c r="BL39" i="1"/>
  <c r="BE38" i="1"/>
  <c r="BE39" i="1"/>
  <c r="AT41" i="1"/>
  <c r="AM40" i="1"/>
  <c r="AM41" i="1"/>
  <c r="BM38" i="1"/>
  <c r="BM40" i="1" s="1"/>
  <c r="BN36" i="1"/>
  <c r="BN37" i="1"/>
  <c r="BC37" i="1"/>
  <c r="AV36" i="1"/>
  <c r="AV37" i="1"/>
  <c r="CM37" i="1"/>
  <c r="CF36" i="1"/>
  <c r="CF37" i="1"/>
  <c r="AB51" i="1"/>
  <c r="CE38" i="1"/>
  <c r="AU38" i="1"/>
  <c r="BV38" i="1"/>
  <c r="CW38" i="1"/>
  <c r="AC38" i="1"/>
  <c r="BU37" i="1"/>
  <c r="CN38" i="1"/>
  <c r="CV39" i="1" s="1"/>
  <c r="CV37" i="1"/>
  <c r="CO36" i="1"/>
  <c r="CO37" i="1"/>
  <c r="C34" i="1"/>
  <c r="C35" i="1"/>
  <c r="T52" i="1"/>
  <c r="AU40" i="1"/>
  <c r="BD40" i="1"/>
  <c r="K40" i="1"/>
  <c r="S41" i="1" s="1"/>
  <c r="L38" i="1"/>
  <c r="L39" i="1"/>
  <c r="AL42" i="1"/>
  <c r="B36" i="1"/>
  <c r="J37" i="1" s="1"/>
  <c r="AK39" i="1" l="1"/>
  <c r="AD38" i="1"/>
  <c r="AD39" i="1"/>
  <c r="CM39" i="1"/>
  <c r="CF38" i="1"/>
  <c r="CF39" i="1"/>
  <c r="AM42" i="1"/>
  <c r="AM43" i="1"/>
  <c r="BU41" i="1"/>
  <c r="BN40" i="1"/>
  <c r="BN41" i="1"/>
  <c r="U52" i="1"/>
  <c r="U53" i="1"/>
  <c r="DE39" i="1"/>
  <c r="CX38" i="1"/>
  <c r="CX39" i="1"/>
  <c r="BL41" i="1"/>
  <c r="BE40" i="1"/>
  <c r="BE41" i="1"/>
  <c r="CD39" i="1"/>
  <c r="BW38" i="1"/>
  <c r="BW39" i="1"/>
  <c r="BU39" i="1"/>
  <c r="BN38" i="1"/>
  <c r="BN39" i="1"/>
  <c r="BC41" i="1"/>
  <c r="AV40" i="1"/>
  <c r="AV41" i="1"/>
  <c r="BC39" i="1"/>
  <c r="AV38" i="1"/>
  <c r="AV39" i="1"/>
  <c r="AB53" i="1"/>
  <c r="CE40" i="1"/>
  <c r="CE42" i="1" s="1"/>
  <c r="BV40" i="1"/>
  <c r="CW40" i="1"/>
  <c r="CW42" i="1" s="1"/>
  <c r="CN40" i="1"/>
  <c r="CV41" i="1" s="1"/>
  <c r="AC40" i="1"/>
  <c r="CO38" i="1"/>
  <c r="CO39" i="1"/>
  <c r="AT42" i="1"/>
  <c r="AT43" i="1"/>
  <c r="C36" i="1"/>
  <c r="C37" i="1"/>
  <c r="T54" i="1"/>
  <c r="AL44" i="1"/>
  <c r="K42" i="1"/>
  <c r="L40" i="1"/>
  <c r="L41" i="1"/>
  <c r="BM42" i="1"/>
  <c r="BD42" i="1"/>
  <c r="AU42" i="1"/>
  <c r="B38" i="1"/>
  <c r="J39" i="1" s="1"/>
  <c r="CF42" i="1" l="1"/>
  <c r="CF43" i="1"/>
  <c r="BE42" i="1"/>
  <c r="BE43" i="1"/>
  <c r="BN42" i="1"/>
  <c r="BN43" i="1"/>
  <c r="DE41" i="1"/>
  <c r="CX40" i="1"/>
  <c r="CX41" i="1"/>
  <c r="CD41" i="1"/>
  <c r="BW40" i="1"/>
  <c r="BW41" i="1"/>
  <c r="U54" i="1"/>
  <c r="U55" i="1"/>
  <c r="AV42" i="1"/>
  <c r="AV43" i="1"/>
  <c r="CX42" i="1"/>
  <c r="CX43" i="1"/>
  <c r="AT45" i="1"/>
  <c r="AM44" i="1"/>
  <c r="AM45" i="1"/>
  <c r="AK41" i="1"/>
  <c r="AD40" i="1"/>
  <c r="AD41" i="1"/>
  <c r="CM41" i="1"/>
  <c r="CF40" i="1"/>
  <c r="CF41" i="1"/>
  <c r="AB55" i="1"/>
  <c r="BV42" i="1"/>
  <c r="AC42" i="1"/>
  <c r="CO40" i="1"/>
  <c r="CN42" i="1"/>
  <c r="CV43" i="1" s="1"/>
  <c r="CO41" i="1"/>
  <c r="DE42" i="1"/>
  <c r="DE43" i="1"/>
  <c r="CM42" i="1"/>
  <c r="CM43" i="1"/>
  <c r="BU42" i="1"/>
  <c r="BU43" i="1"/>
  <c r="BL42" i="1"/>
  <c r="BL43" i="1"/>
  <c r="BC42" i="1"/>
  <c r="BC43" i="1"/>
  <c r="S42" i="1"/>
  <c r="S43" i="1"/>
  <c r="C38" i="1"/>
  <c r="C39" i="1"/>
  <c r="T56" i="1"/>
  <c r="AU44" i="1"/>
  <c r="BD44" i="1"/>
  <c r="BM44" i="1"/>
  <c r="CE44" i="1"/>
  <c r="CW44" i="1"/>
  <c r="L42" i="1"/>
  <c r="L43" i="1"/>
  <c r="K44" i="1"/>
  <c r="S45" i="1" s="1"/>
  <c r="AL46" i="1"/>
  <c r="B40" i="1"/>
  <c r="J41" i="1" s="1"/>
  <c r="AT47" i="1" l="1"/>
  <c r="AM46" i="1"/>
  <c r="AM47" i="1"/>
  <c r="DE45" i="1"/>
  <c r="CX44" i="1"/>
  <c r="CX45" i="1"/>
  <c r="BC45" i="1"/>
  <c r="AV44" i="1"/>
  <c r="AV45" i="1"/>
  <c r="CM45" i="1"/>
  <c r="CF44" i="1"/>
  <c r="CF45" i="1"/>
  <c r="U56" i="1"/>
  <c r="U57" i="1"/>
  <c r="BU45" i="1"/>
  <c r="BN44" i="1"/>
  <c r="BN45" i="1"/>
  <c r="BL45" i="1"/>
  <c r="BE44" i="1"/>
  <c r="BE45" i="1"/>
  <c r="AK42" i="1"/>
  <c r="AD42" i="1"/>
  <c r="AD43" i="1"/>
  <c r="CD43" i="1"/>
  <c r="BW42" i="1"/>
  <c r="BW43" i="1"/>
  <c r="AB57" i="1"/>
  <c r="CD42" i="1"/>
  <c r="BV44" i="1"/>
  <c r="CV42" i="1"/>
  <c r="AC44" i="1"/>
  <c r="AK43" i="1"/>
  <c r="CN44" i="1"/>
  <c r="CV45" i="1" s="1"/>
  <c r="CO42" i="1"/>
  <c r="CO43" i="1"/>
  <c r="C40" i="1"/>
  <c r="C41" i="1"/>
  <c r="AB56" i="1"/>
  <c r="T58" i="1"/>
  <c r="AL48" i="1"/>
  <c r="K46" i="1"/>
  <c r="S47" i="1" s="1"/>
  <c r="L44" i="1"/>
  <c r="L45" i="1"/>
  <c r="CW46" i="1"/>
  <c r="CE46" i="1"/>
  <c r="BM46" i="1"/>
  <c r="BD46" i="1"/>
  <c r="AU46" i="1"/>
  <c r="B42" i="1"/>
  <c r="J43" i="1" s="1"/>
  <c r="BC47" i="1" l="1"/>
  <c r="AV46" i="1"/>
  <c r="AV47" i="1"/>
  <c r="DE47" i="1"/>
  <c r="CX46" i="1"/>
  <c r="CX47" i="1"/>
  <c r="AT49" i="1"/>
  <c r="AM48" i="1"/>
  <c r="AM49" i="1"/>
  <c r="BL47" i="1"/>
  <c r="BE46" i="1"/>
  <c r="BE47" i="1"/>
  <c r="AK45" i="1"/>
  <c r="AD44" i="1"/>
  <c r="AD45" i="1"/>
  <c r="U58" i="1"/>
  <c r="U59" i="1"/>
  <c r="BU47" i="1"/>
  <c r="BN46" i="1"/>
  <c r="BN47" i="1"/>
  <c r="CM47" i="1"/>
  <c r="CF46" i="1"/>
  <c r="CF47" i="1"/>
  <c r="CD45" i="1"/>
  <c r="BW44" i="1"/>
  <c r="BW45" i="1"/>
  <c r="AB59" i="1"/>
  <c r="BV46" i="1"/>
  <c r="AC46" i="1"/>
  <c r="CO44" i="1"/>
  <c r="CO45" i="1"/>
  <c r="CN46" i="1"/>
  <c r="CV47" i="1" s="1"/>
  <c r="C42" i="1"/>
  <c r="C43" i="1"/>
  <c r="T60" i="1"/>
  <c r="J42" i="1"/>
  <c r="AU48" i="1"/>
  <c r="BD48" i="1"/>
  <c r="BM48" i="1"/>
  <c r="CE48" i="1"/>
  <c r="CW48" i="1"/>
  <c r="K48" i="1"/>
  <c r="S49" i="1" s="1"/>
  <c r="L46" i="1"/>
  <c r="L47" i="1"/>
  <c r="AL50" i="1"/>
  <c r="B44" i="1"/>
  <c r="J45" i="1" s="1"/>
  <c r="CD47" i="1" l="1"/>
  <c r="BW46" i="1"/>
  <c r="BW47" i="1"/>
  <c r="BU49" i="1"/>
  <c r="BN48" i="1"/>
  <c r="BN49" i="1"/>
  <c r="U60" i="1"/>
  <c r="U61" i="1"/>
  <c r="CM49" i="1"/>
  <c r="CF48" i="1"/>
  <c r="CF49" i="1"/>
  <c r="BL49" i="1"/>
  <c r="BE48" i="1"/>
  <c r="BE49" i="1"/>
  <c r="AT51" i="1"/>
  <c r="AM50" i="1"/>
  <c r="AM51" i="1"/>
  <c r="DE49" i="1"/>
  <c r="CX48" i="1"/>
  <c r="CX49" i="1"/>
  <c r="BC49" i="1"/>
  <c r="AV48" i="1"/>
  <c r="AV49" i="1"/>
  <c r="AK47" i="1"/>
  <c r="AD46" i="1"/>
  <c r="AD47" i="1"/>
  <c r="AB61" i="1"/>
  <c r="CN48" i="1"/>
  <c r="CV49" i="1" s="1"/>
  <c r="BV48" i="1"/>
  <c r="AC48" i="1"/>
  <c r="CO46" i="1"/>
  <c r="CO47" i="1"/>
  <c r="C44" i="1"/>
  <c r="C45" i="1"/>
  <c r="T62" i="1"/>
  <c r="AL52" i="1"/>
  <c r="K50" i="1"/>
  <c r="S51" i="1" s="1"/>
  <c r="L48" i="1"/>
  <c r="L49" i="1"/>
  <c r="CW50" i="1"/>
  <c r="CE50" i="1"/>
  <c r="BM50" i="1"/>
  <c r="BD50" i="1"/>
  <c r="AU50" i="1"/>
  <c r="B46" i="1"/>
  <c r="J47" i="1" s="1"/>
  <c r="BL51" i="1" l="1"/>
  <c r="BE50" i="1"/>
  <c r="BE51" i="1"/>
  <c r="U62" i="1"/>
  <c r="U63" i="1"/>
  <c r="BU51" i="1"/>
  <c r="BN50" i="1"/>
  <c r="BN51" i="1"/>
  <c r="AK49" i="1"/>
  <c r="AD48" i="1"/>
  <c r="AD49" i="1"/>
  <c r="BC51" i="1"/>
  <c r="AV50" i="1"/>
  <c r="AV51" i="1"/>
  <c r="DE51" i="1"/>
  <c r="CX50" i="1"/>
  <c r="CX51" i="1"/>
  <c r="AT53" i="1"/>
  <c r="AM52" i="1"/>
  <c r="AM53" i="1"/>
  <c r="CM51" i="1"/>
  <c r="CF50" i="1"/>
  <c r="CF51" i="1"/>
  <c r="CD49" i="1"/>
  <c r="BW48" i="1"/>
  <c r="BW49" i="1"/>
  <c r="CO48" i="1"/>
  <c r="AB63" i="1"/>
  <c r="CO49" i="1"/>
  <c r="CN50" i="1"/>
  <c r="CV51" i="1" s="1"/>
  <c r="BV50" i="1"/>
  <c r="AC50" i="1"/>
  <c r="AC52" i="1" s="1"/>
  <c r="C46" i="1"/>
  <c r="C47" i="1"/>
  <c r="T64" i="1"/>
  <c r="AU52" i="1"/>
  <c r="BD52" i="1"/>
  <c r="BM52" i="1"/>
  <c r="CE52" i="1"/>
  <c r="CW52" i="1"/>
  <c r="K52" i="1"/>
  <c r="S53" i="1" s="1"/>
  <c r="L50" i="1"/>
  <c r="L51" i="1"/>
  <c r="AL54" i="1"/>
  <c r="B48" i="1"/>
  <c r="J49" i="1" s="1"/>
  <c r="CO51" i="1" l="1"/>
  <c r="CN52" i="1"/>
  <c r="CV53" i="1" s="1"/>
  <c r="AT55" i="1"/>
  <c r="AM54" i="1"/>
  <c r="AM55" i="1"/>
  <c r="DE53" i="1"/>
  <c r="CX52" i="1"/>
  <c r="CX53" i="1"/>
  <c r="CM53" i="1"/>
  <c r="CF52" i="1"/>
  <c r="CF53" i="1"/>
  <c r="AK53" i="1"/>
  <c r="AD52" i="1"/>
  <c r="AD53" i="1"/>
  <c r="AK51" i="1"/>
  <c r="AD50" i="1"/>
  <c r="AD51" i="1"/>
  <c r="CO50" i="1"/>
  <c r="BU53" i="1"/>
  <c r="BN52" i="1"/>
  <c r="BN53" i="1"/>
  <c r="U64" i="1"/>
  <c r="U65" i="1"/>
  <c r="CD51" i="1"/>
  <c r="BW50" i="1"/>
  <c r="BW51" i="1"/>
  <c r="BL53" i="1"/>
  <c r="BE52" i="1"/>
  <c r="BE53" i="1"/>
  <c r="BC53" i="1"/>
  <c r="AV52" i="1"/>
  <c r="AV53" i="1"/>
  <c r="AB65" i="1"/>
  <c r="BV52" i="1"/>
  <c r="C48" i="1"/>
  <c r="C49" i="1"/>
  <c r="T66" i="1"/>
  <c r="AL56" i="1"/>
  <c r="K54" i="1"/>
  <c r="S55" i="1" s="1"/>
  <c r="L52" i="1"/>
  <c r="L53" i="1"/>
  <c r="CW54" i="1"/>
  <c r="CE54" i="1"/>
  <c r="BM54" i="1"/>
  <c r="BD54" i="1"/>
  <c r="AU54" i="1"/>
  <c r="AC54" i="1"/>
  <c r="B50" i="1"/>
  <c r="J51" i="1" s="1"/>
  <c r="CN54" i="1" l="1"/>
  <c r="CV55" i="1" s="1"/>
  <c r="CO53" i="1"/>
  <c r="CO52" i="1"/>
  <c r="BC55" i="1"/>
  <c r="AV54" i="1"/>
  <c r="AV55" i="1"/>
  <c r="U66" i="1"/>
  <c r="U67" i="1"/>
  <c r="BU55" i="1"/>
  <c r="BN54" i="1"/>
  <c r="BN55" i="1"/>
  <c r="AK55" i="1"/>
  <c r="AD54" i="1"/>
  <c r="AD55" i="1"/>
  <c r="CM55" i="1"/>
  <c r="CF54" i="1"/>
  <c r="CF55" i="1"/>
  <c r="DE55" i="1"/>
  <c r="CX54" i="1"/>
  <c r="CX55" i="1"/>
  <c r="AM56" i="1"/>
  <c r="AM57" i="1"/>
  <c r="CD53" i="1"/>
  <c r="BW52" i="1"/>
  <c r="BW53" i="1"/>
  <c r="BL55" i="1"/>
  <c r="BE55" i="1"/>
  <c r="BE54" i="1"/>
  <c r="BV54" i="1"/>
  <c r="BV56" i="1" s="1"/>
  <c r="AB67" i="1"/>
  <c r="AT56" i="1"/>
  <c r="AT57" i="1"/>
  <c r="C50" i="1"/>
  <c r="C51" i="1"/>
  <c r="T68" i="1"/>
  <c r="AC56" i="1"/>
  <c r="AU56" i="1"/>
  <c r="BD56" i="1"/>
  <c r="BM56" i="1"/>
  <c r="CE56" i="1"/>
  <c r="CO55" i="1"/>
  <c r="CO54" i="1"/>
  <c r="CW56" i="1"/>
  <c r="K56" i="1"/>
  <c r="L54" i="1"/>
  <c r="L55" i="1"/>
  <c r="AL58" i="1"/>
  <c r="B52" i="1"/>
  <c r="J53" i="1" s="1"/>
  <c r="CN56" i="1" l="1"/>
  <c r="T70" i="3"/>
  <c r="BN56" i="1"/>
  <c r="BN57" i="1"/>
  <c r="U68" i="1"/>
  <c r="U69" i="1"/>
  <c r="BE56" i="1"/>
  <c r="BE57" i="1"/>
  <c r="AT59" i="1"/>
  <c r="AM58" i="1"/>
  <c r="AM59" i="1"/>
  <c r="CX56" i="1"/>
  <c r="CX57" i="1"/>
  <c r="CF56" i="1"/>
  <c r="CF57" i="1"/>
  <c r="AV56" i="1"/>
  <c r="AV57" i="1"/>
  <c r="CD55" i="1"/>
  <c r="BW54" i="1"/>
  <c r="BW55" i="1"/>
  <c r="BW56" i="1"/>
  <c r="BW57" i="1"/>
  <c r="AD56" i="1"/>
  <c r="AD57" i="1"/>
  <c r="AB69" i="1"/>
  <c r="S56" i="1"/>
  <c r="S57" i="1"/>
  <c r="CD56" i="1"/>
  <c r="CD57" i="1"/>
  <c r="AK56" i="1"/>
  <c r="AK57" i="1"/>
  <c r="CV56" i="1"/>
  <c r="CV57" i="1"/>
  <c r="BL56" i="1"/>
  <c r="BL57" i="1"/>
  <c r="DE56" i="1"/>
  <c r="DE57" i="1"/>
  <c r="CM56" i="1"/>
  <c r="CM57" i="1"/>
  <c r="BC56" i="1"/>
  <c r="BC57" i="1"/>
  <c r="BU56" i="1"/>
  <c r="BU57" i="1"/>
  <c r="C52" i="1"/>
  <c r="C53" i="1"/>
  <c r="T70" i="1"/>
  <c r="AL60" i="1"/>
  <c r="L56" i="1"/>
  <c r="L57" i="1"/>
  <c r="K58" i="1"/>
  <c r="S59" i="1" s="1"/>
  <c r="CW58" i="1"/>
  <c r="CO57" i="1"/>
  <c r="CO56" i="1"/>
  <c r="CN58" i="1"/>
  <c r="CV59" i="1" s="1"/>
  <c r="CE58" i="1"/>
  <c r="BV58" i="1"/>
  <c r="BM58" i="1"/>
  <c r="BD58" i="1"/>
  <c r="AU58" i="1"/>
  <c r="AC58" i="1"/>
  <c r="B54" i="1"/>
  <c r="J55" i="1" s="1"/>
  <c r="T72" i="3" l="1"/>
  <c r="U70" i="3"/>
  <c r="AB70" i="3"/>
  <c r="U71" i="3"/>
  <c r="AB71" i="3"/>
  <c r="BU59" i="1"/>
  <c r="BN58" i="1"/>
  <c r="BN59" i="1"/>
  <c r="BL59" i="1"/>
  <c r="BE58" i="1"/>
  <c r="BE59" i="1"/>
  <c r="AK59" i="1"/>
  <c r="AD58" i="1"/>
  <c r="AD59" i="1"/>
  <c r="CD59" i="1"/>
  <c r="BW58" i="1"/>
  <c r="BW59" i="1"/>
  <c r="U70" i="1"/>
  <c r="U71" i="1"/>
  <c r="BC59" i="1"/>
  <c r="AV58" i="1"/>
  <c r="AV59" i="1"/>
  <c r="CM59" i="1"/>
  <c r="CF58" i="1"/>
  <c r="CF59" i="1"/>
  <c r="DE59" i="1"/>
  <c r="CX58" i="1"/>
  <c r="CX59" i="1"/>
  <c r="AT61" i="1"/>
  <c r="AM60" i="1"/>
  <c r="AM61" i="1"/>
  <c r="AB71" i="1"/>
  <c r="L59" i="1"/>
  <c r="C54" i="1"/>
  <c r="C55" i="1"/>
  <c r="T72" i="1"/>
  <c r="AB70" i="1"/>
  <c r="AC60" i="1"/>
  <c r="AU60" i="1"/>
  <c r="BD60" i="1"/>
  <c r="BM60" i="1"/>
  <c r="BV60" i="1"/>
  <c r="CE60" i="1"/>
  <c r="CN60" i="1"/>
  <c r="CV61" i="1" s="1"/>
  <c r="CO59" i="1"/>
  <c r="CO58" i="1"/>
  <c r="CW60" i="1"/>
  <c r="K60" i="1"/>
  <c r="S61" i="1" s="1"/>
  <c r="L58" i="1"/>
  <c r="AL62" i="1"/>
  <c r="B56" i="1"/>
  <c r="J57" i="1" s="1"/>
  <c r="T74" i="3" l="1"/>
  <c r="AB73" i="3"/>
  <c r="U72" i="3"/>
  <c r="U73" i="3"/>
  <c r="BU61" i="1"/>
  <c r="BN60" i="1"/>
  <c r="BN61" i="1"/>
  <c r="DE61" i="1"/>
  <c r="CX60" i="1"/>
  <c r="CX61" i="1"/>
  <c r="CM61" i="1"/>
  <c r="CF60" i="1"/>
  <c r="CF61" i="1"/>
  <c r="BC61" i="1"/>
  <c r="AV60" i="1"/>
  <c r="AV61" i="1"/>
  <c r="BL61" i="1"/>
  <c r="BE60" i="1"/>
  <c r="BE61" i="1"/>
  <c r="U72" i="1"/>
  <c r="U73" i="1"/>
  <c r="AT63" i="1"/>
  <c r="AM62" i="1"/>
  <c r="AM63" i="1"/>
  <c r="CD61" i="1"/>
  <c r="BW60" i="1"/>
  <c r="BW61" i="1"/>
  <c r="AK61" i="1"/>
  <c r="AD60" i="1"/>
  <c r="AD61" i="1"/>
  <c r="AB73" i="1"/>
  <c r="C56" i="1"/>
  <c r="C57" i="1"/>
  <c r="T74" i="1"/>
  <c r="J56" i="1"/>
  <c r="AL64" i="1"/>
  <c r="K62" i="1"/>
  <c r="S63" i="1" s="1"/>
  <c r="L60" i="1"/>
  <c r="L61" i="1"/>
  <c r="CW62" i="1"/>
  <c r="CN62" i="1"/>
  <c r="CV63" i="1" s="1"/>
  <c r="CO61" i="1"/>
  <c r="CO60" i="1"/>
  <c r="CE62" i="1"/>
  <c r="BV62" i="1"/>
  <c r="BM62" i="1"/>
  <c r="BD62" i="1"/>
  <c r="AU62" i="1"/>
  <c r="AC62" i="1"/>
  <c r="B58" i="1"/>
  <c r="J59" i="1" s="1"/>
  <c r="T76" i="3" l="1"/>
  <c r="AB75" i="3"/>
  <c r="U74" i="3"/>
  <c r="U75" i="3"/>
  <c r="BC63" i="1"/>
  <c r="AV62" i="1"/>
  <c r="AV63" i="1"/>
  <c r="CM63" i="1"/>
  <c r="CF62" i="1"/>
  <c r="CF63" i="1"/>
  <c r="DE63" i="1"/>
  <c r="CX62" i="1"/>
  <c r="CX63" i="1"/>
  <c r="AT65" i="1"/>
  <c r="AM64" i="1"/>
  <c r="AM65" i="1"/>
  <c r="BL63" i="1"/>
  <c r="BE62" i="1"/>
  <c r="BE63" i="1"/>
  <c r="BU63" i="1"/>
  <c r="BN62" i="1"/>
  <c r="BN63" i="1"/>
  <c r="U74" i="1"/>
  <c r="U75" i="1"/>
  <c r="AK63" i="1"/>
  <c r="AD62" i="1"/>
  <c r="AD63" i="1"/>
  <c r="CD63" i="1"/>
  <c r="BW62" i="1"/>
  <c r="BW63" i="1"/>
  <c r="AB75" i="1"/>
  <c r="C58" i="1"/>
  <c r="C59" i="1"/>
  <c r="T76" i="1"/>
  <c r="AC64" i="1"/>
  <c r="AU64" i="1"/>
  <c r="BD64" i="1"/>
  <c r="BM64" i="1"/>
  <c r="BV64" i="1"/>
  <c r="CE64" i="1"/>
  <c r="CN64" i="1"/>
  <c r="CV65" i="1" s="1"/>
  <c r="CO63" i="1"/>
  <c r="CO62" i="1"/>
  <c r="CW64" i="1"/>
  <c r="K64" i="1"/>
  <c r="S65" i="1" s="1"/>
  <c r="L62" i="1"/>
  <c r="L63" i="1"/>
  <c r="AL66" i="1"/>
  <c r="B60" i="1"/>
  <c r="J61" i="1" s="1"/>
  <c r="T78" i="3" l="1"/>
  <c r="AB77" i="3"/>
  <c r="U76" i="3"/>
  <c r="U77" i="3"/>
  <c r="AT67" i="1"/>
  <c r="AM66" i="1"/>
  <c r="AM67" i="1"/>
  <c r="DE65" i="1"/>
  <c r="CX64" i="1"/>
  <c r="CX65" i="1"/>
  <c r="CM65" i="1"/>
  <c r="CF64" i="1"/>
  <c r="CF65" i="1"/>
  <c r="BC65" i="1"/>
  <c r="AV64" i="1"/>
  <c r="AV65" i="1"/>
  <c r="CD65" i="1"/>
  <c r="BW64" i="1"/>
  <c r="BW65" i="1"/>
  <c r="AK65" i="1"/>
  <c r="AD64" i="1"/>
  <c r="AD65" i="1"/>
  <c r="BU65" i="1"/>
  <c r="BN64" i="1"/>
  <c r="BN65" i="1"/>
  <c r="U76" i="1"/>
  <c r="U77" i="1"/>
  <c r="BL65" i="1"/>
  <c r="BE64" i="1"/>
  <c r="BE65" i="1"/>
  <c r="AB77" i="1"/>
  <c r="C60" i="1"/>
  <c r="C61" i="1"/>
  <c r="T78" i="1"/>
  <c r="AL68" i="1"/>
  <c r="K66" i="1"/>
  <c r="S67" i="1" s="1"/>
  <c r="L64" i="1"/>
  <c r="L65" i="1"/>
  <c r="CW66" i="1"/>
  <c r="CN66" i="1"/>
  <c r="CV67" i="1" s="1"/>
  <c r="CO65" i="1"/>
  <c r="CO64" i="1"/>
  <c r="CE66" i="1"/>
  <c r="BV66" i="1"/>
  <c r="BM66" i="1"/>
  <c r="BD66" i="1"/>
  <c r="AU66" i="1"/>
  <c r="AC66" i="1"/>
  <c r="B62" i="1"/>
  <c r="J63" i="1" s="1"/>
  <c r="AL70" i="3" l="1"/>
  <c r="T80" i="3"/>
  <c r="AB79" i="3"/>
  <c r="U79" i="3"/>
  <c r="U78" i="3"/>
  <c r="AK67" i="1"/>
  <c r="AD66" i="1"/>
  <c r="AD67" i="1"/>
  <c r="CD67" i="1"/>
  <c r="BW66" i="1"/>
  <c r="BW67" i="1"/>
  <c r="BC67" i="1"/>
  <c r="AV66" i="1"/>
  <c r="AV67" i="1"/>
  <c r="CM67" i="1"/>
  <c r="CF66" i="1"/>
  <c r="CF67" i="1"/>
  <c r="DE67" i="1"/>
  <c r="CX66" i="1"/>
  <c r="CX67" i="1"/>
  <c r="AT69" i="1"/>
  <c r="AM68" i="1"/>
  <c r="AM69" i="1"/>
  <c r="BL67" i="1"/>
  <c r="BE66" i="1"/>
  <c r="BE67" i="1"/>
  <c r="U78" i="1"/>
  <c r="U79" i="1"/>
  <c r="BU67" i="1"/>
  <c r="BN66" i="1"/>
  <c r="BN67" i="1"/>
  <c r="AB79" i="1"/>
  <c r="C62" i="1"/>
  <c r="C63" i="1"/>
  <c r="T80" i="1"/>
  <c r="AC68" i="1"/>
  <c r="AU68" i="1"/>
  <c r="BD68" i="1"/>
  <c r="BM68" i="1"/>
  <c r="BV68" i="1"/>
  <c r="CE68" i="1"/>
  <c r="CN68" i="1"/>
  <c r="CV69" i="1" s="1"/>
  <c r="CO67" i="1"/>
  <c r="CO66" i="1"/>
  <c r="CW68" i="1"/>
  <c r="K68" i="1"/>
  <c r="L66" i="1"/>
  <c r="L67" i="1"/>
  <c r="AL70" i="1"/>
  <c r="B64" i="1"/>
  <c r="J65" i="1" s="1"/>
  <c r="T82" i="3" l="1"/>
  <c r="S69" i="1"/>
  <c r="K70" i="3"/>
  <c r="AU70" i="3"/>
  <c r="AL72" i="3"/>
  <c r="AM71" i="3"/>
  <c r="AT70" i="3"/>
  <c r="AM70" i="3"/>
  <c r="AT71" i="3"/>
  <c r="U80" i="3"/>
  <c r="U81" i="3"/>
  <c r="AB81" i="3"/>
  <c r="AC70" i="3"/>
  <c r="AK69" i="1"/>
  <c r="AD68" i="1"/>
  <c r="AD69" i="1"/>
  <c r="AM70" i="1"/>
  <c r="AM71" i="1"/>
  <c r="DE69" i="1"/>
  <c r="CX68" i="1"/>
  <c r="CX69" i="1"/>
  <c r="CM69" i="1"/>
  <c r="CF68" i="1"/>
  <c r="CF69" i="1"/>
  <c r="BC69" i="1"/>
  <c r="AV68" i="1"/>
  <c r="AV69" i="1"/>
  <c r="CD69" i="1"/>
  <c r="BW68" i="1"/>
  <c r="BW69" i="1"/>
  <c r="BU69" i="1"/>
  <c r="BN68" i="1"/>
  <c r="BN69" i="1"/>
  <c r="U80" i="1"/>
  <c r="U81" i="1"/>
  <c r="BL69" i="1"/>
  <c r="BE68" i="1"/>
  <c r="BE69" i="1"/>
  <c r="AB81" i="1"/>
  <c r="AT70" i="1"/>
  <c r="AT71" i="1"/>
  <c r="C64" i="1"/>
  <c r="C65" i="1"/>
  <c r="T82" i="1"/>
  <c r="AL72" i="1"/>
  <c r="K70" i="1"/>
  <c r="L68" i="1"/>
  <c r="L69" i="1"/>
  <c r="CW70" i="1"/>
  <c r="CN70" i="1"/>
  <c r="CO69" i="1"/>
  <c r="CO68" i="1"/>
  <c r="CE70" i="1"/>
  <c r="BV70" i="1"/>
  <c r="BM70" i="1"/>
  <c r="BD70" i="1"/>
  <c r="AU70" i="1"/>
  <c r="AC70" i="1"/>
  <c r="B66" i="1"/>
  <c r="J67" i="1" s="1"/>
  <c r="AL74" i="3" l="1"/>
  <c r="AC72" i="3"/>
  <c r="AK71" i="3"/>
  <c r="AD71" i="3"/>
  <c r="AD70" i="3"/>
  <c r="AK70" i="3"/>
  <c r="K72" i="3"/>
  <c r="T84" i="3"/>
  <c r="AT73" i="3"/>
  <c r="AM72" i="3"/>
  <c r="AM73" i="3"/>
  <c r="AB82" i="3"/>
  <c r="AB83" i="3"/>
  <c r="U82" i="3"/>
  <c r="U83" i="3"/>
  <c r="AU72" i="3"/>
  <c r="BC70" i="3"/>
  <c r="AV71" i="3"/>
  <c r="AV70" i="3"/>
  <c r="BC71" i="3"/>
  <c r="L70" i="3"/>
  <c r="S71" i="3"/>
  <c r="S70" i="3"/>
  <c r="L71" i="3"/>
  <c r="BE70" i="1"/>
  <c r="BE71" i="1"/>
  <c r="U82" i="1"/>
  <c r="U83" i="1"/>
  <c r="AV70" i="1"/>
  <c r="AV71" i="1"/>
  <c r="CF70" i="1"/>
  <c r="CF71" i="1"/>
  <c r="CX70" i="1"/>
  <c r="CX71" i="1"/>
  <c r="AT73" i="1"/>
  <c r="AM72" i="1"/>
  <c r="AM73" i="1"/>
  <c r="BN70" i="1"/>
  <c r="BN71" i="1"/>
  <c r="AD70" i="1"/>
  <c r="AD71" i="1"/>
  <c r="BW70" i="1"/>
  <c r="BW71" i="1"/>
  <c r="BU70" i="1"/>
  <c r="BU71" i="1"/>
  <c r="BC70" i="1"/>
  <c r="BC71" i="1"/>
  <c r="CM70" i="1"/>
  <c r="CM71" i="1"/>
  <c r="AK70" i="1"/>
  <c r="AK71" i="1"/>
  <c r="CD70" i="1"/>
  <c r="CD71" i="1"/>
  <c r="S70" i="1"/>
  <c r="S71" i="1"/>
  <c r="DE70" i="1"/>
  <c r="DE71" i="1"/>
  <c r="T84" i="1"/>
  <c r="AB83" i="1"/>
  <c r="BL70" i="1"/>
  <c r="BL71" i="1"/>
  <c r="CV70" i="1"/>
  <c r="CV71" i="1"/>
  <c r="C66" i="1"/>
  <c r="C67" i="1"/>
  <c r="AB82" i="1"/>
  <c r="AC72" i="1"/>
  <c r="AU72" i="1"/>
  <c r="BD72" i="1"/>
  <c r="BM72" i="1"/>
  <c r="BV72" i="1"/>
  <c r="CE72" i="1"/>
  <c r="CO71" i="1"/>
  <c r="CO70" i="1"/>
  <c r="CN72" i="1"/>
  <c r="CV73" i="1" s="1"/>
  <c r="CW72" i="1"/>
  <c r="L70" i="1"/>
  <c r="L71" i="1"/>
  <c r="K72" i="1"/>
  <c r="AL74" i="1"/>
  <c r="B68" i="1"/>
  <c r="J69" i="1" l="1"/>
  <c r="B70" i="3"/>
  <c r="AC74" i="3"/>
  <c r="AD72" i="3"/>
  <c r="AK73" i="3"/>
  <c r="AD73" i="3"/>
  <c r="AL76" i="3"/>
  <c r="AU74" i="3"/>
  <c r="BC73" i="3"/>
  <c r="AV73" i="3"/>
  <c r="AV72" i="3"/>
  <c r="U84" i="3"/>
  <c r="AB85" i="3"/>
  <c r="U85" i="3"/>
  <c r="AM75" i="3"/>
  <c r="AM74" i="3"/>
  <c r="AT75" i="3"/>
  <c r="S73" i="1"/>
  <c r="K74" i="3"/>
  <c r="S73" i="3"/>
  <c r="L73" i="3"/>
  <c r="L72" i="3"/>
  <c r="AT75" i="1"/>
  <c r="AM74" i="1"/>
  <c r="AM75" i="1"/>
  <c r="CM73" i="1"/>
  <c r="CF72" i="1"/>
  <c r="CF73" i="1"/>
  <c r="DE73" i="1"/>
  <c r="CX72" i="1"/>
  <c r="CX73" i="1"/>
  <c r="BC73" i="1"/>
  <c r="AV72" i="1"/>
  <c r="AV73" i="1"/>
  <c r="CD73" i="1"/>
  <c r="BW72" i="1"/>
  <c r="BW73" i="1"/>
  <c r="AK73" i="1"/>
  <c r="AD72" i="1"/>
  <c r="AD73" i="1"/>
  <c r="BU73" i="1"/>
  <c r="BN72" i="1"/>
  <c r="BN73" i="1"/>
  <c r="U84" i="1"/>
  <c r="U85" i="1"/>
  <c r="BL73" i="1"/>
  <c r="BE72" i="1"/>
  <c r="BE73" i="1"/>
  <c r="AB85" i="1"/>
  <c r="C68" i="1"/>
  <c r="C69" i="1"/>
  <c r="AL76" i="1"/>
  <c r="K74" i="1"/>
  <c r="L72" i="1"/>
  <c r="L73" i="1"/>
  <c r="CW74" i="1"/>
  <c r="CN74" i="1"/>
  <c r="CV75" i="1" s="1"/>
  <c r="CO73" i="1"/>
  <c r="CO72" i="1"/>
  <c r="CE74" i="1"/>
  <c r="BV74" i="1"/>
  <c r="BM74" i="1"/>
  <c r="BD74" i="1"/>
  <c r="AU74" i="1"/>
  <c r="AC74" i="1"/>
  <c r="B70" i="1"/>
  <c r="S75" i="3" l="1"/>
  <c r="L75" i="3"/>
  <c r="L74" i="3"/>
  <c r="AU76" i="3"/>
  <c r="AV74" i="3"/>
  <c r="BC75" i="3"/>
  <c r="AV75" i="3"/>
  <c r="AC76" i="3"/>
  <c r="AK75" i="3"/>
  <c r="AD75" i="3"/>
  <c r="AD74" i="3"/>
  <c r="B72" i="3"/>
  <c r="C71" i="3"/>
  <c r="J70" i="3"/>
  <c r="C70" i="3"/>
  <c r="J71" i="3"/>
  <c r="AM77" i="3"/>
  <c r="AT77" i="3"/>
  <c r="AM76" i="3"/>
  <c r="J71" i="1"/>
  <c r="S75" i="1"/>
  <c r="K76" i="3"/>
  <c r="AL78" i="3"/>
  <c r="AK75" i="1"/>
  <c r="AD74" i="1"/>
  <c r="AD75" i="1"/>
  <c r="CD75" i="1"/>
  <c r="BW74" i="1"/>
  <c r="BW75" i="1"/>
  <c r="BU75" i="1"/>
  <c r="BN74" i="1"/>
  <c r="BN75" i="1"/>
  <c r="BC75" i="1"/>
  <c r="AV74" i="1"/>
  <c r="AV75" i="1"/>
  <c r="CM75" i="1"/>
  <c r="CF74" i="1"/>
  <c r="CF75" i="1"/>
  <c r="DE75" i="1"/>
  <c r="CX74" i="1"/>
  <c r="CX75" i="1"/>
  <c r="AT77" i="1"/>
  <c r="AM76" i="1"/>
  <c r="AM77" i="1"/>
  <c r="BL75" i="1"/>
  <c r="BE74" i="1"/>
  <c r="BE75" i="1"/>
  <c r="C70" i="1"/>
  <c r="C71" i="1"/>
  <c r="J70" i="1"/>
  <c r="AC76" i="1"/>
  <c r="AU76" i="1"/>
  <c r="BD76" i="1"/>
  <c r="BM76" i="1"/>
  <c r="BV76" i="1"/>
  <c r="CE76" i="1"/>
  <c r="CN76" i="1"/>
  <c r="CV77" i="1" s="1"/>
  <c r="CO75" i="1"/>
  <c r="CO74" i="1"/>
  <c r="CW76" i="1"/>
  <c r="K76" i="1"/>
  <c r="L74" i="1"/>
  <c r="L75" i="1"/>
  <c r="AL78" i="1"/>
  <c r="B72" i="1"/>
  <c r="BC77" i="3" l="1"/>
  <c r="AV77" i="3"/>
  <c r="AV76" i="3"/>
  <c r="AL80" i="3"/>
  <c r="AU78" i="3"/>
  <c r="J73" i="1"/>
  <c r="S77" i="1"/>
  <c r="K78" i="3"/>
  <c r="AM78" i="3"/>
  <c r="AM79" i="3"/>
  <c r="AT79" i="3"/>
  <c r="B74" i="3"/>
  <c r="J73" i="3"/>
  <c r="C72" i="3"/>
  <c r="C73" i="3"/>
  <c r="AC78" i="3"/>
  <c r="AK77" i="3"/>
  <c r="AD77" i="3"/>
  <c r="AD76" i="3"/>
  <c r="L76" i="3"/>
  <c r="S77" i="3"/>
  <c r="L77" i="3"/>
  <c r="BU77" i="1"/>
  <c r="BN76" i="1"/>
  <c r="BN77" i="1"/>
  <c r="BL77" i="1"/>
  <c r="BE76" i="1"/>
  <c r="BE77" i="1"/>
  <c r="CD77" i="1"/>
  <c r="BW76" i="1"/>
  <c r="BW77" i="1"/>
  <c r="AK77" i="1"/>
  <c r="AD76" i="1"/>
  <c r="AD77" i="1"/>
  <c r="AT79" i="1"/>
  <c r="AM78" i="1"/>
  <c r="AM79" i="1"/>
  <c r="DE77" i="1"/>
  <c r="CX76" i="1"/>
  <c r="CX77" i="1"/>
  <c r="CM77" i="1"/>
  <c r="CF76" i="1"/>
  <c r="CF77" i="1"/>
  <c r="BC77" i="1"/>
  <c r="AV76" i="1"/>
  <c r="AV77" i="1"/>
  <c r="C72" i="1"/>
  <c r="C73" i="1"/>
  <c r="AL80" i="1"/>
  <c r="K78" i="1"/>
  <c r="L76" i="1"/>
  <c r="L77" i="1"/>
  <c r="CW78" i="1"/>
  <c r="CN78" i="1"/>
  <c r="CV79" i="1" s="1"/>
  <c r="CO77" i="1"/>
  <c r="CO76" i="1"/>
  <c r="CE78" i="1"/>
  <c r="BV78" i="1"/>
  <c r="BM78" i="1"/>
  <c r="BD78" i="1"/>
  <c r="AU78" i="1"/>
  <c r="AC78" i="1"/>
  <c r="B74" i="1"/>
  <c r="L78" i="3" l="1"/>
  <c r="S79" i="3"/>
  <c r="L79" i="3"/>
  <c r="AV78" i="3"/>
  <c r="BC79" i="3"/>
  <c r="AV79" i="3"/>
  <c r="J75" i="1"/>
  <c r="S79" i="1"/>
  <c r="K80" i="3"/>
  <c r="AC80" i="3"/>
  <c r="AD78" i="3"/>
  <c r="AK79" i="3"/>
  <c r="AD79" i="3"/>
  <c r="B76" i="3"/>
  <c r="C74" i="3"/>
  <c r="C75" i="3"/>
  <c r="J75" i="3"/>
  <c r="AU80" i="3"/>
  <c r="AL82" i="3"/>
  <c r="AT81" i="3"/>
  <c r="AM80" i="3"/>
  <c r="AM81" i="3"/>
  <c r="AK79" i="1"/>
  <c r="AD78" i="1"/>
  <c r="AD79" i="1"/>
  <c r="CD79" i="1"/>
  <c r="BW78" i="1"/>
  <c r="BW79" i="1"/>
  <c r="BC79" i="1"/>
  <c r="AV78" i="1"/>
  <c r="AV79" i="1"/>
  <c r="AT81" i="1"/>
  <c r="AM80" i="1"/>
  <c r="AM81" i="1"/>
  <c r="BU79" i="1"/>
  <c r="BN78" i="1"/>
  <c r="BN79" i="1"/>
  <c r="CM79" i="1"/>
  <c r="CF78" i="1"/>
  <c r="CF79" i="1"/>
  <c r="DE79" i="1"/>
  <c r="CX78" i="1"/>
  <c r="CX79" i="1"/>
  <c r="BL79" i="1"/>
  <c r="BE78" i="1"/>
  <c r="BE79" i="1"/>
  <c r="C74" i="1"/>
  <c r="C75" i="1"/>
  <c r="AC80" i="1"/>
  <c r="AU80" i="1"/>
  <c r="BD80" i="1"/>
  <c r="BM80" i="1"/>
  <c r="BV80" i="1"/>
  <c r="CE80" i="1"/>
  <c r="CN80" i="1"/>
  <c r="CV81" i="1" s="1"/>
  <c r="CO79" i="1"/>
  <c r="CO78" i="1"/>
  <c r="CW80" i="1"/>
  <c r="K80" i="1"/>
  <c r="L78" i="1"/>
  <c r="L79" i="1"/>
  <c r="AL82" i="1"/>
  <c r="B76" i="1"/>
  <c r="AC82" i="3" l="1"/>
  <c r="AV80" i="3"/>
  <c r="AV81" i="3"/>
  <c r="BC81" i="3"/>
  <c r="J77" i="1"/>
  <c r="S81" i="1"/>
  <c r="K82" i="3"/>
  <c r="AM82" i="3"/>
  <c r="AT83" i="3"/>
  <c r="AM83" i="3"/>
  <c r="AT82" i="3"/>
  <c r="L81" i="3"/>
  <c r="S81" i="3"/>
  <c r="L80" i="3"/>
  <c r="AL84" i="3"/>
  <c r="AU82" i="3"/>
  <c r="B78" i="3"/>
  <c r="J77" i="3"/>
  <c r="C76" i="3"/>
  <c r="C77" i="3"/>
  <c r="AD81" i="3"/>
  <c r="AD80" i="3"/>
  <c r="AK81" i="3"/>
  <c r="DE81" i="1"/>
  <c r="CX80" i="1"/>
  <c r="CX81" i="1"/>
  <c r="CM81" i="1"/>
  <c r="CF80" i="1"/>
  <c r="CF81" i="1"/>
  <c r="BC81" i="1"/>
  <c r="AV80" i="1"/>
  <c r="AV81" i="1"/>
  <c r="CD81" i="1"/>
  <c r="BW80" i="1"/>
  <c r="BW81" i="1"/>
  <c r="AK81" i="1"/>
  <c r="AD80" i="1"/>
  <c r="AD81" i="1"/>
  <c r="BL81" i="1"/>
  <c r="BE80" i="1"/>
  <c r="BE81" i="1"/>
  <c r="AT83" i="1"/>
  <c r="AM82" i="1"/>
  <c r="AM83" i="1"/>
  <c r="BU81" i="1"/>
  <c r="BN80" i="1"/>
  <c r="BN81" i="1"/>
  <c r="C76" i="1"/>
  <c r="C77" i="1"/>
  <c r="AT82" i="1"/>
  <c r="AL84" i="1"/>
  <c r="K82" i="1"/>
  <c r="L80" i="1"/>
  <c r="L81" i="1"/>
  <c r="CW82" i="1"/>
  <c r="CN82" i="1"/>
  <c r="CV83" i="1" s="1"/>
  <c r="CO81" i="1"/>
  <c r="CO80" i="1"/>
  <c r="CE82" i="1"/>
  <c r="BV82" i="1"/>
  <c r="BM82" i="1"/>
  <c r="BD82" i="1"/>
  <c r="AU82" i="1"/>
  <c r="AC82" i="1"/>
  <c r="B78" i="1"/>
  <c r="S83" i="3" l="1"/>
  <c r="S82" i="3"/>
  <c r="L83" i="3"/>
  <c r="L82" i="3"/>
  <c r="J79" i="1"/>
  <c r="B80" i="3"/>
  <c r="J79" i="3"/>
  <c r="C78" i="3"/>
  <c r="C79" i="3"/>
  <c r="AT85" i="3"/>
  <c r="AM85" i="3"/>
  <c r="AM84" i="3"/>
  <c r="AC84" i="3"/>
  <c r="S83" i="1"/>
  <c r="K84" i="3"/>
  <c r="BC83" i="3"/>
  <c r="BC82" i="3"/>
  <c r="AV83" i="3"/>
  <c r="AV82" i="3"/>
  <c r="AK83" i="3"/>
  <c r="AD83" i="3"/>
  <c r="AK82" i="3"/>
  <c r="AD82" i="3"/>
  <c r="AU84" i="3"/>
  <c r="CM83" i="1"/>
  <c r="CF82" i="1"/>
  <c r="CF83" i="1"/>
  <c r="AT85" i="1"/>
  <c r="AM84" i="1"/>
  <c r="AM85" i="1"/>
  <c r="BL83" i="1"/>
  <c r="BE82" i="1"/>
  <c r="BE83" i="1"/>
  <c r="BC83" i="1"/>
  <c r="AV82" i="1"/>
  <c r="AV83" i="1"/>
  <c r="DE83" i="1"/>
  <c r="CX82" i="1"/>
  <c r="CX83" i="1"/>
  <c r="BU83" i="1"/>
  <c r="BN82" i="1"/>
  <c r="BN83" i="1"/>
  <c r="AK83" i="1"/>
  <c r="AD82" i="1"/>
  <c r="AD83" i="1"/>
  <c r="CD83" i="1"/>
  <c r="BW82" i="1"/>
  <c r="BW83" i="1"/>
  <c r="C78" i="1"/>
  <c r="C79" i="1"/>
  <c r="AK82" i="1"/>
  <c r="AC84" i="1"/>
  <c r="BC82" i="1"/>
  <c r="AU84" i="1"/>
  <c r="BL82" i="1"/>
  <c r="BD84" i="1"/>
  <c r="BU82" i="1"/>
  <c r="BM84" i="1"/>
  <c r="CD82" i="1"/>
  <c r="BV84" i="1"/>
  <c r="CM82" i="1"/>
  <c r="CE84" i="1"/>
  <c r="CV82" i="1"/>
  <c r="CN84" i="1"/>
  <c r="CV85" i="1" s="1"/>
  <c r="DE82" i="1"/>
  <c r="CW84" i="1"/>
  <c r="S82" i="1"/>
  <c r="K84" i="1"/>
  <c r="S85" i="1" s="1"/>
  <c r="CO83" i="1"/>
  <c r="CO82" i="1"/>
  <c r="L82" i="1"/>
  <c r="L83" i="1"/>
  <c r="B80" i="1"/>
  <c r="J81" i="1" l="1"/>
  <c r="BC85" i="3"/>
  <c r="AV84" i="3"/>
  <c r="AV85" i="3"/>
  <c r="B82" i="3"/>
  <c r="C80" i="3"/>
  <c r="C81" i="3"/>
  <c r="J81" i="3"/>
  <c r="AD85" i="3"/>
  <c r="AK85" i="3"/>
  <c r="AD84" i="3"/>
  <c r="L84" i="3"/>
  <c r="L85" i="3"/>
  <c r="S85" i="3"/>
  <c r="CD85" i="1"/>
  <c r="BW84" i="1"/>
  <c r="BW85" i="1"/>
  <c r="BL85" i="1"/>
  <c r="BE84" i="1"/>
  <c r="BE85" i="1"/>
  <c r="AK85" i="1"/>
  <c r="AD84" i="1"/>
  <c r="AD85" i="1"/>
  <c r="DE85" i="1"/>
  <c r="CX84" i="1"/>
  <c r="CX85" i="1"/>
  <c r="CM85" i="1"/>
  <c r="CF84" i="1"/>
  <c r="CF85" i="1"/>
  <c r="BU85" i="1"/>
  <c r="BN84" i="1"/>
  <c r="BN85" i="1"/>
  <c r="BC85" i="1"/>
  <c r="AV84" i="1"/>
  <c r="AV85" i="1"/>
  <c r="C80" i="1"/>
  <c r="C81" i="1"/>
  <c r="L85" i="1"/>
  <c r="L84" i="1"/>
  <c r="CO85" i="1"/>
  <c r="CO84" i="1"/>
  <c r="B82" i="1"/>
  <c r="J83" i="1" l="1"/>
  <c r="B84" i="3"/>
  <c r="C82" i="3"/>
  <c r="J83" i="3"/>
  <c r="C83" i="3"/>
  <c r="J82" i="3"/>
  <c r="C82" i="1"/>
  <c r="C83" i="1"/>
  <c r="B84" i="1"/>
  <c r="J85" i="1" s="1"/>
  <c r="J82" i="1"/>
  <c r="J85" i="3" l="1"/>
  <c r="C85" i="3"/>
  <c r="C84" i="3"/>
  <c r="C84" i="1"/>
  <c r="C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440" authorId="0" shapeId="0" xr:uid="{00000000-0006-0000-0100-000002000000}">
      <text>
        <r>
          <rPr>
            <b/>
            <sz val="9"/>
            <color indexed="81"/>
            <rFont val="Segoe UI"/>
            <family val="2"/>
          </rPr>
          <t xml:space="preserve">Bitte das Datum mit Jahreszahl eingeben, z.B. 21.02.2016
</t>
        </r>
      </text>
    </comment>
    <comment ref="E440" authorId="0" shapeId="0" xr:uid="{00000000-0006-0000-0100-000003000000}">
      <text>
        <r>
          <rPr>
            <b/>
            <sz val="9"/>
            <color indexed="81"/>
            <rFont val="Segoe UI"/>
            <family val="2"/>
          </rPr>
          <t>Benennung der Serie einfügen</t>
        </r>
      </text>
    </comment>
    <comment ref="D493" authorId="0" shapeId="0" xr:uid="{00000000-0006-0000-0100-000004000000}">
      <text>
        <r>
          <rPr>
            <b/>
            <sz val="9"/>
            <color indexed="81"/>
            <rFont val="Segoe UI"/>
            <family val="2"/>
          </rPr>
          <t>Datum bitte mit Jahreszahl eingeben, z.B. 20.01.2016</t>
        </r>
      </text>
    </comment>
    <comment ref="E493" authorId="0" shapeId="0" xr:uid="{00000000-0006-0000-0100-000005000000}">
      <text>
        <r>
          <rPr>
            <b/>
            <sz val="9"/>
            <color indexed="81"/>
            <rFont val="Segoe UI"/>
            <family val="2"/>
          </rPr>
          <t>Bennenung des Serientermins eingeben</t>
        </r>
      </text>
    </comment>
    <comment ref="D551" authorId="0" shapeId="0" xr:uid="{00000000-0006-0000-0100-000006000000}">
      <text>
        <r>
          <rPr>
            <b/>
            <sz val="9"/>
            <color indexed="81"/>
            <rFont val="Segoe UI"/>
            <family val="2"/>
          </rPr>
          <t>Datum bitte mit Jahreszahl eingeben, z.B. 20.01.2016</t>
        </r>
      </text>
    </comment>
    <comment ref="E551" authorId="0" shapeId="0" xr:uid="{00000000-0006-0000-0100-000007000000}">
      <text>
        <r>
          <rPr>
            <b/>
            <sz val="9"/>
            <color indexed="81"/>
            <rFont val="Segoe UI"/>
            <family val="2"/>
          </rPr>
          <t>Bennenung des Serientermins eingeben</t>
        </r>
      </text>
    </comment>
    <comment ref="D609" authorId="0" shapeId="0" xr:uid="{00000000-0006-0000-0100-000008000000}">
      <text>
        <r>
          <rPr>
            <b/>
            <sz val="9"/>
            <color indexed="81"/>
            <rFont val="Segoe UI"/>
            <family val="2"/>
          </rPr>
          <t>Datum bitte mit Jahreszahl eingeben, z.B. 20.01.2016</t>
        </r>
      </text>
    </comment>
    <comment ref="E609" authorId="0" shapeId="0" xr:uid="{00000000-0006-0000-0100-000009000000}">
      <text>
        <r>
          <rPr>
            <b/>
            <sz val="9"/>
            <color indexed="81"/>
            <rFont val="Segoe UI"/>
            <family val="2"/>
          </rPr>
          <t>Bennenung des Serientermins eingeben</t>
        </r>
      </text>
    </comment>
    <comment ref="D667" authorId="0" shapeId="0" xr:uid="{00000000-0006-0000-0100-00000A000000}">
      <text>
        <r>
          <rPr>
            <b/>
            <sz val="9"/>
            <color indexed="81"/>
            <rFont val="Segoe UI"/>
            <family val="2"/>
          </rPr>
          <t>Datum bitte mit Jahreszahl eingeben, z.B. 20.01.2016</t>
        </r>
      </text>
    </comment>
    <comment ref="E667" authorId="0" shapeId="0" xr:uid="{00000000-0006-0000-0100-00000B000000}">
      <text>
        <r>
          <rPr>
            <b/>
            <sz val="9"/>
            <color indexed="81"/>
            <rFont val="Segoe UI"/>
            <family val="2"/>
          </rPr>
          <t>Bennenung des Serientermins eingeben</t>
        </r>
      </text>
    </comment>
    <comment ref="D725" authorId="0" shapeId="0" xr:uid="{00000000-0006-0000-0100-00000C000000}">
      <text>
        <r>
          <rPr>
            <b/>
            <sz val="9"/>
            <color indexed="81"/>
            <rFont val="Segoe UI"/>
            <family val="2"/>
          </rPr>
          <t>Datum bitte mit Jahreszahl eingeben, z.B. 20.01.2016</t>
        </r>
      </text>
    </comment>
    <comment ref="E725" authorId="0" shapeId="0" xr:uid="{00000000-0006-0000-0100-00000D000000}">
      <text>
        <r>
          <rPr>
            <b/>
            <sz val="9"/>
            <color indexed="81"/>
            <rFont val="Segoe UI"/>
            <family val="2"/>
          </rPr>
          <t>Bennenung des Serientermins eingeben</t>
        </r>
      </text>
    </comment>
    <comment ref="D783" authorId="0" shapeId="0" xr:uid="{00000000-0006-0000-0100-00000E000000}">
      <text>
        <r>
          <rPr>
            <b/>
            <sz val="9"/>
            <color indexed="81"/>
            <rFont val="Segoe UI"/>
            <family val="2"/>
          </rPr>
          <t>Datum bitte mit Jahreszahl eingeben, z.B. 20.01.2016</t>
        </r>
      </text>
    </comment>
    <comment ref="E783" authorId="0" shapeId="0" xr:uid="{00000000-0006-0000-0100-00000F000000}">
      <text>
        <r>
          <rPr>
            <b/>
            <sz val="9"/>
            <color indexed="81"/>
            <rFont val="Segoe UI"/>
            <family val="2"/>
          </rPr>
          <t>Bennenung des Serientermins eingeben</t>
        </r>
      </text>
    </comment>
    <comment ref="D841" authorId="0" shapeId="0" xr:uid="{00000000-0006-0000-0100-000010000000}">
      <text>
        <r>
          <rPr>
            <b/>
            <sz val="9"/>
            <color indexed="81"/>
            <rFont val="Segoe UI"/>
            <family val="2"/>
          </rPr>
          <t>Datum bitte mit Jahreszahl eingeben, z.B. 20.01.2016</t>
        </r>
      </text>
    </comment>
    <comment ref="E841" authorId="0" shapeId="0" xr:uid="{00000000-0006-0000-0100-000011000000}">
      <text>
        <r>
          <rPr>
            <b/>
            <sz val="9"/>
            <color indexed="81"/>
            <rFont val="Segoe UI"/>
            <family val="2"/>
          </rPr>
          <t>Bennenung des Serientermins eingeben</t>
        </r>
      </text>
    </comment>
    <comment ref="D899" authorId="0" shapeId="0" xr:uid="{00000000-0006-0000-0100-000012000000}">
      <text>
        <r>
          <rPr>
            <b/>
            <sz val="9"/>
            <color indexed="81"/>
            <rFont val="Segoe UI"/>
            <family val="2"/>
          </rPr>
          <t>Datum bitte mit Jahreszahl eingeben, z.B. 20.01.2016</t>
        </r>
      </text>
    </comment>
    <comment ref="E899" authorId="0" shapeId="0" xr:uid="{00000000-0006-0000-0100-000013000000}">
      <text>
        <r>
          <rPr>
            <b/>
            <sz val="9"/>
            <color indexed="81"/>
            <rFont val="Segoe UI"/>
            <family val="2"/>
          </rPr>
          <t>Bennenung des Serientermins eingeben</t>
        </r>
      </text>
    </comment>
    <comment ref="D957" authorId="0" shapeId="0" xr:uid="{00000000-0006-0000-0100-000014000000}">
      <text>
        <r>
          <rPr>
            <b/>
            <sz val="9"/>
            <color indexed="81"/>
            <rFont val="Segoe UI"/>
            <family val="2"/>
          </rPr>
          <t>Datum bitte mit Jahreszahl eingeben, z.B. 20.01.2016</t>
        </r>
      </text>
    </comment>
    <comment ref="E957" authorId="0" shapeId="0" xr:uid="{00000000-0006-0000-0100-000015000000}">
      <text>
        <r>
          <rPr>
            <b/>
            <sz val="9"/>
            <color indexed="81"/>
            <rFont val="Segoe UI"/>
            <family val="2"/>
          </rPr>
          <t>Bennenung des Serientermins eingeben</t>
        </r>
      </text>
    </comment>
    <comment ref="D1015" authorId="0" shapeId="0" xr:uid="{00000000-0006-0000-0100-000016000000}">
      <text>
        <r>
          <rPr>
            <b/>
            <sz val="9"/>
            <color indexed="81"/>
            <rFont val="Segoe UI"/>
            <family val="2"/>
          </rPr>
          <t>Datum bitte mit Jahreszahl eingeben, z.B. 20.01.2016</t>
        </r>
      </text>
    </comment>
    <comment ref="E1015" authorId="0" shapeId="0" xr:uid="{00000000-0006-0000-0100-000017000000}">
      <text>
        <r>
          <rPr>
            <b/>
            <sz val="9"/>
            <color indexed="81"/>
            <rFont val="Segoe UI"/>
            <family val="2"/>
          </rPr>
          <t>Bennenung des Serientermins eingeben</t>
        </r>
      </text>
    </comment>
    <comment ref="D1020" authorId="0" shapeId="0" xr:uid="{00000000-0006-0000-0100-000018000000}">
      <text>
        <r>
          <rPr>
            <b/>
            <sz val="9"/>
            <color indexed="81"/>
            <rFont val="Segoe UI"/>
            <family val="2"/>
          </rPr>
          <t>Das Datum des Einzeltermins im Format z.B. 01.01.2017 eingeben.</t>
        </r>
      </text>
    </comment>
  </commentList>
</comments>
</file>

<file path=xl/sharedStrings.xml><?xml version="1.0" encoding="utf-8"?>
<sst xmlns="http://schemas.openxmlformats.org/spreadsheetml/2006/main" count="1074" uniqueCount="297">
  <si>
    <t>Januar</t>
  </si>
  <si>
    <t>Februar</t>
  </si>
  <si>
    <t>März</t>
  </si>
  <si>
    <t>April</t>
  </si>
  <si>
    <t>Mai</t>
  </si>
  <si>
    <t>Juni</t>
  </si>
  <si>
    <t>Juli</t>
  </si>
  <si>
    <t>August</t>
  </si>
  <si>
    <t>September</t>
  </si>
  <si>
    <t>Oktober</t>
  </si>
  <si>
    <t>November</t>
  </si>
  <si>
    <t>Dezember</t>
  </si>
  <si>
    <t>Do</t>
  </si>
  <si>
    <t>Mi</t>
  </si>
  <si>
    <t>Di</t>
  </si>
  <si>
    <t>Fr</t>
  </si>
  <si>
    <t>Sa</t>
  </si>
  <si>
    <t>So</t>
  </si>
  <si>
    <t>Mo</t>
  </si>
  <si>
    <t>x</t>
  </si>
  <si>
    <t>01.01.</t>
  </si>
  <si>
    <t>06.01.</t>
  </si>
  <si>
    <t>Neujahr</t>
  </si>
  <si>
    <t>Ostersonntag</t>
  </si>
  <si>
    <t>Karfreitag</t>
  </si>
  <si>
    <t>Ostersonntag -2</t>
  </si>
  <si>
    <t>Datum</t>
  </si>
  <si>
    <t>Feiertag</t>
  </si>
  <si>
    <t>Berechnungsregel</t>
  </si>
  <si>
    <t>Ereignis</t>
  </si>
  <si>
    <t>Ostersonntag +1</t>
  </si>
  <si>
    <t>Ostermontag</t>
  </si>
  <si>
    <t>Ferientitel</t>
  </si>
  <si>
    <t>Winterferien</t>
  </si>
  <si>
    <t>Osterferien</t>
  </si>
  <si>
    <t>bis</t>
  </si>
  <si>
    <t>von</t>
  </si>
  <si>
    <t>Pfingstferien</t>
  </si>
  <si>
    <t>Baden-Württemberg</t>
  </si>
  <si>
    <t>Sommerferien</t>
  </si>
  <si>
    <t>Herbstferien</t>
  </si>
  <si>
    <t>Weihnachtsferien</t>
  </si>
  <si>
    <t>bewegliche Ferien 1</t>
  </si>
  <si>
    <t>bewegliche Ferien 2</t>
  </si>
  <si>
    <t xml:space="preserve"> -</t>
  </si>
  <si>
    <t>Berlin</t>
  </si>
  <si>
    <t>Brandenburg</t>
  </si>
  <si>
    <t>Bremen</t>
  </si>
  <si>
    <t>Hamburg</t>
  </si>
  <si>
    <t>Hessen</t>
  </si>
  <si>
    <t>Mecklenburg-Vorpommern</t>
  </si>
  <si>
    <t>Niedersachsen</t>
  </si>
  <si>
    <t>Nordrhein-Westfalen</t>
  </si>
  <si>
    <t>Rheinland-Pfalz</t>
  </si>
  <si>
    <t>Saarland</t>
  </si>
  <si>
    <t>Sachsen</t>
  </si>
  <si>
    <t>Sachsen-Anhalt</t>
  </si>
  <si>
    <t>Thüringen</t>
  </si>
  <si>
    <t>Von</t>
  </si>
  <si>
    <t>Bis</t>
  </si>
  <si>
    <t xml:space="preserve">Von </t>
  </si>
  <si>
    <t>Heilige 3 Könige</t>
  </si>
  <si>
    <t>01.05.</t>
  </si>
  <si>
    <t>Ostersonntag +39</t>
  </si>
  <si>
    <t>Pfingstsonntag</t>
  </si>
  <si>
    <t>Ostersonntag +49</t>
  </si>
  <si>
    <t>Pfingstmontag</t>
  </si>
  <si>
    <t>Ostersonntag +50</t>
  </si>
  <si>
    <t>Fronleichnam</t>
  </si>
  <si>
    <t>Ostersonntag +60</t>
  </si>
  <si>
    <t>1. Advent</t>
  </si>
  <si>
    <t>2. Advent</t>
  </si>
  <si>
    <t>3. Advent</t>
  </si>
  <si>
    <t>4. Advent</t>
  </si>
  <si>
    <t>25.12.</t>
  </si>
  <si>
    <t>1. Weihnachtstag</t>
  </si>
  <si>
    <t>2. Weihnachtstag</t>
  </si>
  <si>
    <t>26.12.</t>
  </si>
  <si>
    <t>03.10.</t>
  </si>
  <si>
    <t>Tag d. Deut. Einheit</t>
  </si>
  <si>
    <t>Bayern</t>
  </si>
  <si>
    <t>1. Mai/Tag der Arbeit</t>
  </si>
  <si>
    <t>01.11.</t>
  </si>
  <si>
    <t>Allerheiligen</t>
  </si>
  <si>
    <t>15.08.</t>
  </si>
  <si>
    <t>Mariä Himmelfahrt</t>
  </si>
  <si>
    <t>31.10.</t>
  </si>
  <si>
    <t>Reformationstag</t>
  </si>
  <si>
    <t>Buß- und Bettag</t>
  </si>
  <si>
    <t>spez. Formel</t>
  </si>
  <si>
    <t>Schleswig-Hollstein</t>
  </si>
  <si>
    <t>Berechnungsformel</t>
  </si>
  <si>
    <t>Bewegliche Feiertage</t>
  </si>
  <si>
    <t>Block 1</t>
  </si>
  <si>
    <t>Block 2</t>
  </si>
  <si>
    <t>Bundeseinheitliche Feiertage</t>
  </si>
  <si>
    <t>Spezifische Feiertage
nach
Bundesland</t>
  </si>
  <si>
    <t>Ihre Auswahl aus Block 1:</t>
  </si>
  <si>
    <t>Bundesland:</t>
  </si>
  <si>
    <t>Ihre Auswahl aus Block 2:</t>
  </si>
  <si>
    <t>Ch. Himmelfahrt (Vatertag)</t>
  </si>
  <si>
    <t>Feiertage für das Bundesland</t>
  </si>
  <si>
    <t>Block2</t>
  </si>
  <si>
    <t>Ihre Auswahl aus Block 1</t>
  </si>
  <si>
    <t>Ihre Auswahl aus Block 2</t>
  </si>
  <si>
    <t>-</t>
  </si>
  <si>
    <t>Weihnachten</t>
  </si>
  <si>
    <t>Winter</t>
  </si>
  <si>
    <t>Ostern</t>
  </si>
  <si>
    <t>Pfingsten</t>
  </si>
  <si>
    <t>Sommer</t>
  </si>
  <si>
    <t>Herbst</t>
  </si>
  <si>
    <t>Schleswig-Holstein</t>
  </si>
  <si>
    <t>Angaben ohne Gewähr</t>
  </si>
  <si>
    <t>A</t>
  </si>
  <si>
    <t>B</t>
  </si>
  <si>
    <t>C</t>
  </si>
  <si>
    <t>D</t>
  </si>
  <si>
    <t>E</t>
  </si>
  <si>
    <t>F</t>
  </si>
  <si>
    <t>Termine eingeben ohne Jahreszahl --&gt;</t>
  </si>
  <si>
    <t>Beispiel: Von: 01.01.</t>
  </si>
  <si>
    <t>Bis: 12.01.</t>
  </si>
  <si>
    <t>a)</t>
  </si>
  <si>
    <t>b)</t>
  </si>
  <si>
    <t>Kalenderjahr eingeben --&gt;</t>
  </si>
  <si>
    <t>Mit "x" Sa+So in grau (Ferien nicht anzeigen) --&gt;</t>
  </si>
  <si>
    <r>
      <rPr>
        <b/>
        <sz val="11"/>
        <color theme="1"/>
        <rFont val="Calibri"/>
        <family val="2"/>
        <scheme val="minor"/>
      </rPr>
      <t>1a)</t>
    </r>
    <r>
      <rPr>
        <sz val="11"/>
        <color theme="1"/>
        <rFont val="Calibri"/>
        <family val="2"/>
        <scheme val="minor"/>
      </rPr>
      <t xml:space="preserve"> Kalenderjahr eingeben
Gib hier die Jahreszahl des Jahres ein, über das du einen Kalender erstellen möchtest.
</t>
    </r>
    <r>
      <rPr>
        <b/>
        <sz val="11"/>
        <color theme="1"/>
        <rFont val="Calibri"/>
        <family val="2"/>
        <scheme val="minor"/>
      </rPr>
      <t>1b)</t>
    </r>
    <r>
      <rPr>
        <sz val="11"/>
        <color theme="1"/>
        <rFont val="Calibri"/>
        <family val="2"/>
        <scheme val="minor"/>
      </rPr>
      <t xml:space="preserve"> Trage hier ein "x" ein, wenn du die Wochenenden (Sa und So) immer grau hinterlegt haben möchtest. 
</t>
    </r>
  </si>
  <si>
    <t>Block Feiertage</t>
  </si>
  <si>
    <t xml:space="preserve"> -  </t>
  </si>
  <si>
    <t>Ferien für:</t>
  </si>
  <si>
    <t xml:space="preserve"> Setze ein --&gt;</t>
  </si>
  <si>
    <t xml:space="preserve">"x" beim </t>
  </si>
  <si>
    <t>Bundesland</t>
  </si>
  <si>
    <t>deiner Wahl</t>
  </si>
  <si>
    <t>Setze ein "x"</t>
  </si>
  <si>
    <t>beim Bundesland</t>
  </si>
  <si>
    <t>|</t>
  </si>
  <si>
    <t xml:space="preserve"> &lt;-- Bezeichnung Terminblock eingeben</t>
  </si>
  <si>
    <t xml:space="preserve"> &lt;-- Unter Berechnungsregel Eingabe des </t>
  </si>
  <si>
    <t xml:space="preserve"> Datums (nur Tag und Monat, ohne Jahr)</t>
  </si>
  <si>
    <t xml:space="preserve"> &lt;-- Unter Ereignis die Bezeichnung des </t>
  </si>
  <si>
    <t xml:space="preserve"> Tages eingeben</t>
  </si>
  <si>
    <t xml:space="preserve"> Bei leerem Feld werden Ferien an Sa + So angezeigt</t>
  </si>
  <si>
    <t>Kapitel 1:    Definition Kalenderjahr</t>
  </si>
  <si>
    <t>Kapitel 2:    Definition der Bundesland spezifischen Feiertage</t>
  </si>
  <si>
    <t>Kapitel 3:    Feriendefinition nach Bundesland</t>
  </si>
  <si>
    <t>Kapitel 4:    Freie Terminserien/Ferien definieren</t>
  </si>
  <si>
    <t>Mit dieser Excel-Vorlage erstellst du im handumdrehen einen übersichtlichen Jahreskalender. Der Kalender ist frei definierbar. Du kannst im Kalender</t>
  </si>
  <si>
    <t xml:space="preserve"> - </t>
  </si>
  <si>
    <t>Allgemeine Hinweise:</t>
  </si>
  <si>
    <t xml:space="preserve"> - In einigen Feldern erscheint ######## (Gartenzaun) bzw. "00.01.1900" oder "08.07.1905" --&gt; Dies hat keinen Einfluss auf den Kalender. Diese Daten</t>
  </si>
  <si>
    <t xml:space="preserve">   erscheinen nur, weil keine Werte zum Berechnen eingegeben wurden.</t>
  </si>
  <si>
    <t xml:space="preserve">Der Kalender hat keine Makros, d.h. er funktioniert rein über Formeln und bedingte Formatierungen. Da die Formeln gelöscht werden  könnten und der </t>
  </si>
  <si>
    <t xml:space="preserve">Kalender dadurch unbrauchbar werden würde, sind die Arbeitsblätter "Kalender" und "Einstellungen" über einen Blattschutz (Passwort) geschützt. </t>
  </si>
  <si>
    <t xml:space="preserve"> &lt;-- Achtung:</t>
  </si>
  <si>
    <t xml:space="preserve"> wird nicht </t>
  </si>
  <si>
    <t>automatisch</t>
  </si>
  <si>
    <t>gelöscht.</t>
  </si>
  <si>
    <t>Daher selbst</t>
  </si>
  <si>
    <t>löschen</t>
  </si>
  <si>
    <t xml:space="preserve"> &lt;--</t>
  </si>
  <si>
    <t xml:space="preserve">      |</t>
  </si>
  <si>
    <t>Beschreibung Farbcode für die Einstellungen auf diesem Blatt:</t>
  </si>
  <si>
    <t xml:space="preserve">
Hier ist eine Eingabe zu tätigen. Oft wird ein "x" für eine Auswahl benötigt oder einfach ein Datum
Die Daten in diesen Feldern sind fix vorgegeben
Die Daten in diesen Feldern werden automatisch eingetragen, sobald die orangenen bzw. hellroten Felder des jeweiligen Kapitels ausgefüllt sind.
Optionale Eingaben für z.B. regionale Feiertage</t>
  </si>
  <si>
    <r>
      <rPr>
        <b/>
        <sz val="12"/>
        <color rgb="FF002060"/>
        <rFont val="Calibri"/>
        <family val="2"/>
        <scheme val="minor"/>
      </rPr>
      <t>AMV-Jahreskalender</t>
    </r>
    <r>
      <rPr>
        <sz val="12"/>
        <color rgb="FF002060"/>
        <rFont val="Calibri"/>
        <family val="2"/>
        <scheme val="minor"/>
      </rPr>
      <t xml:space="preserve"> und viele weitere kostenlose Excel-Vorlagen gibt es unter:</t>
    </r>
  </si>
  <si>
    <t>Kontakt bei Fragen: info@alle-meine-vorlagen.de</t>
  </si>
  <si>
    <t>Einleitung</t>
  </si>
  <si>
    <t>Bild: Screenshot eines Kalenders</t>
  </si>
  <si>
    <t>Systemvoraussetzungen: MS-Excel ab 2010</t>
  </si>
  <si>
    <r>
      <t>2) die Feiertage eines beliebigen Bundeslandes einblenden</t>
    </r>
    <r>
      <rPr>
        <sz val="11"/>
        <color rgb="FFFF0000"/>
        <rFont val="Calibri"/>
        <family val="2"/>
        <scheme val="minor"/>
      </rPr>
      <t xml:space="preserve"> (Darstellung als Text in Farbe Rot)</t>
    </r>
  </si>
  <si>
    <r>
      <t xml:space="preserve">3) regionale Feiertage hinzufügen </t>
    </r>
    <r>
      <rPr>
        <sz val="11"/>
        <color rgb="FFFF0000"/>
        <rFont val="Calibri"/>
        <family val="2"/>
        <scheme val="minor"/>
      </rPr>
      <t>(Darstellung als Text in Farbe Rot)</t>
    </r>
  </si>
  <si>
    <t>6) Die Kalenderwochen werden angezeigt (Darstellung als Zahl in Farbe Schwarz)</t>
  </si>
  <si>
    <r>
      <t xml:space="preserve">Hier kannst du Bundesland spezifische Feiertage für deinen Kalender festlegen.
</t>
    </r>
    <r>
      <rPr>
        <b/>
        <sz val="11"/>
        <color theme="1"/>
        <rFont val="Calibri"/>
        <family val="2"/>
        <scheme val="minor"/>
      </rPr>
      <t>Block Feiertage:</t>
    </r>
    <r>
      <rPr>
        <sz val="11"/>
        <color theme="1"/>
        <rFont val="Calibri"/>
        <family val="2"/>
        <scheme val="minor"/>
      </rPr>
      <t xml:space="preserve">
In Grün sieht du hier die Feiertage die bundeseinheitlich sind, d.h. diese Tage sind immer gleich und werden auch immer angezeigt. Darunter in hellgrün die spezifischen Feiertage des ausgewählten Bundeslandes. Wählst du kein Bundesland aus, so werden auch keine spezifischen Feiertage im Kalender angezeigt.
</t>
    </r>
    <r>
      <rPr>
        <b/>
        <sz val="11"/>
        <color theme="1"/>
        <rFont val="Calibri"/>
        <family val="2"/>
        <scheme val="minor"/>
      </rPr>
      <t>Auswahl eines Bundeslandes:</t>
    </r>
    <r>
      <rPr>
        <sz val="11"/>
        <color theme="1"/>
        <rFont val="Calibri"/>
        <family val="2"/>
        <scheme val="minor"/>
      </rPr>
      <t xml:space="preserve">
Du hast 2 Blöcke zur Auswahl eines Bundeslandes.
</t>
    </r>
    <r>
      <rPr>
        <b/>
        <sz val="11"/>
        <color theme="1"/>
        <rFont val="Calibri"/>
        <family val="2"/>
        <scheme val="minor"/>
      </rPr>
      <t xml:space="preserve">
Block 1</t>
    </r>
    <r>
      <rPr>
        <sz val="11"/>
        <color theme="1"/>
        <rFont val="Calibri"/>
        <family val="2"/>
        <scheme val="minor"/>
      </rPr>
      <t xml:space="preserve"> beinhaltet die Bundesländer 1-8 
(Baden-Württemberg bis Mecklenburg-Vorpommern)
</t>
    </r>
    <r>
      <rPr>
        <b/>
        <sz val="11"/>
        <color theme="1"/>
        <rFont val="Calibri"/>
        <family val="2"/>
        <scheme val="minor"/>
      </rPr>
      <t>Block 2</t>
    </r>
    <r>
      <rPr>
        <sz val="11"/>
        <color theme="1"/>
        <rFont val="Calibri"/>
        <family val="2"/>
        <scheme val="minor"/>
      </rPr>
      <t xml:space="preserve"> beinhaltet die Bundesländer 9-16
(Niedersachsen bis Thüringen)
Setze ein "x" in das orangene Feld des Bundeslandes deiner Wahl, um die Bundesland spezifischen Feiertage einzufügen. 
ACHTUNG: Bei setzen von mehreren "x" wird automatisch das erste "x" als Bundesland definiert. Es erscheint oberhalb von Block 1 ein entsprechender Hinweistext. Am besten immer nur ein "x" setzen. Die Feiertage des Bundeslandes deiner Wahl werden dann in den hellgrünen Bereich übernommen. 
Gibt es bei dir </t>
    </r>
    <r>
      <rPr>
        <b/>
        <sz val="11"/>
        <color theme="1"/>
        <rFont val="Calibri"/>
        <family val="2"/>
        <scheme val="minor"/>
      </rPr>
      <t>regionale Feiertage</t>
    </r>
    <r>
      <rPr>
        <sz val="11"/>
        <color theme="1"/>
        <rFont val="Calibri"/>
        <family val="2"/>
        <scheme val="minor"/>
      </rPr>
      <t>, kannst du diese durch Eingabe des Datums in den hellroten Bereich unterhalb deines ausgewählten Bundeslandes eingeben  (</t>
    </r>
    <r>
      <rPr>
        <b/>
        <sz val="11"/>
        <color theme="1"/>
        <rFont val="Calibri"/>
        <family val="2"/>
        <scheme val="minor"/>
      </rPr>
      <t>Achtung:</t>
    </r>
    <r>
      <rPr>
        <sz val="11"/>
        <color theme="1"/>
        <rFont val="Calibri"/>
        <family val="2"/>
        <scheme val="minor"/>
      </rPr>
      <t xml:space="preserve"> Nur Tag und Monat eingeben, z.B. "01.01." für 1. Januar. Das Jahr wird automatisch aus Kapitel 1 übernommen.) Beispiel: Gib unter Berechnungsregel "01.01." und unter Feiertag die Feiertagsbezeichnung, z.B. "Kreisfest" ein.
</t>
    </r>
  </si>
  <si>
    <t>Ferien Max Muster</t>
  </si>
  <si>
    <t>Ferien Hans Dampf</t>
  </si>
  <si>
    <t>10.02.</t>
  </si>
  <si>
    <t>16.02.</t>
  </si>
  <si>
    <t>18.07.</t>
  </si>
  <si>
    <t>Besuch Familie Muster</t>
  </si>
  <si>
    <t>05.08.</t>
  </si>
  <si>
    <t>Messe Stadt XY</t>
  </si>
  <si>
    <t>Ferien Kind Max Muster</t>
  </si>
  <si>
    <t>18.02.</t>
  </si>
  <si>
    <t>Geburtstag Mustermann</t>
  </si>
  <si>
    <t>Geburtstag Musterfrau</t>
  </si>
  <si>
    <t>Geburtstag Musterkind</t>
  </si>
  <si>
    <t>26.10.</t>
  </si>
  <si>
    <t>Version 1.2 vom 15.10.2015          Erste Version als Ergebnis von mehreren zuvor erstellten einzel Kalendern.</t>
  </si>
  <si>
    <t>Version 1.3 vom 25.11.2015          Fehler behoben: In Kapitel 3, Block 2 wurde die Auswahl des Bundeslandes nicht korrekt übernommen.</t>
  </si>
  <si>
    <t>Weitere Kalendereinträge (max. 150)</t>
  </si>
  <si>
    <t>Anschlusstermine falls Ferien (manuell einzugeben, max. 5 Stück)</t>
  </si>
  <si>
    <t>Kapitel 5:    Weitere Kalendereinträge erstellen (max. 150 Stück)</t>
  </si>
  <si>
    <t>testserie</t>
  </si>
  <si>
    <t>Seriendauer Wochen</t>
  </si>
  <si>
    <t>Serie</t>
  </si>
  <si>
    <t>Startdatum</t>
  </si>
  <si>
    <t>Benennung</t>
  </si>
  <si>
    <t>Testserie1</t>
  </si>
  <si>
    <t>Serie 2</t>
  </si>
  <si>
    <t>Kapitel 6:    Termineserien erstellen (max. 10 Serien)</t>
  </si>
  <si>
    <t>Serie 1</t>
  </si>
  <si>
    <t>Serie 3</t>
  </si>
  <si>
    <t>Serie 4</t>
  </si>
  <si>
    <t>Serie 5</t>
  </si>
  <si>
    <t>Serie 6</t>
  </si>
  <si>
    <t>Serie 7</t>
  </si>
  <si>
    <t>Serie 8</t>
  </si>
  <si>
    <t>Serie 9</t>
  </si>
  <si>
    <t>Serie 10</t>
  </si>
  <si>
    <t>Hier kannst du bis zu 150 einzelne Kalendereinträge für z.B. Geburtstage erstellen.
Gib dazu in Spalte F das Datum, z.B. "01.01." ohne Kalenderjahr und in Spalte E das Ereignis ein.
Es können auch Zeilen leer gelassen werden um z.B. bestimmte Termine zu gruppieren (Beispiel: Alle Geburtstage sind in Zeile 1 bis 15, alle Vereinsmeetings sind in Zeile 20 bis 30 usw.).</t>
  </si>
  <si>
    <t xml:space="preserve">      Hier können bis zu 10 Terminserien eingegeben werden.</t>
  </si>
  <si>
    <t xml:space="preserve">      Einfach Startdatum , die Seriendauer (in Wochen) sowie die </t>
  </si>
  <si>
    <t xml:space="preserve">      Benennung der Serie eingeben.</t>
  </si>
  <si>
    <t xml:space="preserve"> &lt;-- Hier der erste Termin der Serie 1 eingeben  </t>
  </si>
  <si>
    <t xml:space="preserve"> &lt;-- Hier die Dauer der Serie in Wochen eingeben</t>
  </si>
  <si>
    <t xml:space="preserve"> &lt;-- Hier die Benennung der Serie eingeben</t>
  </si>
  <si>
    <t xml:space="preserve"> &lt;-- Dieser grüne Bereich wird automatisch ausgefüllt</t>
  </si>
  <si>
    <t>Kapitel 7:     Versions-Historie</t>
  </si>
  <si>
    <t>5) bis zu 150 Termine für z.B. Geburtstage, Vereinsmeetings usw. eingeben (Darstellung als Text in Farbe Schwarz)</t>
  </si>
  <si>
    <t xml:space="preserve"> &lt;-- Hier können bis zu 5 einzelne Anschlusstermine für die Serie 1 eingegeben werden.</t>
  </si>
  <si>
    <t>Anschlusstermin 1</t>
  </si>
  <si>
    <t>Anschlusstermin 2</t>
  </si>
  <si>
    <t>Anschlusstermin 3</t>
  </si>
  <si>
    <t>Anschlusstermin 4</t>
  </si>
  <si>
    <t>Anschlusstermin 5</t>
  </si>
  <si>
    <t xml:space="preserve"> &lt;-- Hier können bis zu 5 einzelne Anschlusstermine für die Serie 2 eingegeben werden.</t>
  </si>
  <si>
    <t xml:space="preserve"> &lt;-- Hier können bis zu 5 einzelne Anschlusstermine für die Serie 10 eingegeben werden.</t>
  </si>
  <si>
    <t xml:space="preserve"> &lt;-- Hier können bis zu 5 einzelne Anschlusstermine für die Serie 9 eingegeben werden.</t>
  </si>
  <si>
    <t xml:space="preserve"> &lt;-- Hier können bis zu 5 einzelne Anschlusstermine für die Serie 7 eingegeben werden.</t>
  </si>
  <si>
    <t xml:space="preserve"> &lt;-- Hier können bis zu 5 einzelne Anschlusstermine für die Serie 8 eingegeben werden.</t>
  </si>
  <si>
    <t xml:space="preserve"> &lt;-- Hier können bis zu 5 einzelne Anschlusstermine für die Serie 6 eingegeben werden.</t>
  </si>
  <si>
    <t xml:space="preserve"> &lt;-- Hier können bis zu 5 einzelne Anschlusstermine für die Serie 5 eingegeben werden.</t>
  </si>
  <si>
    <t xml:space="preserve"> &lt;-- Hier können bis zu 5 einzelne Anschlusstermine für die Serie 4 eingegeben werden.</t>
  </si>
  <si>
    <t xml:space="preserve"> &lt;-- Hier können bis zu 5 einzelne Anschlusstermine für die Serie 3 eingegeben werden.</t>
  </si>
  <si>
    <t>Gehe Kapitel 1 bis Kapitel 6 durch und stelle ein was du benötigst. 
Alle Einstellungsmöglichkeiten sind im jeweiligen Kapitel in Spalte A beschrieben.</t>
  </si>
  <si>
    <t>Projektplan, Kalender, FotoDoku, Wochenjahresplaner, Kassenbuch, Hausaufgabenplaner, Einkaufsliste, Anwesenheitsliste uvm.</t>
  </si>
  <si>
    <t xml:space="preserve">      Freitag stattfindende Reitstunde der Tochter eingetragen</t>
  </si>
  <si>
    <t xml:space="preserve">      werden.</t>
  </si>
  <si>
    <t xml:space="preserve">      Hier können z.B. die wöchentlich am Mittwoch Abend </t>
  </si>
  <si>
    <t xml:space="preserve">      stattfindenden Stammtische oder auch die wöchentlich am</t>
  </si>
  <si>
    <t>Version 1.4 vom 31.09.2016          Anzahl der maximalen Kalendereinträge von 72 auf 150 erhöht / Möglichkeit zur Eingabe von Terminserien neu implementiert.</t>
  </si>
  <si>
    <t xml:space="preserve"> &lt;-- Hier können bis zu 60 einzel Termine eingegeben werden.</t>
  </si>
  <si>
    <t>Version 1.4.1 vom 16.10.2016       Ferienangaben des Bundeslandes Nordrhein-Westfalen korrigiert. Bei den Osterferien war das Datum-Format falsch.</t>
  </si>
  <si>
    <t>Version 1.4.2 vom 08.11.2016       Bis zu 60 Einzeltermine können zusätzlich eingegeben werden</t>
  </si>
  <si>
    <t>G</t>
  </si>
  <si>
    <t>H</t>
  </si>
  <si>
    <t>Version 1.4.3 vom 26.11.2016       Es können nun die Ferien/Urlaubstermine von bis zu 8 Personen (bisher 6 Personen) eingegeben werden (Kapitel 4).</t>
  </si>
  <si>
    <t>Ferien Mitarbeiter 1</t>
  </si>
  <si>
    <t>Ferien Mitarbeiter 2</t>
  </si>
  <si>
    <t>Ferien Mitarbeiter 3</t>
  </si>
  <si>
    <t xml:space="preserve">      Zusätzlich können hier ganz unten bis zu 60 Einzeltermine </t>
  </si>
  <si>
    <t xml:space="preserve">      eingetragen werden.</t>
  </si>
  <si>
    <t>10.01.</t>
  </si>
  <si>
    <t>14.01.</t>
  </si>
  <si>
    <t>19.01.</t>
  </si>
  <si>
    <t>22.08.</t>
  </si>
  <si>
    <t xml:space="preserve">Version 1.4.4 vom 25.01.2017       Behebung eines Fehlers: Bei den Ferienterminen der Person A (Kapitel 4) wurde in einigen Monaten nicht der komplette grüne Balken angezeigt. </t>
  </si>
  <si>
    <t xml:space="preserve">                                                         Zusätzlich den 31.10.2017 als bundeseinheitlichen Feiertag eingefügt / Silvester (31.12.) ist kein Feiertag, daher diesen gelöscht.</t>
  </si>
  <si>
    <t>Version 1.4.5 vom 23.02.2017       Behebung eines Fehlers: Bei setzen eines "x" in Zelle F49 wurden nicht alle Samstage und Sonntag grau hinterlegt.</t>
  </si>
  <si>
    <t>Druckdatum:</t>
  </si>
  <si>
    <t>www.alle-meine-vorlagen.de</t>
  </si>
  <si>
    <t>1. Halbjahr</t>
  </si>
  <si>
    <t>2. Halbjahr</t>
  </si>
  <si>
    <t xml:space="preserve">                                                         wodurch alle Daten größer dargestellt werden können (Lesbarkeit verbessert).</t>
  </si>
  <si>
    <t>Version 1.4.6 vom 04.09.2017       Ferientermin für das Jahr 2019 eingegeben. Neu können nun die Ferientermine für 2017, 2018 oder 2019 angezeigt werden (bisher standen nur immer 2 Jahre zur Auswahl).</t>
  </si>
  <si>
    <t xml:space="preserve">                                                         Neu implementiert wurden die Tabellenblätter "1. Halbjahr" und "2. Halbjahr". Dadurch ist die Ansicht/Ausdruck eines Halbjahreskalenders möglich,</t>
  </si>
  <si>
    <t>Version 1.4.7 vom 10.11.2017      Behebung eines Fehlers: Monat November zeigte nicht alle Termine an</t>
  </si>
  <si>
    <t>https://www.alle-meine-vorlagen.de</t>
  </si>
  <si>
    <t xml:space="preserve">Version 1.4.8 vom 16.09.2018      Ferientermine für das Jahr 2020 eingegeben (Jahr 2017 gelöscht). Es stehen nun die Ferientermine für 2018, 2019 und 2020 zur Verfügung. Behebung einiger kleinen Fehler (optisch). </t>
  </si>
  <si>
    <t>Eine Kalendervorlage von:</t>
  </si>
  <si>
    <t>4) Terminserien für bis zu 8 Personen anzeigen (gibt es in dieser Art in keinem Kalender). Farbliche Unterscheidung der Terminserien.</t>
  </si>
  <si>
    <r>
      <t xml:space="preserve">Hier kannst du für bis zu 8 Personen Terminserien wie z.B. Ferien eingeben (Ferien Vater, Ferien Mutter, Ferien Kind1, Ferien Kind2…) oder natürlich auch andere Terminserien.
Die 8 Eingabebereiche sind unterteilt in Block A, B, C, D, E, F, G, H. Jeder Block erhält im Kalender eine separate Spalte mit eigener Farbe.
Im jeweiligen Block (A-H) gibst du im orangenen Feld die Bezeichnung der Terminserie ein (Spalte D), z.B. "Ferien Vater". Diese Bezeichnung wird dann auch im Kalender oben rechts angezeigt, hinterlegt mit der jeweiligen Farbe.
Im orangenen Block rechts daneben (Spalten H und I) gibst du die Termine ein, z.B.: Von: "01.01."   Bis: "05.01."
</t>
    </r>
    <r>
      <rPr>
        <b/>
        <sz val="11"/>
        <color theme="1"/>
        <rFont val="Calibri"/>
        <family val="2"/>
        <scheme val="minor"/>
      </rPr>
      <t>ACHTUNG:</t>
    </r>
    <r>
      <rPr>
        <sz val="11"/>
        <color theme="1"/>
        <rFont val="Calibri"/>
        <family val="2"/>
        <scheme val="minor"/>
      </rPr>
      <t xml:space="preserve"> Nur den Tag und den Monat eingeben, das Jahr wird automatisch aus Kapitel 1 übernommen.
Du kannst bis zu 10 Terminserien pro Block A bis H eingeben (Pro-Version bis zu 15 Terminserien).</t>
    </r>
  </si>
  <si>
    <t>Version 1.5.0 vom 10.10.2019      Kalender 2020 eingestellt und Kalender für das Jahr 2021 hinzugefügt. Behebung eines kleinen Formatierungsfehlers.</t>
  </si>
  <si>
    <t>Entdecke die Pro-Version</t>
  </si>
  <si>
    <t>7) Bis zu 10 Terminserien können eingegeben werden (Pro-Version 15 Terminserien)   --&gt;</t>
  </si>
  <si>
    <t>Version 1.5.1 vom 01.10.2020      Kalender auf 2021 eingestellt und Kalender für das Jahr 2022 hinzugefügt. Behebung eines kleinen Formelfehlers.</t>
  </si>
  <si>
    <t>Version 1.5.2 vom 31.10.2021      Kalender auf 2022 eingestellt und Ferientermine für das Jahr 2023 hinzugefügt. Behebung einiger kleiner Darstellungsfehler.</t>
  </si>
  <si>
    <t>In der Pro-Version sind die Ferien und Feiertage auch für Österreich und die Schweiz auswählbar. Jetzt entdecken…</t>
  </si>
  <si>
    <t xml:space="preserve">Hinweis: </t>
  </si>
  <si>
    <t>Ferien und Feiertage für Österreich und die Schweiz in der Pro-Version</t>
  </si>
  <si>
    <t>Version 1.5.4 vom 09.01.2023      Sommerferien für Sachsen korrigiert (Ende ist am 18.08.2023 und nicht am 08.08.2023).</t>
  </si>
  <si>
    <t>Ferientermine für das Jahr 2025</t>
  </si>
  <si>
    <t>Frauentag</t>
  </si>
  <si>
    <t>08.03.</t>
  </si>
  <si>
    <t>Version 1.5.3 vom 05.11.2022      Kalender auf 2023 eingestellt und Ferientermine für das Jahr 2024 hinzugefügt. Kleine optische Anpassungen durchgeführt.</t>
  </si>
  <si>
    <t>Version 1.5.5 vom 06.10.2023     Kalender auf das Jahr 2024 eingestellt und die Schulferien für 2025 eingetragen. Für das Bundesland Berlin und Mecklenburg-Vorpommern wurde der "Frauentag" als Feiertag ergänzt.</t>
  </si>
  <si>
    <t>Ferientermine für das Jahr 2026</t>
  </si>
  <si>
    <t>Version 1.5.6 vom 18.10.2024     Kalender auf das Jahr 2025 eingestellt und die Schulferien für 2026 ergänzt (2023 entfernt). Einige kleine optische Korrekturen durchgeführt.</t>
  </si>
  <si>
    <t>AMV - Jahreskalender 2026</t>
  </si>
  <si>
    <t>Basis-Version 1.5.6 (27.09.2025)</t>
  </si>
  <si>
    <t>© 2015-2026 T. Mutter - Alle-meine-Vorlagen.de</t>
  </si>
  <si>
    <t xml:space="preserve">Version 2026 1.5.6 vom 27.09.2025   Kalender auf das Jahr 2026 eingestellt und die Schulferien für 2027 ergänzt (2024 entfernt). </t>
  </si>
  <si>
    <r>
      <t xml:space="preserve">Hier kannst du die Ferien des Bundeslandes deiner Wahl definieren. 
Setze dazu einfach ein "x" neben das gewünschte Bundesland in das orangene Feld der Spalte "O". Auch hier wird wieder nur das erste "x" berücksichtigt (von oben nach unten). Daher bitte darauf achten, dass nur ein "x" eingegeben wird.
In Block 1 erscheinen die Ferien für die Bundesländer 1-8 (Baden-Württemberg bis Mecklenburg-Vorpommern).
In Block 2 erscheinen die Ferien der Bundesländer 9-16 (Niedersachsen bis Thüringen).
Für die Eingabe von beweglichen Ferien stehen 2 Zeilen zur Verfügung (hellrot markiert). Gib deine beweglichen Ferien entweder in Block 1 oder in Block 2 ein (je nachdem in welchem Block sich dein ausgewähltes Bundesland befindet). 
</t>
    </r>
    <r>
      <rPr>
        <b/>
        <sz val="11"/>
        <color theme="1"/>
        <rFont val="Calibri"/>
        <family val="2"/>
        <scheme val="minor"/>
      </rPr>
      <t>ACHTUNG:</t>
    </r>
    <r>
      <rPr>
        <sz val="11"/>
        <color theme="1"/>
        <rFont val="Calibri"/>
        <family val="2"/>
        <scheme val="minor"/>
      </rPr>
      <t xml:space="preserve"> Bei der Eingabe bitte vollständiges Datum eingeben, z.B. "01.01.2026".</t>
    </r>
  </si>
  <si>
    <t>Ferientermine für das Jahr 2027</t>
  </si>
  <si>
    <t xml:space="preserve">1) die Ferien eines beliebigen Bundeslandes einblenden + bewegliche Ferien hinzufügen - Jahre 2025, 2026 und 2027 sind enthalten. --&gt; </t>
  </si>
  <si>
    <t>Entdecke die Pro-Version des AMV-Jahreskalender 2026 (hier klicken)…jetzt auch für Österreich und die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</si>
</sst>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ddd"/>
    <numFmt numFmtId="165" formatCode="dd"/>
  </numFmts>
  <fonts count="70" x14ac:knownFonts="1">
    <font>
      <sz val="11"/>
      <color theme="1"/>
      <name val="Calibri"/>
      <family val="2"/>
      <scheme val="minor"/>
    </font>
    <font>
      <sz val="11"/>
      <name val="Calibri"/>
      <family val="2"/>
      <scheme val="minor"/>
    </font>
    <font>
      <sz val="14"/>
      <color theme="1"/>
      <name val="Calibri"/>
      <family val="2"/>
      <scheme val="minor"/>
    </font>
    <font>
      <b/>
      <sz val="16"/>
      <color theme="1"/>
      <name val="Calibri"/>
      <family val="2"/>
      <scheme val="minor"/>
    </font>
    <font>
      <u/>
      <sz val="11"/>
      <color theme="10"/>
      <name val="Calibri"/>
      <family val="2"/>
      <scheme val="minor"/>
    </font>
    <font>
      <b/>
      <sz val="11"/>
      <color theme="1"/>
      <name val="Calibri"/>
      <family val="2"/>
      <scheme val="minor"/>
    </font>
    <font>
      <sz val="14"/>
      <name val="Calibri"/>
      <family val="2"/>
      <scheme val="minor"/>
    </font>
    <font>
      <sz val="15"/>
      <color theme="1"/>
      <name val="Calibri"/>
      <family val="2"/>
      <scheme val="minor"/>
    </font>
    <font>
      <b/>
      <sz val="20"/>
      <color theme="1"/>
      <name val="Calibri"/>
      <family val="2"/>
      <scheme val="minor"/>
    </font>
    <font>
      <sz val="16"/>
      <name val="Calibri"/>
      <family val="2"/>
      <scheme val="minor"/>
    </font>
    <font>
      <sz val="11"/>
      <color rgb="FFFF0000"/>
      <name val="Calibri"/>
      <family val="2"/>
      <scheme val="minor"/>
    </font>
    <font>
      <sz val="13"/>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2"/>
      <color theme="1"/>
      <name val="Calibri"/>
      <family val="2"/>
      <scheme val="minor"/>
    </font>
    <font>
      <b/>
      <sz val="13"/>
      <color theme="1"/>
      <name val="Calibri"/>
      <family val="2"/>
      <scheme val="minor"/>
    </font>
    <font>
      <sz val="10"/>
      <name val="Calibri"/>
      <family val="2"/>
      <scheme val="minor"/>
    </font>
    <font>
      <b/>
      <u/>
      <sz val="12"/>
      <color rgb="FF002060"/>
      <name val="Calibri"/>
      <family val="2"/>
      <scheme val="minor"/>
    </font>
    <font>
      <u/>
      <sz val="11"/>
      <color theme="1"/>
      <name val="Calibri"/>
      <family val="2"/>
      <scheme val="minor"/>
    </font>
    <font>
      <sz val="14"/>
      <color theme="0"/>
      <name val="Calibri"/>
      <family val="2"/>
      <scheme val="minor"/>
    </font>
    <font>
      <sz val="11"/>
      <color theme="0" tint="-0.34998626667073579"/>
      <name val="Calibri"/>
      <family val="2"/>
      <scheme val="minor"/>
    </font>
    <font>
      <sz val="11"/>
      <color theme="1" tint="4.9989318521683403E-2"/>
      <name val="Calibri"/>
      <family val="2"/>
      <scheme val="minor"/>
    </font>
    <font>
      <sz val="10"/>
      <color theme="1" tint="4.9989318521683403E-2"/>
      <name val="Calibri"/>
      <family val="2"/>
      <scheme val="minor"/>
    </font>
    <font>
      <b/>
      <sz val="12"/>
      <color theme="1"/>
      <name val="Calibri"/>
      <family val="2"/>
      <scheme val="minor"/>
    </font>
    <font>
      <i/>
      <sz val="11"/>
      <color rgb="FFFF0000"/>
      <name val="Calibri"/>
      <family val="2"/>
      <scheme val="minor"/>
    </font>
    <font>
      <sz val="11"/>
      <color rgb="FFFFC000"/>
      <name val="Calibri"/>
      <family val="2"/>
      <scheme val="minor"/>
    </font>
    <font>
      <sz val="11"/>
      <color theme="0" tint="-0.499984740745262"/>
      <name val="Calibri"/>
      <family val="2"/>
      <scheme val="minor"/>
    </font>
    <font>
      <sz val="11"/>
      <color theme="0"/>
      <name val="Calibri"/>
      <family val="2"/>
      <scheme val="minor"/>
    </font>
    <font>
      <i/>
      <sz val="11"/>
      <color theme="1"/>
      <name val="Calibri"/>
      <family val="2"/>
      <scheme val="minor"/>
    </font>
    <font>
      <i/>
      <sz val="11"/>
      <color rgb="FFC00000"/>
      <name val="Calibri"/>
      <family val="2"/>
      <scheme val="minor"/>
    </font>
    <font>
      <b/>
      <i/>
      <sz val="13"/>
      <color theme="1"/>
      <name val="Calibri"/>
      <family val="2"/>
      <scheme val="minor"/>
    </font>
    <font>
      <u/>
      <sz val="15"/>
      <color theme="4" tint="-0.499984740745262"/>
      <name val="Calibri"/>
      <family val="2"/>
      <scheme val="minor"/>
    </font>
    <font>
      <i/>
      <sz val="11"/>
      <color rgb="FF0070C0"/>
      <name val="Calibri"/>
      <family val="2"/>
      <scheme val="minor"/>
    </font>
    <font>
      <i/>
      <sz val="11"/>
      <color rgb="FF002060"/>
      <name val="Calibri"/>
      <family val="2"/>
      <scheme val="minor"/>
    </font>
    <font>
      <sz val="11"/>
      <color rgb="FFC00000"/>
      <name val="Calibri"/>
      <family val="2"/>
      <scheme val="minor"/>
    </font>
    <font>
      <sz val="12"/>
      <color rgb="FF002060"/>
      <name val="Calibri"/>
      <family val="2"/>
      <scheme val="minor"/>
    </font>
    <font>
      <sz val="11"/>
      <color rgb="FF002060"/>
      <name val="Calibri"/>
      <family val="2"/>
      <scheme val="minor"/>
    </font>
    <font>
      <b/>
      <sz val="12"/>
      <color rgb="FF002060"/>
      <name val="Calibri"/>
      <family val="2"/>
      <scheme val="minor"/>
    </font>
    <font>
      <u/>
      <sz val="11"/>
      <color rgb="FF002060"/>
      <name val="Calibri"/>
      <family val="2"/>
      <scheme val="minor"/>
    </font>
    <font>
      <b/>
      <u/>
      <sz val="11"/>
      <color rgb="FF0070C0"/>
      <name val="Calibri"/>
      <family val="2"/>
      <scheme val="minor"/>
    </font>
    <font>
      <sz val="11"/>
      <color theme="1" tint="0.249977111117893"/>
      <name val="Calibri"/>
      <family val="2"/>
      <scheme val="minor"/>
    </font>
    <font>
      <sz val="2"/>
      <color theme="1"/>
      <name val="Calibri"/>
      <family val="2"/>
      <scheme val="minor"/>
    </font>
    <font>
      <b/>
      <sz val="9"/>
      <color indexed="81"/>
      <name val="Segoe UI"/>
      <family val="2"/>
    </font>
    <font>
      <sz val="18"/>
      <color theme="1"/>
      <name val="Calibri"/>
      <family val="2"/>
      <scheme val="minor"/>
    </font>
    <font>
      <b/>
      <u/>
      <sz val="18"/>
      <color theme="1"/>
      <name val="Calibri"/>
      <family val="2"/>
      <scheme val="minor"/>
    </font>
    <font>
      <b/>
      <sz val="70"/>
      <color theme="1"/>
      <name val="Calibri"/>
      <family val="2"/>
      <scheme val="minor"/>
    </font>
    <font>
      <sz val="12"/>
      <color rgb="FFFF0000"/>
      <name val="Calibri"/>
      <family val="2"/>
      <scheme val="minor"/>
    </font>
    <font>
      <sz val="12"/>
      <name val="Calibri"/>
      <family val="2"/>
      <scheme val="minor"/>
    </font>
    <font>
      <b/>
      <sz val="22"/>
      <color theme="1"/>
      <name val="Calibri"/>
      <family val="2"/>
      <scheme val="minor"/>
    </font>
    <font>
      <sz val="22"/>
      <name val="Calibri"/>
      <family val="2"/>
      <scheme val="minor"/>
    </font>
    <font>
      <b/>
      <sz val="26"/>
      <color theme="1"/>
      <name val="Calibri"/>
      <family val="2"/>
      <scheme val="minor"/>
    </font>
    <font>
      <b/>
      <sz val="28"/>
      <color theme="1"/>
      <name val="Calibri"/>
      <family val="2"/>
      <scheme val="minor"/>
    </font>
    <font>
      <sz val="22"/>
      <color theme="1"/>
      <name val="Calibri"/>
      <family val="2"/>
      <scheme val="minor"/>
    </font>
    <font>
      <sz val="20"/>
      <color theme="1"/>
      <name val="Calibri"/>
      <family val="2"/>
      <scheme val="minor"/>
    </font>
    <font>
      <sz val="16"/>
      <color theme="1"/>
      <name val="Calibri"/>
      <family val="2"/>
      <scheme val="minor"/>
    </font>
    <font>
      <b/>
      <sz val="80"/>
      <color theme="1"/>
      <name val="Calibri"/>
      <family val="2"/>
      <scheme val="minor"/>
    </font>
    <font>
      <b/>
      <u/>
      <sz val="26"/>
      <color theme="1"/>
      <name val="Calibri"/>
      <family val="2"/>
      <scheme val="minor"/>
    </font>
    <font>
      <sz val="26"/>
      <color theme="1"/>
      <name val="Calibri"/>
      <family val="2"/>
      <scheme val="minor"/>
    </font>
    <font>
      <sz val="19"/>
      <color rgb="FFFF0000"/>
      <name val="Calibri"/>
      <family val="2"/>
      <scheme val="minor"/>
    </font>
    <font>
      <sz val="19"/>
      <name val="Calibri"/>
      <family val="2"/>
      <scheme val="minor"/>
    </font>
    <font>
      <sz val="19"/>
      <color theme="1"/>
      <name val="Calibri"/>
      <family val="2"/>
      <scheme val="minor"/>
    </font>
    <font>
      <u/>
      <sz val="22"/>
      <color theme="10"/>
      <name val="Calibri"/>
      <family val="2"/>
      <scheme val="minor"/>
    </font>
    <font>
      <b/>
      <sz val="20"/>
      <color theme="0"/>
      <name val="Calibri"/>
      <family val="2"/>
      <scheme val="minor"/>
    </font>
    <font>
      <b/>
      <sz val="36"/>
      <color theme="0"/>
      <name val="Calibri"/>
      <family val="2"/>
      <scheme val="minor"/>
    </font>
    <font>
      <b/>
      <sz val="26"/>
      <color theme="0"/>
      <name val="Calibri"/>
      <family val="2"/>
      <scheme val="minor"/>
    </font>
    <font>
      <u/>
      <sz val="16"/>
      <color theme="10"/>
      <name val="Calibri"/>
      <family val="2"/>
      <scheme val="minor"/>
    </font>
    <font>
      <b/>
      <u/>
      <sz val="22"/>
      <color theme="10"/>
      <name val="Calibri"/>
      <family val="2"/>
      <scheme val="minor"/>
    </font>
    <font>
      <b/>
      <u/>
      <sz val="26"/>
      <color theme="10"/>
      <name val="Calibri"/>
      <family val="2"/>
      <scheme val="minor"/>
    </font>
    <font>
      <b/>
      <sz val="11"/>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bgColor indexed="64"/>
      </patternFill>
    </fill>
    <fill>
      <patternFill patternType="solid">
        <fgColor theme="3" tint="0.59999389629810485"/>
        <bgColor theme="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tint="0.499984740745262"/>
        <bgColor indexed="64"/>
      </patternFill>
    </fill>
  </fills>
  <borders count="94">
    <border>
      <left/>
      <right/>
      <top/>
      <bottom/>
      <diagonal/>
    </border>
    <border>
      <left/>
      <right/>
      <top style="medium">
        <color auto="1"/>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hair">
        <color auto="1"/>
      </top>
      <bottom/>
      <diagonal/>
    </border>
    <border>
      <left/>
      <right style="thin">
        <color indexed="64"/>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indexed="64"/>
      </left>
      <right/>
      <top style="hair">
        <color auto="1"/>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bottom/>
      <diagonal/>
    </border>
    <border>
      <left style="medium">
        <color auto="1"/>
      </left>
      <right style="medium">
        <color auto="1"/>
      </right>
      <top/>
      <bottom/>
      <diagonal/>
    </border>
    <border>
      <left/>
      <right/>
      <top style="medium">
        <color auto="1"/>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indexed="64"/>
      </bottom>
      <diagonal/>
    </border>
    <border>
      <left style="thin">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style="medium">
        <color auto="1"/>
      </left>
      <right style="hair">
        <color auto="1"/>
      </right>
      <top style="medium">
        <color auto="1"/>
      </top>
      <bottom style="thin">
        <color indexed="64"/>
      </bottom>
      <diagonal/>
    </border>
    <border>
      <left style="medium">
        <color auto="1"/>
      </left>
      <right style="hair">
        <color auto="1"/>
      </right>
      <top style="thin">
        <color indexed="64"/>
      </top>
      <bottom style="hair">
        <color auto="1"/>
      </bottom>
      <diagonal/>
    </border>
    <border>
      <left/>
      <right style="medium">
        <color indexed="64"/>
      </right>
      <top style="thin">
        <color indexed="64"/>
      </top>
      <bottom style="hair">
        <color auto="1"/>
      </bottom>
      <diagonal/>
    </border>
    <border>
      <left style="medium">
        <color auto="1"/>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auto="1"/>
      </left>
      <right style="hair">
        <color auto="1"/>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medium">
        <color indexed="64"/>
      </left>
      <right/>
      <top/>
      <bottom style="dashed">
        <color theme="0" tint="-0.34998626667073579"/>
      </bottom>
      <diagonal/>
    </border>
    <border>
      <left/>
      <right style="medium">
        <color auto="1"/>
      </right>
      <top/>
      <bottom style="dashed">
        <color theme="0" tint="-0.34998626667073579"/>
      </bottom>
      <diagonal/>
    </border>
    <border>
      <left/>
      <right style="double">
        <color auto="1"/>
      </right>
      <top/>
      <bottom/>
      <diagonal/>
    </border>
    <border>
      <left style="double">
        <color auto="1"/>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auto="1"/>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bottom style="thin">
        <color theme="1" tint="0.499984740745262"/>
      </bottom>
      <diagonal/>
    </border>
    <border>
      <left/>
      <right style="medium">
        <color indexed="64"/>
      </right>
      <top style="hair">
        <color auto="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82">
    <xf numFmtId="0" fontId="0" fillId="0" borderId="0" xfId="0"/>
    <xf numFmtId="0" fontId="1" fillId="0" borderId="0" xfId="0" applyFont="1"/>
    <xf numFmtId="0" fontId="2" fillId="0" borderId="0" xfId="0" applyFont="1" applyAlignment="1">
      <alignment horizontal="center" vertical="center"/>
    </xf>
    <xf numFmtId="14" fontId="0" fillId="0" borderId="0" xfId="0" applyNumberFormat="1" applyAlignment="1">
      <alignment horizontal="left"/>
    </xf>
    <xf numFmtId="0" fontId="6" fillId="0" borderId="0" xfId="0" applyFont="1" applyAlignment="1">
      <alignment horizontal="center" vertical="center"/>
    </xf>
    <xf numFmtId="14" fontId="2" fillId="0" borderId="0" xfId="0" applyNumberFormat="1" applyFont="1" applyAlignment="1">
      <alignment horizontal="center" vertical="center"/>
    </xf>
    <xf numFmtId="164" fontId="6" fillId="0" borderId="0" xfId="0" applyNumberFormat="1" applyFont="1" applyAlignment="1">
      <alignment horizontal="center" vertical="center"/>
    </xf>
    <xf numFmtId="164" fontId="2" fillId="0" borderId="0" xfId="0" applyNumberFormat="1" applyFont="1" applyAlignment="1">
      <alignment horizontal="center" vertical="center"/>
    </xf>
    <xf numFmtId="0" fontId="8" fillId="0" borderId="0" xfId="0" applyFont="1" applyAlignment="1">
      <alignment vertical="center"/>
    </xf>
    <xf numFmtId="0" fontId="0" fillId="0" borderId="0" xfId="0" applyAlignment="1">
      <alignment horizontal="center" vertical="center"/>
    </xf>
    <xf numFmtId="0" fontId="11" fillId="0" borderId="0" xfId="0" applyFont="1" applyAlignment="1">
      <alignment horizontal="center" vertical="center"/>
    </xf>
    <xf numFmtId="14" fontId="12" fillId="7" borderId="30" xfId="0" applyNumberFormat="1" applyFont="1" applyFill="1" applyBorder="1" applyAlignment="1">
      <alignment horizontal="left"/>
    </xf>
    <xf numFmtId="14" fontId="12" fillId="6" borderId="29" xfId="0" applyNumberFormat="1" applyFont="1" applyFill="1" applyBorder="1" applyAlignment="1">
      <alignment horizontal="left"/>
    </xf>
    <xf numFmtId="0" fontId="12" fillId="6" borderId="29" xfId="0" applyFont="1" applyFill="1" applyBorder="1" applyAlignment="1">
      <alignment horizontal="left"/>
    </xf>
    <xf numFmtId="14" fontId="12" fillId="4" borderId="29" xfId="0" applyNumberFormat="1" applyFont="1" applyFill="1" applyBorder="1" applyAlignment="1">
      <alignment horizontal="left"/>
    </xf>
    <xf numFmtId="14" fontId="12" fillId="7" borderId="29" xfId="0" applyNumberFormat="1" applyFont="1" applyFill="1" applyBorder="1" applyAlignment="1">
      <alignment horizontal="left"/>
    </xf>
    <xf numFmtId="14" fontId="12" fillId="6" borderId="36" xfId="0" applyNumberFormat="1" applyFont="1" applyFill="1" applyBorder="1" applyAlignment="1">
      <alignment horizontal="left"/>
    </xf>
    <xf numFmtId="0" fontId="0" fillId="9" borderId="0" xfId="0" applyFill="1"/>
    <xf numFmtId="14" fontId="0" fillId="9" borderId="0" xfId="0" applyNumberFormat="1" applyFill="1" applyAlignment="1">
      <alignment horizontal="left"/>
    </xf>
    <xf numFmtId="0" fontId="0" fillId="10" borderId="0" xfId="0" applyFill="1"/>
    <xf numFmtId="14" fontId="0" fillId="10" borderId="0" xfId="0" applyNumberFormat="1" applyFill="1" applyAlignment="1">
      <alignment horizontal="left"/>
    </xf>
    <xf numFmtId="14" fontId="12" fillId="10" borderId="0" xfId="0" applyNumberFormat="1" applyFont="1" applyFill="1" applyAlignment="1">
      <alignment horizontal="left"/>
    </xf>
    <xf numFmtId="14" fontId="12" fillId="10" borderId="31" xfId="0" applyNumberFormat="1" applyFont="1" applyFill="1" applyBorder="1" applyAlignment="1">
      <alignment horizontal="left"/>
    </xf>
    <xf numFmtId="14" fontId="12" fillId="10" borderId="31" xfId="0" applyNumberFormat="1" applyFont="1" applyFill="1" applyBorder="1"/>
    <xf numFmtId="0" fontId="0" fillId="0" borderId="0" xfId="0" applyAlignment="1">
      <alignment horizontal="left"/>
    </xf>
    <xf numFmtId="0" fontId="0" fillId="6" borderId="12" xfId="0" applyFill="1" applyBorder="1"/>
    <xf numFmtId="0" fontId="17" fillId="6" borderId="0" xfId="0" applyFont="1" applyFill="1"/>
    <xf numFmtId="0" fontId="17" fillId="6" borderId="2" xfId="0" applyFont="1" applyFill="1" applyBorder="1"/>
    <xf numFmtId="0" fontId="12" fillId="4" borderId="29" xfId="0" applyFont="1" applyFill="1" applyBorder="1"/>
    <xf numFmtId="0" fontId="0" fillId="2" borderId="0" xfId="0" applyFill="1"/>
    <xf numFmtId="0" fontId="13" fillId="2" borderId="0" xfId="0" applyFont="1" applyFill="1"/>
    <xf numFmtId="0" fontId="0" fillId="2" borderId="0" xfId="0" applyFill="1" applyAlignment="1">
      <alignment horizontal="left"/>
    </xf>
    <xf numFmtId="14" fontId="12" fillId="2" borderId="0" xfId="0" applyNumberFormat="1" applyFont="1" applyFill="1" applyAlignment="1">
      <alignment horizontal="left"/>
    </xf>
    <xf numFmtId="0" fontId="12" fillId="2" borderId="0" xfId="0" applyFont="1" applyFill="1" applyAlignment="1">
      <alignment horizontal="left"/>
    </xf>
    <xf numFmtId="14" fontId="0" fillId="2" borderId="0" xfId="0" applyNumberFormat="1" applyFill="1" applyAlignment="1">
      <alignment horizontal="left"/>
    </xf>
    <xf numFmtId="14" fontId="0" fillId="2" borderId="0" xfId="0" applyNumberFormat="1" applyFill="1"/>
    <xf numFmtId="0" fontId="12" fillId="2" borderId="0" xfId="0" applyFont="1" applyFill="1"/>
    <xf numFmtId="0" fontId="12" fillId="4" borderId="41" xfId="0" applyFont="1" applyFill="1" applyBorder="1"/>
    <xf numFmtId="14" fontId="12" fillId="7" borderId="41" xfId="0" applyNumberFormat="1" applyFont="1" applyFill="1" applyBorder="1" applyAlignment="1">
      <alignment horizontal="left"/>
    </xf>
    <xf numFmtId="14" fontId="12" fillId="7" borderId="43" xfId="0" applyNumberFormat="1" applyFont="1" applyFill="1" applyBorder="1" applyAlignment="1">
      <alignment horizontal="left"/>
    </xf>
    <xf numFmtId="14" fontId="12" fillId="7" borderId="44" xfId="0" applyNumberFormat="1" applyFont="1" applyFill="1" applyBorder="1" applyAlignment="1">
      <alignment horizontal="left"/>
    </xf>
    <xf numFmtId="14" fontId="10" fillId="10" borderId="1" xfId="0" applyNumberFormat="1" applyFont="1" applyFill="1" applyBorder="1"/>
    <xf numFmtId="0" fontId="0" fillId="10" borderId="1" xfId="0" applyFill="1" applyBorder="1"/>
    <xf numFmtId="0" fontId="0" fillId="10" borderId="8" xfId="0" applyFill="1" applyBorder="1"/>
    <xf numFmtId="0" fontId="0" fillId="10" borderId="12" xfId="0" applyFill="1" applyBorder="1" applyAlignment="1">
      <alignment horizontal="left" indent="1"/>
    </xf>
    <xf numFmtId="0" fontId="12" fillId="10" borderId="0" xfId="0" applyFont="1" applyFill="1"/>
    <xf numFmtId="0" fontId="0" fillId="10" borderId="2" xfId="0" applyFill="1" applyBorder="1"/>
    <xf numFmtId="0" fontId="0" fillId="10" borderId="12" xfId="0" applyFill="1" applyBorder="1"/>
    <xf numFmtId="0" fontId="0" fillId="10" borderId="12" xfId="0" applyFill="1" applyBorder="1" applyAlignment="1">
      <alignment horizontal="right"/>
    </xf>
    <xf numFmtId="0" fontId="10" fillId="10" borderId="12" xfId="0" applyFont="1" applyFill="1" applyBorder="1"/>
    <xf numFmtId="0" fontId="0" fillId="9" borderId="1" xfId="0" applyFill="1" applyBorder="1"/>
    <xf numFmtId="0" fontId="0" fillId="9" borderId="8" xfId="0" applyFill="1" applyBorder="1"/>
    <xf numFmtId="0" fontId="0" fillId="9" borderId="12" xfId="0" applyFill="1" applyBorder="1" applyAlignment="1">
      <alignment horizontal="left" indent="1"/>
    </xf>
    <xf numFmtId="0" fontId="0" fillId="9" borderId="2" xfId="0" applyFill="1" applyBorder="1"/>
    <xf numFmtId="0" fontId="0" fillId="9" borderId="12" xfId="0" applyFill="1" applyBorder="1"/>
    <xf numFmtId="0" fontId="0" fillId="9" borderId="45" xfId="0" applyFill="1" applyBorder="1"/>
    <xf numFmtId="0" fontId="0" fillId="9" borderId="13" xfId="0" applyFill="1" applyBorder="1"/>
    <xf numFmtId="0" fontId="0" fillId="9" borderId="15" xfId="0" applyFill="1" applyBorder="1"/>
    <xf numFmtId="14" fontId="0" fillId="9" borderId="15" xfId="0" applyNumberFormat="1"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14" fontId="12" fillId="10" borderId="15" xfId="0" applyNumberFormat="1" applyFont="1" applyFill="1" applyBorder="1" applyAlignment="1">
      <alignment horizontal="left"/>
    </xf>
    <xf numFmtId="0" fontId="12" fillId="10" borderId="15" xfId="0" applyFont="1" applyFill="1" applyBorder="1" applyAlignment="1">
      <alignment horizontal="left"/>
    </xf>
    <xf numFmtId="0" fontId="0" fillId="10" borderId="15" xfId="0" applyFill="1" applyBorder="1"/>
    <xf numFmtId="14" fontId="0" fillId="10" borderId="15" xfId="0" applyNumberFormat="1" applyFill="1" applyBorder="1" applyAlignment="1">
      <alignment horizontal="left"/>
    </xf>
    <xf numFmtId="0" fontId="0" fillId="10" borderId="15" xfId="0" applyFill="1" applyBorder="1" applyAlignment="1">
      <alignment horizontal="left"/>
    </xf>
    <xf numFmtId="0" fontId="0" fillId="10" borderId="14" xfId="0" applyFill="1" applyBorder="1"/>
    <xf numFmtId="14" fontId="0" fillId="10" borderId="1" xfId="0" applyNumberFormat="1" applyFill="1" applyBorder="1" applyAlignment="1">
      <alignment horizontal="left"/>
    </xf>
    <xf numFmtId="0" fontId="0" fillId="9" borderId="5" xfId="0" applyFill="1" applyBorder="1"/>
    <xf numFmtId="14" fontId="0" fillId="9" borderId="5" xfId="0" applyNumberFormat="1" applyFill="1" applyBorder="1" applyAlignment="1">
      <alignment horizontal="left"/>
    </xf>
    <xf numFmtId="0" fontId="0" fillId="9" borderId="46" xfId="0" applyFill="1" applyBorder="1"/>
    <xf numFmtId="0" fontId="0" fillId="9" borderId="15" xfId="0" applyFill="1" applyBorder="1" applyAlignment="1">
      <alignment horizontal="left"/>
    </xf>
    <xf numFmtId="14" fontId="0" fillId="9" borderId="47" xfId="0" applyNumberFormat="1" applyFill="1" applyBorder="1" applyAlignment="1">
      <alignment horizontal="left"/>
    </xf>
    <xf numFmtId="0" fontId="0" fillId="9" borderId="14" xfId="0" applyFill="1" applyBorder="1"/>
    <xf numFmtId="0" fontId="12" fillId="6" borderId="29" xfId="0" applyFont="1" applyFill="1" applyBorder="1"/>
    <xf numFmtId="0" fontId="12" fillId="0" borderId="0" xfId="0" applyFont="1"/>
    <xf numFmtId="0" fontId="12" fillId="10" borderId="0" xfId="0" applyFont="1" applyFill="1" applyAlignment="1">
      <alignment horizontal="left" vertical="center"/>
    </xf>
    <xf numFmtId="0" fontId="12" fillId="9" borderId="0" xfId="0" applyFont="1" applyFill="1" applyAlignment="1">
      <alignment horizontal="left" vertical="center"/>
    </xf>
    <xf numFmtId="0" fontId="12" fillId="7" borderId="32" xfId="0" applyFont="1" applyFill="1" applyBorder="1" applyAlignment="1">
      <alignment horizontal="left"/>
    </xf>
    <xf numFmtId="0" fontId="12" fillId="7" borderId="33" xfId="0" applyFont="1" applyFill="1" applyBorder="1" applyAlignment="1">
      <alignment horizontal="left"/>
    </xf>
    <xf numFmtId="0" fontId="12" fillId="6" borderId="32" xfId="0" applyFont="1" applyFill="1" applyBorder="1" applyAlignment="1">
      <alignment horizontal="left"/>
    </xf>
    <xf numFmtId="0" fontId="12" fillId="6" borderId="33" xfId="0" applyFont="1" applyFill="1" applyBorder="1" applyAlignment="1">
      <alignment horizontal="left"/>
    </xf>
    <xf numFmtId="0" fontId="12" fillId="0" borderId="0" xfId="0" applyFont="1" applyAlignment="1">
      <alignment horizontal="left"/>
    </xf>
    <xf numFmtId="14" fontId="12" fillId="0" borderId="0" xfId="0" applyNumberFormat="1" applyFont="1" applyAlignment="1">
      <alignment horizontal="left"/>
    </xf>
    <xf numFmtId="14" fontId="12" fillId="7" borderId="12" xfId="0" applyNumberFormat="1" applyFont="1" applyFill="1" applyBorder="1" applyAlignment="1">
      <alignment horizontal="left"/>
    </xf>
    <xf numFmtId="14" fontId="12" fillId="7" borderId="2" xfId="0" applyNumberFormat="1" applyFont="1" applyFill="1" applyBorder="1" applyAlignment="1">
      <alignment horizontal="left"/>
    </xf>
    <xf numFmtId="14" fontId="12" fillId="7" borderId="13" xfId="0" applyNumberFormat="1" applyFont="1" applyFill="1" applyBorder="1" applyAlignment="1">
      <alignment horizontal="left"/>
    </xf>
    <xf numFmtId="14" fontId="12" fillId="7" borderId="14" xfId="0" applyNumberFormat="1" applyFont="1" applyFill="1" applyBorder="1" applyAlignment="1">
      <alignment horizontal="left"/>
    </xf>
    <xf numFmtId="0" fontId="12" fillId="7" borderId="12" xfId="0" applyFont="1" applyFill="1" applyBorder="1" applyAlignment="1">
      <alignment horizontal="left"/>
    </xf>
    <xf numFmtId="0" fontId="12" fillId="7" borderId="2" xfId="0" applyFont="1" applyFill="1" applyBorder="1" applyAlignment="1">
      <alignment horizontal="left"/>
    </xf>
    <xf numFmtId="0" fontId="12" fillId="7" borderId="13" xfId="0" applyFont="1" applyFill="1" applyBorder="1" applyAlignment="1">
      <alignment horizontal="left"/>
    </xf>
    <xf numFmtId="0" fontId="12" fillId="7" borderId="14" xfId="0" applyFont="1" applyFill="1" applyBorder="1" applyAlignment="1">
      <alignment horizontal="left"/>
    </xf>
    <xf numFmtId="0" fontId="0" fillId="11" borderId="0" xfId="0" applyFill="1"/>
    <xf numFmtId="0" fontId="22" fillId="6" borderId="51" xfId="0" applyFont="1" applyFill="1" applyBorder="1"/>
    <xf numFmtId="0" fontId="23" fillId="6" borderId="0" xfId="0" applyFont="1" applyFill="1"/>
    <xf numFmtId="0" fontId="23" fillId="6" borderId="2" xfId="0" applyFont="1" applyFill="1" applyBorder="1"/>
    <xf numFmtId="0" fontId="0" fillId="11" borderId="0" xfId="0" applyFill="1" applyAlignment="1">
      <alignment horizontal="right"/>
    </xf>
    <xf numFmtId="0" fontId="19" fillId="11" borderId="0" xfId="0" applyFont="1" applyFill="1"/>
    <xf numFmtId="0" fontId="0" fillId="11" borderId="0" xfId="0" applyFill="1" applyAlignment="1">
      <alignment horizontal="left"/>
    </xf>
    <xf numFmtId="14" fontId="12" fillId="11" borderId="0" xfId="0" applyNumberFormat="1" applyFont="1" applyFill="1" applyAlignment="1">
      <alignment horizontal="left"/>
    </xf>
    <xf numFmtId="0" fontId="12" fillId="11" borderId="0" xfId="0" applyFont="1" applyFill="1" applyAlignment="1">
      <alignment horizontal="left"/>
    </xf>
    <xf numFmtId="14" fontId="0" fillId="11" borderId="0" xfId="0" applyNumberFormat="1" applyFill="1" applyAlignment="1">
      <alignment horizontal="left"/>
    </xf>
    <xf numFmtId="0" fontId="0" fillId="3" borderId="0" xfId="0" applyFill="1"/>
    <xf numFmtId="0" fontId="11" fillId="0" borderId="0" xfId="0" applyFont="1" applyAlignment="1">
      <alignment horizontal="right" vertical="center"/>
    </xf>
    <xf numFmtId="0" fontId="7" fillId="0" borderId="0" xfId="0" applyFont="1" applyAlignment="1">
      <alignment horizontal="left" vertical="center"/>
    </xf>
    <xf numFmtId="14" fontId="12" fillId="7" borderId="33" xfId="0" applyNumberFormat="1" applyFont="1" applyFill="1" applyBorder="1" applyAlignment="1">
      <alignment horizontal="left"/>
    </xf>
    <xf numFmtId="0" fontId="15" fillId="0" borderId="0" xfId="0" applyFont="1"/>
    <xf numFmtId="0" fontId="16" fillId="0" borderId="0" xfId="0" applyFont="1" applyAlignment="1">
      <alignment horizontal="left"/>
    </xf>
    <xf numFmtId="0" fontId="16" fillId="0" borderId="0" xfId="0" applyFont="1" applyAlignment="1">
      <alignment horizontal="center" vertical="center"/>
    </xf>
    <xf numFmtId="0" fontId="0" fillId="0" borderId="0" xfId="0" applyAlignment="1">
      <alignment horizontal="right"/>
    </xf>
    <xf numFmtId="0" fontId="0" fillId="0" borderId="0" xfId="0" applyAlignment="1">
      <alignment horizontal="center"/>
    </xf>
    <xf numFmtId="14" fontId="0" fillId="0" borderId="0" xfId="0" applyNumberFormat="1"/>
    <xf numFmtId="0" fontId="18" fillId="0" borderId="0" xfId="0" applyFont="1"/>
    <xf numFmtId="0" fontId="20" fillId="11" borderId="0" xfId="0" applyFont="1" applyFill="1" applyAlignment="1">
      <alignment vertical="center"/>
    </xf>
    <xf numFmtId="0" fontId="18" fillId="11" borderId="0" xfId="0" applyFont="1" applyFill="1"/>
    <xf numFmtId="0" fontId="20" fillId="11" borderId="0" xfId="0" applyFont="1" applyFill="1"/>
    <xf numFmtId="0" fontId="5" fillId="0" borderId="0" xfId="0" applyFont="1"/>
    <xf numFmtId="0" fontId="27" fillId="0" borderId="0" xfId="0" applyFont="1"/>
    <xf numFmtId="0" fontId="0" fillId="0" borderId="78" xfId="0" applyBorder="1" applyAlignment="1">
      <alignment horizontal="right"/>
    </xf>
    <xf numFmtId="0" fontId="0" fillId="0" borderId="78" xfId="0" applyBorder="1"/>
    <xf numFmtId="0" fontId="16" fillId="0" borderId="0" xfId="0" applyFont="1" applyAlignment="1">
      <alignment horizontal="left" wrapText="1"/>
    </xf>
    <xf numFmtId="0" fontId="16" fillId="0" borderId="0" xfId="0" applyFont="1"/>
    <xf numFmtId="14" fontId="0" fillId="10" borderId="12" xfId="0" applyNumberFormat="1" applyFill="1" applyBorder="1" applyAlignment="1">
      <alignment horizontal="left"/>
    </xf>
    <xf numFmtId="14" fontId="0" fillId="9" borderId="12" xfId="0" applyNumberFormat="1" applyFill="1" applyBorder="1" applyAlignment="1">
      <alignment horizontal="left"/>
    </xf>
    <xf numFmtId="0" fontId="0" fillId="10" borderId="7" xfId="0" applyFill="1" applyBorder="1" applyAlignment="1">
      <alignment horizontal="center"/>
    </xf>
    <xf numFmtId="14" fontId="0" fillId="9" borderId="13" xfId="0" applyNumberFormat="1" applyFill="1" applyBorder="1" applyAlignment="1">
      <alignment horizontal="left"/>
    </xf>
    <xf numFmtId="14" fontId="12" fillId="10" borderId="8" xfId="0" applyNumberFormat="1" applyFont="1" applyFill="1" applyBorder="1" applyAlignment="1">
      <alignment horizontal="left"/>
    </xf>
    <xf numFmtId="0" fontId="21" fillId="0" borderId="0" xfId="0" applyFont="1" applyAlignment="1">
      <alignment horizontal="center"/>
    </xf>
    <xf numFmtId="0" fontId="24" fillId="2" borderId="0" xfId="0" applyFont="1" applyFill="1" applyAlignment="1">
      <alignment horizontal="center"/>
    </xf>
    <xf numFmtId="0" fontId="25" fillId="2" borderId="0" xfId="0" applyFont="1" applyFill="1"/>
    <xf numFmtId="0" fontId="10" fillId="2" borderId="0" xfId="0" applyFont="1" applyFill="1"/>
    <xf numFmtId="0" fontId="25" fillId="2" borderId="0" xfId="0" applyFont="1" applyFill="1" applyAlignment="1">
      <alignment horizontal="right"/>
    </xf>
    <xf numFmtId="0" fontId="0" fillId="2" borderId="75" xfId="0" applyFill="1" applyBorder="1"/>
    <xf numFmtId="0" fontId="0" fillId="2" borderId="76" xfId="0" applyFill="1" applyBorder="1"/>
    <xf numFmtId="0" fontId="26" fillId="2" borderId="0" xfId="0" applyFont="1" applyFill="1"/>
    <xf numFmtId="0" fontId="24" fillId="2" borderId="0" xfId="0" applyFont="1" applyFill="1" applyAlignment="1">
      <alignment vertical="center"/>
    </xf>
    <xf numFmtId="0" fontId="24" fillId="2" borderId="0" xfId="0" applyFont="1" applyFill="1"/>
    <xf numFmtId="0" fontId="24" fillId="2" borderId="0" xfId="0" applyFont="1" applyFill="1" applyAlignment="1">
      <alignment horizontal="center" vertical="center"/>
    </xf>
    <xf numFmtId="0" fontId="5" fillId="10" borderId="7" xfId="0" applyFont="1" applyFill="1" applyBorder="1" applyAlignment="1">
      <alignment horizontal="left" indent="1"/>
    </xf>
    <xf numFmtId="0" fontId="5" fillId="9" borderId="8" xfId="0" applyFont="1" applyFill="1" applyBorder="1"/>
    <xf numFmtId="0" fontId="5" fillId="9" borderId="7" xfId="0" applyFont="1" applyFill="1" applyBorder="1" applyAlignment="1">
      <alignment horizontal="left" indent="1"/>
    </xf>
    <xf numFmtId="0" fontId="5" fillId="9" borderId="0" xfId="0" applyFont="1" applyFill="1"/>
    <xf numFmtId="0" fontId="5" fillId="10" borderId="0" xfId="0" applyFont="1" applyFill="1"/>
    <xf numFmtId="0" fontId="5" fillId="10" borderId="4" xfId="0" applyFont="1" applyFill="1" applyBorder="1"/>
    <xf numFmtId="0" fontId="0" fillId="10" borderId="5" xfId="0" applyFill="1" applyBorder="1"/>
    <xf numFmtId="0" fontId="0" fillId="10" borderId="6" xfId="0" applyFill="1" applyBorder="1"/>
    <xf numFmtId="0" fontId="5" fillId="10" borderId="5" xfId="0" applyFont="1" applyFill="1" applyBorder="1"/>
    <xf numFmtId="0" fontId="10" fillId="0" borderId="0" xfId="0" applyFont="1" applyAlignment="1">
      <alignment horizontal="center"/>
    </xf>
    <xf numFmtId="14" fontId="12" fillId="7" borderId="74" xfId="0" applyNumberFormat="1" applyFont="1" applyFill="1" applyBorder="1" applyAlignment="1">
      <alignment horizontal="left"/>
    </xf>
    <xf numFmtId="14" fontId="12" fillId="7" borderId="73" xfId="0" applyNumberFormat="1" applyFont="1" applyFill="1" applyBorder="1" applyAlignment="1">
      <alignment horizontal="left"/>
    </xf>
    <xf numFmtId="14" fontId="12" fillId="7" borderId="57" xfId="0" applyNumberFormat="1" applyFont="1" applyFill="1" applyBorder="1" applyAlignment="1">
      <alignment horizontal="left"/>
    </xf>
    <xf numFmtId="14" fontId="12" fillId="7" borderId="58" xfId="0" applyNumberFormat="1" applyFont="1" applyFill="1" applyBorder="1" applyAlignment="1">
      <alignment horizontal="left"/>
    </xf>
    <xf numFmtId="14" fontId="12" fillId="7" borderId="59" xfId="0" applyNumberFormat="1" applyFont="1" applyFill="1" applyBorder="1" applyAlignment="1">
      <alignment horizontal="left"/>
    </xf>
    <xf numFmtId="14" fontId="12" fillId="7" borderId="60" xfId="0" applyNumberFormat="1" applyFont="1" applyFill="1" applyBorder="1" applyAlignment="1">
      <alignment horizontal="left"/>
    </xf>
    <xf numFmtId="14" fontId="12" fillId="7" borderId="55" xfId="0" applyNumberFormat="1" applyFont="1" applyFill="1" applyBorder="1" applyAlignment="1">
      <alignment horizontal="left"/>
    </xf>
    <xf numFmtId="14" fontId="12" fillId="7" borderId="56" xfId="0" applyNumberFormat="1" applyFont="1" applyFill="1" applyBorder="1" applyAlignment="1">
      <alignment horizontal="left"/>
    </xf>
    <xf numFmtId="0" fontId="10" fillId="0" borderId="0" xfId="0" applyFont="1"/>
    <xf numFmtId="0" fontId="25" fillId="0" borderId="0" xfId="0" applyFont="1"/>
    <xf numFmtId="0" fontId="29" fillId="0" borderId="0" xfId="0" applyFont="1"/>
    <xf numFmtId="0" fontId="30" fillId="10" borderId="12" xfId="0" applyFont="1" applyFill="1" applyBorder="1"/>
    <xf numFmtId="0" fontId="25" fillId="0" borderId="0" xfId="0" applyFont="1" applyAlignment="1">
      <alignment horizontal="right" indent="1"/>
    </xf>
    <xf numFmtId="0" fontId="31" fillId="0" borderId="0" xfId="0" applyFont="1" applyAlignment="1">
      <alignment horizontal="center" vertical="center"/>
    </xf>
    <xf numFmtId="14" fontId="12" fillId="7" borderId="48" xfId="0" applyNumberFormat="1" applyFont="1" applyFill="1" applyBorder="1" applyAlignment="1">
      <alignment horizontal="left"/>
    </xf>
    <xf numFmtId="0" fontId="14" fillId="6" borderId="63" xfId="0" applyFont="1" applyFill="1" applyBorder="1"/>
    <xf numFmtId="0" fontId="14" fillId="6" borderId="64" xfId="0" applyFont="1" applyFill="1" applyBorder="1"/>
    <xf numFmtId="0" fontId="14" fillId="6" borderId="65" xfId="0" applyFont="1" applyFill="1" applyBorder="1"/>
    <xf numFmtId="0" fontId="14" fillId="6" borderId="54" xfId="0" applyFont="1" applyFill="1" applyBorder="1"/>
    <xf numFmtId="14" fontId="14" fillId="6" borderId="63" xfId="0" applyNumberFormat="1" applyFont="1" applyFill="1" applyBorder="1" applyAlignment="1">
      <alignment horizontal="left"/>
    </xf>
    <xf numFmtId="14" fontId="14" fillId="6" borderId="64" xfId="0" applyNumberFormat="1" applyFont="1" applyFill="1" applyBorder="1" applyAlignment="1">
      <alignment horizontal="left"/>
    </xf>
    <xf numFmtId="0" fontId="0" fillId="6" borderId="61" xfId="0" applyFill="1" applyBorder="1" applyAlignment="1">
      <alignment horizontal="center" vertical="center"/>
    </xf>
    <xf numFmtId="0" fontId="12" fillId="6" borderId="49" xfId="0" applyFont="1" applyFill="1" applyBorder="1" applyAlignment="1">
      <alignment horizontal="center" vertical="center"/>
    </xf>
    <xf numFmtId="0" fontId="12" fillId="6" borderId="50" xfId="0" applyFont="1" applyFill="1" applyBorder="1" applyAlignment="1">
      <alignment horizontal="center" vertical="center"/>
    </xf>
    <xf numFmtId="0" fontId="0" fillId="6" borderId="61" xfId="0" applyFill="1" applyBorder="1"/>
    <xf numFmtId="0" fontId="14" fillId="6" borderId="53" xfId="0" applyFont="1" applyFill="1" applyBorder="1" applyAlignment="1">
      <alignment horizontal="left"/>
    </xf>
    <xf numFmtId="0" fontId="14" fillId="6" borderId="54" xfId="0" applyFont="1" applyFill="1" applyBorder="1" applyAlignment="1">
      <alignment horizontal="left"/>
    </xf>
    <xf numFmtId="0" fontId="14" fillId="13" borderId="53" xfId="0" applyFont="1" applyFill="1" applyBorder="1"/>
    <xf numFmtId="0" fontId="14" fillId="13" borderId="54" xfId="0" applyFont="1" applyFill="1" applyBorder="1"/>
    <xf numFmtId="0" fontId="12" fillId="6" borderId="49" xfId="0" applyFont="1" applyFill="1" applyBorder="1" applyAlignment="1">
      <alignment horizontal="center"/>
    </xf>
    <xf numFmtId="0" fontId="12" fillId="6" borderId="50" xfId="0" applyFont="1" applyFill="1" applyBorder="1" applyAlignment="1">
      <alignment horizontal="center"/>
    </xf>
    <xf numFmtId="0" fontId="12" fillId="7" borderId="32" xfId="0" applyFont="1" applyFill="1" applyBorder="1" applyAlignment="1">
      <alignment vertical="center"/>
    </xf>
    <xf numFmtId="0" fontId="12" fillId="7" borderId="32" xfId="0" applyFont="1" applyFill="1" applyBorder="1"/>
    <xf numFmtId="0" fontId="0" fillId="15" borderId="0" xfId="0" applyFill="1" applyAlignment="1">
      <alignment horizontal="left" indent="1"/>
    </xf>
    <xf numFmtId="0" fontId="0" fillId="15" borderId="0" xfId="0" applyFill="1"/>
    <xf numFmtId="0" fontId="0" fillId="15" borderId="17" xfId="0" applyFill="1" applyBorder="1"/>
    <xf numFmtId="0" fontId="0" fillId="15" borderId="37" xfId="0" applyFill="1" applyBorder="1"/>
    <xf numFmtId="0" fontId="0" fillId="15" borderId="34" xfId="0" applyFill="1" applyBorder="1"/>
    <xf numFmtId="0" fontId="0" fillId="15" borderId="38" xfId="0" applyFill="1" applyBorder="1"/>
    <xf numFmtId="0" fontId="28" fillId="2" borderId="0" xfId="0" applyFont="1" applyFill="1"/>
    <xf numFmtId="0" fontId="5" fillId="2" borderId="0" xfId="0" applyFont="1" applyFill="1"/>
    <xf numFmtId="0" fontId="3" fillId="8" borderId="3" xfId="0" applyFont="1" applyFill="1" applyBorder="1" applyAlignment="1" applyProtection="1">
      <alignment horizontal="center" vertical="center"/>
      <protection locked="0"/>
    </xf>
    <xf numFmtId="0" fontId="3" fillId="8" borderId="3" xfId="0" applyFont="1" applyFill="1" applyBorder="1" applyAlignment="1" applyProtection="1">
      <alignment horizontal="center"/>
      <protection locked="0"/>
    </xf>
    <xf numFmtId="14" fontId="12" fillId="8" borderId="35" xfId="0" applyNumberFormat="1" applyFont="1" applyFill="1" applyBorder="1" applyAlignment="1" applyProtection="1">
      <alignment horizontal="center" vertical="center"/>
      <protection locked="0"/>
    </xf>
    <xf numFmtId="14" fontId="12" fillId="8" borderId="29" xfId="0" applyNumberFormat="1" applyFont="1" applyFill="1" applyBorder="1" applyAlignment="1" applyProtection="1">
      <alignment horizontal="center"/>
      <protection locked="0"/>
    </xf>
    <xf numFmtId="14" fontId="0" fillId="8" borderId="29" xfId="0" applyNumberFormat="1" applyFill="1" applyBorder="1" applyAlignment="1" applyProtection="1">
      <alignment horizontal="center"/>
      <protection locked="0"/>
    </xf>
    <xf numFmtId="14" fontId="12" fillId="5" borderId="29" xfId="0" applyNumberFormat="1" applyFont="1" applyFill="1" applyBorder="1" applyAlignment="1" applyProtection="1">
      <alignment horizontal="left"/>
      <protection locked="0"/>
    </xf>
    <xf numFmtId="0" fontId="0" fillId="8" borderId="81" xfId="0" applyFill="1" applyBorder="1" applyAlignment="1" applyProtection="1">
      <alignment horizontal="center"/>
      <protection locked="0"/>
    </xf>
    <xf numFmtId="0" fontId="0" fillId="8" borderId="29" xfId="0" applyFill="1" applyBorder="1" applyAlignment="1" applyProtection="1">
      <alignment horizontal="center"/>
      <protection locked="0"/>
    </xf>
    <xf numFmtId="0" fontId="0" fillId="8" borderId="43" xfId="0" applyFill="1" applyBorder="1" applyAlignment="1" applyProtection="1">
      <alignment horizontal="center"/>
      <protection locked="0"/>
    </xf>
    <xf numFmtId="14" fontId="12" fillId="14" borderId="29" xfId="0" applyNumberFormat="1" applyFont="1" applyFill="1" applyBorder="1" applyAlignment="1" applyProtection="1">
      <alignment horizontal="left"/>
      <protection locked="0"/>
    </xf>
    <xf numFmtId="0" fontId="0" fillId="14" borderId="29" xfId="0" applyFill="1" applyBorder="1" applyProtection="1">
      <protection locked="0"/>
    </xf>
    <xf numFmtId="0" fontId="0" fillId="0" borderId="0" xfId="0" applyProtection="1">
      <protection locked="0"/>
    </xf>
    <xf numFmtId="14" fontId="12" fillId="8" borderId="66" xfId="0" applyNumberFormat="1" applyFont="1" applyFill="1" applyBorder="1" applyAlignment="1" applyProtection="1">
      <alignment horizontal="left" vertical="center"/>
      <protection locked="0"/>
    </xf>
    <xf numFmtId="14" fontId="12" fillId="8" borderId="67" xfId="0" applyNumberFormat="1" applyFont="1" applyFill="1" applyBorder="1" applyAlignment="1" applyProtection="1">
      <alignment horizontal="left" vertical="center"/>
      <protection locked="0"/>
    </xf>
    <xf numFmtId="14" fontId="12" fillId="8" borderId="68" xfId="0" applyNumberFormat="1" applyFont="1" applyFill="1" applyBorder="1" applyAlignment="1" applyProtection="1">
      <alignment horizontal="left" vertical="center"/>
      <protection locked="0"/>
    </xf>
    <xf numFmtId="14" fontId="12" fillId="8" borderId="69" xfId="0" applyNumberFormat="1" applyFont="1" applyFill="1" applyBorder="1" applyAlignment="1" applyProtection="1">
      <alignment horizontal="left" vertical="center"/>
      <protection locked="0"/>
    </xf>
    <xf numFmtId="0" fontId="12" fillId="8" borderId="68" xfId="0" applyFont="1" applyFill="1" applyBorder="1" applyAlignment="1" applyProtection="1">
      <alignment horizontal="left" vertical="center"/>
      <protection locked="0"/>
    </xf>
    <xf numFmtId="0" fontId="12" fillId="8" borderId="69" xfId="0" applyFont="1" applyFill="1" applyBorder="1" applyAlignment="1" applyProtection="1">
      <alignment horizontal="left" vertical="center"/>
      <protection locked="0"/>
    </xf>
    <xf numFmtId="0" fontId="12" fillId="8" borderId="70" xfId="0" applyFont="1" applyFill="1" applyBorder="1" applyAlignment="1" applyProtection="1">
      <alignment horizontal="left" vertical="center"/>
      <protection locked="0"/>
    </xf>
    <xf numFmtId="0" fontId="12" fillId="8" borderId="71" xfId="0" applyFont="1" applyFill="1" applyBorder="1" applyAlignment="1" applyProtection="1">
      <alignment horizontal="left" vertical="center"/>
      <protection locked="0"/>
    </xf>
    <xf numFmtId="14" fontId="12" fillId="8" borderId="72" xfId="0" applyNumberFormat="1" applyFont="1" applyFill="1" applyBorder="1" applyAlignment="1" applyProtection="1">
      <alignment vertical="center"/>
      <protection locked="0"/>
    </xf>
    <xf numFmtId="14" fontId="12" fillId="8" borderId="73" xfId="0" applyNumberFormat="1" applyFont="1" applyFill="1" applyBorder="1" applyAlignment="1" applyProtection="1">
      <alignment vertical="center"/>
      <protection locked="0"/>
    </xf>
    <xf numFmtId="14" fontId="12" fillId="8" borderId="68" xfId="0" applyNumberFormat="1" applyFont="1" applyFill="1" applyBorder="1" applyAlignment="1" applyProtection="1">
      <alignment vertical="center"/>
      <protection locked="0"/>
    </xf>
    <xf numFmtId="14" fontId="12" fillId="8" borderId="58" xfId="0" applyNumberFormat="1" applyFont="1" applyFill="1" applyBorder="1" applyAlignment="1" applyProtection="1">
      <alignment vertical="center"/>
      <protection locked="0"/>
    </xf>
    <xf numFmtId="0" fontId="12" fillId="8" borderId="68" xfId="0" applyFont="1" applyFill="1" applyBorder="1" applyAlignment="1" applyProtection="1">
      <alignment vertical="center"/>
      <protection locked="0"/>
    </xf>
    <xf numFmtId="0" fontId="12" fillId="8" borderId="58" xfId="0" applyFont="1" applyFill="1" applyBorder="1" applyAlignment="1" applyProtection="1">
      <alignment vertical="center"/>
      <protection locked="0"/>
    </xf>
    <xf numFmtId="0" fontId="12" fillId="8" borderId="70" xfId="0" applyFont="1" applyFill="1" applyBorder="1" applyAlignment="1" applyProtection="1">
      <alignment vertical="center"/>
      <protection locked="0"/>
    </xf>
    <xf numFmtId="0" fontId="12" fillId="8" borderId="60" xfId="0" applyFont="1" applyFill="1" applyBorder="1" applyAlignment="1" applyProtection="1">
      <alignment vertical="center"/>
      <protection locked="0"/>
    </xf>
    <xf numFmtId="0" fontId="12" fillId="8" borderId="29" xfId="0" applyFont="1" applyFill="1" applyBorder="1" applyProtection="1">
      <protection locked="0"/>
    </xf>
    <xf numFmtId="0" fontId="12" fillId="8" borderId="41" xfId="0" applyFont="1" applyFill="1" applyBorder="1" applyProtection="1">
      <protection locked="0"/>
    </xf>
    <xf numFmtId="0" fontId="12" fillId="8" borderId="41" xfId="0" applyFont="1" applyFill="1" applyBorder="1" applyAlignment="1" applyProtection="1">
      <alignment horizontal="left"/>
      <protection locked="0"/>
    </xf>
    <xf numFmtId="0" fontId="12" fillId="8" borderId="43" xfId="0" applyFont="1" applyFill="1" applyBorder="1" applyProtection="1">
      <protection locked="0"/>
    </xf>
    <xf numFmtId="0" fontId="12" fillId="8" borderId="44" xfId="0" applyFont="1" applyFill="1" applyBorder="1" applyProtection="1">
      <protection locked="0"/>
    </xf>
    <xf numFmtId="0" fontId="32" fillId="0" borderId="0" xfId="1" applyFont="1" applyBorder="1" applyAlignment="1">
      <alignment horizontal="left" vertical="center" indent="1"/>
    </xf>
    <xf numFmtId="0" fontId="0" fillId="2" borderId="0" xfId="0" applyFill="1" applyAlignment="1">
      <alignment horizontal="left" indent="1"/>
    </xf>
    <xf numFmtId="0" fontId="0" fillId="15" borderId="34" xfId="0" applyFill="1" applyBorder="1" applyAlignment="1">
      <alignment horizontal="left" inden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quotePrefix="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Protection="1">
      <protection locked="0"/>
    </xf>
    <xf numFmtId="14" fontId="7" fillId="0" borderId="0" xfId="0" applyNumberFormat="1" applyFont="1" applyProtection="1">
      <protection locked="0"/>
    </xf>
    <xf numFmtId="14" fontId="0" fillId="0" borderId="0" xfId="0" applyNumberFormat="1" applyProtection="1">
      <protection locked="0"/>
    </xf>
    <xf numFmtId="0" fontId="33" fillId="2" borderId="0" xfId="0" applyFont="1" applyFill="1"/>
    <xf numFmtId="14" fontId="0" fillId="4" borderId="29" xfId="0" applyNumberFormat="1" applyFill="1" applyBorder="1" applyAlignment="1">
      <alignment horizontal="left" vertical="center"/>
    </xf>
    <xf numFmtId="14" fontId="0" fillId="4" borderId="41" xfId="0" applyNumberFormat="1" applyFill="1" applyBorder="1" applyAlignment="1">
      <alignment horizontal="left" vertical="center"/>
    </xf>
    <xf numFmtId="14" fontId="0" fillId="4" borderId="43" xfId="0" applyNumberFormat="1" applyFill="1" applyBorder="1" applyAlignment="1">
      <alignment horizontal="left" vertical="center"/>
    </xf>
    <xf numFmtId="14" fontId="0" fillId="4" borderId="44" xfId="0" applyNumberFormat="1" applyFill="1" applyBorder="1" applyAlignment="1">
      <alignment horizontal="left" vertical="center"/>
    </xf>
    <xf numFmtId="14" fontId="0" fillId="7" borderId="29" xfId="0" applyNumberFormat="1" applyFill="1" applyBorder="1" applyAlignment="1">
      <alignment horizontal="left" vertical="center"/>
    </xf>
    <xf numFmtId="0" fontId="0" fillId="7" borderId="0" xfId="0" applyFill="1" applyAlignment="1">
      <alignment horizontal="right"/>
    </xf>
    <xf numFmtId="0" fontId="0" fillId="4" borderId="0" xfId="0" applyFill="1" applyAlignment="1">
      <alignment horizontal="right"/>
    </xf>
    <xf numFmtId="0" fontId="35" fillId="9" borderId="0" xfId="0" applyFont="1" applyFill="1"/>
    <xf numFmtId="0" fontId="30" fillId="10" borderId="0" xfId="0" applyFont="1" applyFill="1"/>
    <xf numFmtId="0" fontId="30" fillId="9" borderId="0" xfId="0" applyFont="1" applyFill="1"/>
    <xf numFmtId="0" fontId="35" fillId="9" borderId="2" xfId="0" applyFont="1" applyFill="1" applyBorder="1"/>
    <xf numFmtId="14" fontId="35" fillId="9" borderId="0" xfId="0" applyNumberFormat="1" applyFont="1" applyFill="1" applyAlignment="1">
      <alignment horizontal="left"/>
    </xf>
    <xf numFmtId="0" fontId="37" fillId="2" borderId="0" xfId="0" applyFont="1" applyFill="1"/>
    <xf numFmtId="0" fontId="0" fillId="2" borderId="86" xfId="0" applyFill="1" applyBorder="1"/>
    <xf numFmtId="0" fontId="0" fillId="8" borderId="32" xfId="0" applyFill="1" applyBorder="1" applyAlignment="1">
      <alignment horizontal="left" indent="1"/>
    </xf>
    <xf numFmtId="0" fontId="0" fillId="8" borderId="33" xfId="0" applyFill="1" applyBorder="1"/>
    <xf numFmtId="0" fontId="0" fillId="4" borderId="32" xfId="0" applyFill="1" applyBorder="1" applyAlignment="1">
      <alignment horizontal="left" indent="1"/>
    </xf>
    <xf numFmtId="0" fontId="0" fillId="4" borderId="33" xfId="0" applyFill="1" applyBorder="1"/>
    <xf numFmtId="0" fontId="0" fillId="16" borderId="32" xfId="0" applyFill="1" applyBorder="1" applyAlignment="1">
      <alignment horizontal="left" indent="1"/>
    </xf>
    <xf numFmtId="0" fontId="0" fillId="16" borderId="33" xfId="0" applyFill="1" applyBorder="1"/>
    <xf numFmtId="0" fontId="0" fillId="5" borderId="32" xfId="0" applyFill="1" applyBorder="1" applyAlignment="1">
      <alignment horizontal="left" indent="1"/>
    </xf>
    <xf numFmtId="0" fontId="0" fillId="5" borderId="33" xfId="0" applyFill="1" applyBorder="1"/>
    <xf numFmtId="0" fontId="0" fillId="2" borderId="39" xfId="0" applyFill="1" applyBorder="1"/>
    <xf numFmtId="0" fontId="8" fillId="2" borderId="0" xfId="0" applyFont="1" applyFill="1"/>
    <xf numFmtId="0" fontId="36" fillId="17" borderId="0" xfId="0" applyFont="1" applyFill="1" applyAlignment="1">
      <alignment vertical="top"/>
    </xf>
    <xf numFmtId="0" fontId="37" fillId="17" borderId="0" xfId="0" applyFont="1" applyFill="1" applyAlignment="1">
      <alignment vertical="top"/>
    </xf>
    <xf numFmtId="0" fontId="34" fillId="17" borderId="0" xfId="0" applyFont="1" applyFill="1" applyAlignment="1">
      <alignment vertical="top"/>
    </xf>
    <xf numFmtId="0" fontId="0" fillId="17" borderId="0" xfId="0" applyFill="1"/>
    <xf numFmtId="0" fontId="0" fillId="17" borderId="86" xfId="0" applyFill="1" applyBorder="1"/>
    <xf numFmtId="0" fontId="29" fillId="2" borderId="0" xfId="0" applyFont="1" applyFill="1"/>
    <xf numFmtId="0" fontId="5" fillId="2" borderId="39" xfId="0" applyFont="1" applyFill="1" applyBorder="1" applyAlignment="1">
      <alignment horizontal="left" indent="2"/>
    </xf>
    <xf numFmtId="0" fontId="0" fillId="2" borderId="39" xfId="0" applyFill="1" applyBorder="1" applyAlignment="1">
      <alignment horizontal="left" indent="2"/>
    </xf>
    <xf numFmtId="0" fontId="12" fillId="2" borderId="0" xfId="0" applyFont="1" applyFill="1" applyAlignment="1">
      <alignment vertical="center"/>
    </xf>
    <xf numFmtId="0" fontId="39" fillId="17" borderId="0" xfId="1" applyFont="1" applyFill="1"/>
    <xf numFmtId="0" fontId="41" fillId="2" borderId="0" xfId="0" applyFont="1" applyFill="1" applyAlignment="1">
      <alignment horizontal="left" indent="1"/>
    </xf>
    <xf numFmtId="165" fontId="9" fillId="0" borderId="1" xfId="0" applyNumberFormat="1" applyFont="1" applyBorder="1" applyAlignment="1">
      <alignment vertical="center"/>
    </xf>
    <xf numFmtId="165" fontId="9" fillId="0" borderId="0" xfId="0" applyNumberFormat="1" applyFont="1" applyAlignment="1">
      <alignment vertical="center"/>
    </xf>
    <xf numFmtId="0" fontId="20" fillId="11" borderId="0" xfId="0" applyFont="1" applyFill="1" applyAlignment="1">
      <alignment horizontal="left" vertical="center"/>
    </xf>
    <xf numFmtId="0" fontId="12" fillId="0" borderId="0" xfId="0" applyFont="1" applyAlignment="1">
      <alignment horizontal="center"/>
    </xf>
    <xf numFmtId="0" fontId="12" fillId="0" borderId="0" xfId="0" applyFont="1" applyProtection="1">
      <protection locked="0"/>
    </xf>
    <xf numFmtId="14" fontId="12" fillId="0" borderId="0" xfId="0" applyNumberFormat="1" applyFont="1"/>
    <xf numFmtId="14" fontId="0" fillId="8" borderId="0" xfId="0" applyNumberFormat="1" applyFill="1"/>
    <xf numFmtId="0" fontId="0" fillId="8" borderId="0" xfId="0" applyFill="1"/>
    <xf numFmtId="14" fontId="0" fillId="8" borderId="0" xfId="0" applyNumberFormat="1" applyFill="1" applyAlignment="1">
      <alignment horizontal="left"/>
    </xf>
    <xf numFmtId="165" fontId="0" fillId="0" borderId="0" xfId="0" applyNumberFormat="1"/>
    <xf numFmtId="14" fontId="42" fillId="0" borderId="0" xfId="0" applyNumberFormat="1" applyFont="1" applyAlignment="1" applyProtection="1">
      <alignment horizontal="center" vertical="center"/>
      <protection locked="0"/>
    </xf>
    <xf numFmtId="0" fontId="0" fillId="0" borderId="0" xfId="0" applyAlignment="1">
      <alignment horizontal="center" vertical="top"/>
    </xf>
    <xf numFmtId="14" fontId="0" fillId="0" borderId="88" xfId="0" applyNumberFormat="1" applyBorder="1" applyAlignment="1">
      <alignment horizontal="left"/>
    </xf>
    <xf numFmtId="0" fontId="0" fillId="0" borderId="0" xfId="0" applyAlignment="1">
      <alignment horizontal="left" vertical="center"/>
    </xf>
    <xf numFmtId="0" fontId="0" fillId="0" borderId="84" xfId="0" applyBorder="1" applyAlignment="1">
      <alignment horizontal="right"/>
    </xf>
    <xf numFmtId="0" fontId="0" fillId="0" borderId="84" xfId="0" applyBorder="1"/>
    <xf numFmtId="14" fontId="0" fillId="7" borderId="82" xfId="0" applyNumberFormat="1" applyFill="1" applyBorder="1" applyAlignment="1">
      <alignment horizontal="left"/>
    </xf>
    <xf numFmtId="14" fontId="0" fillId="7" borderId="40" xfId="0" applyNumberFormat="1" applyFill="1" applyBorder="1" applyAlignment="1">
      <alignment horizontal="left"/>
    </xf>
    <xf numFmtId="14" fontId="0" fillId="7" borderId="42" xfId="0" applyNumberFormat="1" applyFill="1" applyBorder="1" applyAlignment="1">
      <alignment horizontal="left"/>
    </xf>
    <xf numFmtId="0" fontId="0" fillId="7" borderId="62" xfId="0" applyFill="1" applyBorder="1"/>
    <xf numFmtId="0" fontId="0" fillId="7" borderId="41" xfId="0" applyFill="1" applyBorder="1"/>
    <xf numFmtId="0" fontId="0" fillId="7" borderId="44" xfId="0" applyFill="1" applyBorder="1"/>
    <xf numFmtId="14" fontId="0" fillId="0" borderId="0" xfId="0" applyNumberFormat="1" applyAlignment="1">
      <alignment horizontal="center"/>
    </xf>
    <xf numFmtId="14" fontId="0" fillId="8" borderId="40" xfId="0" applyNumberFormat="1" applyFill="1" applyBorder="1" applyAlignment="1" applyProtection="1">
      <alignment horizontal="left"/>
      <protection locked="0"/>
    </xf>
    <xf numFmtId="0" fontId="0" fillId="8" borderId="41" xfId="0" applyFill="1" applyBorder="1" applyProtection="1">
      <protection locked="0"/>
    </xf>
    <xf numFmtId="14" fontId="0" fillId="5" borderId="40" xfId="0" applyNumberFormat="1" applyFill="1" applyBorder="1" applyAlignment="1" applyProtection="1">
      <alignment horizontal="left"/>
      <protection locked="0"/>
    </xf>
    <xf numFmtId="0" fontId="0" fillId="5" borderId="41" xfId="0" applyFill="1" applyBorder="1" applyProtection="1">
      <protection locked="0"/>
    </xf>
    <xf numFmtId="14" fontId="0" fillId="8" borderId="82" xfId="0" applyNumberFormat="1" applyFill="1" applyBorder="1" applyAlignment="1" applyProtection="1">
      <alignment horizontal="left"/>
      <protection locked="0"/>
    </xf>
    <xf numFmtId="0" fontId="0" fillId="8" borderId="62" xfId="0" applyFill="1" applyBorder="1" applyProtection="1">
      <protection locked="0"/>
    </xf>
    <xf numFmtId="14" fontId="0" fillId="8" borderId="42" xfId="0" applyNumberFormat="1" applyFill="1" applyBorder="1" applyAlignment="1" applyProtection="1">
      <alignment horizontal="left"/>
      <protection locked="0"/>
    </xf>
    <xf numFmtId="0" fontId="0" fillId="8" borderId="44" xfId="0" applyFill="1" applyBorder="1" applyProtection="1">
      <protection locked="0"/>
    </xf>
    <xf numFmtId="14" fontId="0" fillId="5" borderId="82" xfId="0" applyNumberFormat="1" applyFill="1" applyBorder="1" applyAlignment="1" applyProtection="1">
      <alignment horizontal="left"/>
      <protection locked="0"/>
    </xf>
    <xf numFmtId="0" fontId="0" fillId="5" borderId="62" xfId="0" applyFill="1" applyBorder="1" applyProtection="1">
      <protection locked="0"/>
    </xf>
    <xf numFmtId="0" fontId="7" fillId="0" borderId="0" xfId="0" applyFont="1" applyAlignment="1">
      <alignment horizontal="center" vertical="center"/>
    </xf>
    <xf numFmtId="0" fontId="7" fillId="0" borderId="0" xfId="0" applyFont="1"/>
    <xf numFmtId="14" fontId="2" fillId="0" borderId="0" xfId="0" applyNumberFormat="1" applyFont="1" applyAlignment="1">
      <alignment horizontal="center"/>
    </xf>
    <xf numFmtId="0" fontId="44" fillId="3" borderId="21" xfId="0" applyFont="1" applyFill="1" applyBorder="1" applyAlignment="1">
      <alignment horizontal="left" vertical="center"/>
    </xf>
    <xf numFmtId="0" fontId="44" fillId="3" borderId="0" xfId="0" applyFont="1" applyFill="1" applyAlignment="1">
      <alignment horizontal="center" vertical="center"/>
    </xf>
    <xf numFmtId="0" fontId="44" fillId="3" borderId="0" xfId="0" applyFont="1" applyFill="1"/>
    <xf numFmtId="0" fontId="44" fillId="3" borderId="21" xfId="0" applyFont="1" applyFill="1" applyBorder="1" applyAlignment="1">
      <alignment horizontal="left" indent="1"/>
    </xf>
    <xf numFmtId="0" fontId="44" fillId="3" borderId="21" xfId="0" applyFont="1" applyFill="1" applyBorder="1" applyAlignment="1">
      <alignment horizontal="center" vertical="center"/>
    </xf>
    <xf numFmtId="0" fontId="44" fillId="3" borderId="23" xfId="0" applyFont="1" applyFill="1" applyBorder="1" applyAlignment="1">
      <alignment horizontal="left" vertical="center"/>
    </xf>
    <xf numFmtId="0" fontId="44" fillId="3" borderId="24" xfId="0" applyFont="1" applyFill="1" applyBorder="1" applyAlignment="1">
      <alignment horizontal="center" vertical="center"/>
    </xf>
    <xf numFmtId="0" fontId="44" fillId="3" borderId="24" xfId="0" applyFont="1" applyFill="1" applyBorder="1"/>
    <xf numFmtId="0" fontId="44" fillId="3" borderId="23" xfId="0" applyFont="1" applyFill="1" applyBorder="1" applyAlignment="1">
      <alignment horizontal="left" indent="1"/>
    </xf>
    <xf numFmtId="14" fontId="44" fillId="3" borderId="0" xfId="0" applyNumberFormat="1" applyFont="1" applyFill="1"/>
    <xf numFmtId="0" fontId="0" fillId="3" borderId="19" xfId="0" applyFill="1" applyBorder="1" applyProtection="1">
      <protection locked="0"/>
    </xf>
    <xf numFmtId="0" fontId="0" fillId="3" borderId="20" xfId="0" applyFill="1" applyBorder="1" applyProtection="1">
      <protection locked="0"/>
    </xf>
    <xf numFmtId="0" fontId="0" fillId="3" borderId="19" xfId="0" applyFill="1" applyBorder="1"/>
    <xf numFmtId="16" fontId="12" fillId="8" borderId="68" xfId="0" applyNumberFormat="1" applyFont="1" applyFill="1" applyBorder="1" applyAlignment="1" applyProtection="1">
      <alignment vertical="center"/>
      <protection locked="0"/>
    </xf>
    <xf numFmtId="16" fontId="12" fillId="8" borderId="58" xfId="0" applyNumberFormat="1" applyFont="1" applyFill="1" applyBorder="1" applyAlignment="1" applyProtection="1">
      <alignment vertical="center"/>
      <protection locked="0"/>
    </xf>
    <xf numFmtId="164" fontId="47" fillId="0" borderId="16" xfId="0" applyNumberFormat="1" applyFont="1" applyBorder="1" applyAlignment="1">
      <alignment horizontal="left" vertical="center"/>
    </xf>
    <xf numFmtId="164" fontId="15" fillId="2" borderId="10" xfId="0" applyNumberFormat="1" applyFont="1" applyFill="1" applyBorder="1" applyAlignment="1">
      <alignment horizontal="left" vertical="center"/>
    </xf>
    <xf numFmtId="0" fontId="48" fillId="0" borderId="0" xfId="0" applyFont="1" applyAlignment="1">
      <alignment horizontal="right" vertical="center"/>
    </xf>
    <xf numFmtId="164" fontId="47" fillId="0" borderId="1" xfId="0" applyNumberFormat="1" applyFont="1" applyBorder="1" applyAlignment="1">
      <alignment horizontal="left" vertical="center"/>
    </xf>
    <xf numFmtId="0" fontId="48" fillId="0" borderId="0" xfId="0" applyFont="1" applyAlignment="1">
      <alignment horizontal="center" vertical="center"/>
    </xf>
    <xf numFmtId="0" fontId="15" fillId="0" borderId="0" xfId="0" applyFont="1" applyAlignment="1">
      <alignment horizontal="center" vertical="center"/>
    </xf>
    <xf numFmtId="0" fontId="48" fillId="0" borderId="2" xfId="0" applyFont="1" applyBorder="1" applyAlignment="1">
      <alignment horizontal="right" vertical="center"/>
    </xf>
    <xf numFmtId="164" fontId="15" fillId="0" borderId="10" xfId="0" applyNumberFormat="1" applyFont="1" applyBorder="1" applyAlignment="1">
      <alignment horizontal="left" vertical="center"/>
    </xf>
    <xf numFmtId="0" fontId="15" fillId="0" borderId="10" xfId="0" applyFont="1" applyBorder="1" applyAlignment="1">
      <alignment horizontal="center" vertical="center"/>
    </xf>
    <xf numFmtId="0" fontId="48" fillId="0" borderId="10" xfId="0" applyFont="1" applyBorder="1" applyAlignment="1">
      <alignment horizontal="center" vertical="center"/>
    </xf>
    <xf numFmtId="0" fontId="48" fillId="0" borderId="11" xfId="0" applyFont="1" applyBorder="1" applyAlignment="1">
      <alignment horizontal="right" vertical="center"/>
    </xf>
    <xf numFmtId="0" fontId="48" fillId="0" borderId="16" xfId="0" applyFont="1" applyBorder="1" applyAlignment="1">
      <alignment horizontal="center" vertical="center"/>
    </xf>
    <xf numFmtId="164" fontId="15" fillId="0" borderId="0" xfId="0" applyNumberFormat="1" applyFont="1" applyAlignment="1">
      <alignment horizontal="left" vertical="center"/>
    </xf>
    <xf numFmtId="164" fontId="47" fillId="2" borderId="16" xfId="0" applyNumberFormat="1" applyFont="1" applyFill="1" applyBorder="1" applyAlignment="1">
      <alignment horizontal="left" vertical="center"/>
    </xf>
    <xf numFmtId="0" fontId="48" fillId="2" borderId="16" xfId="0" applyFont="1" applyFill="1" applyBorder="1" applyAlignment="1">
      <alignment horizontal="center" vertical="center"/>
    </xf>
    <xf numFmtId="0" fontId="15" fillId="2" borderId="0" xfId="0" applyFont="1" applyFill="1" applyAlignment="1">
      <alignment horizontal="center" vertical="center"/>
    </xf>
    <xf numFmtId="0" fontId="48" fillId="2" borderId="0" xfId="0" applyFont="1" applyFill="1" applyAlignment="1">
      <alignment horizontal="center" vertical="center"/>
    </xf>
    <xf numFmtId="0" fontId="48" fillId="2" borderId="2" xfId="0"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10"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11" xfId="0" applyFont="1" applyFill="1" applyBorder="1" applyAlignment="1">
      <alignment horizontal="right" vertical="center"/>
    </xf>
    <xf numFmtId="0" fontId="48" fillId="0" borderId="10" xfId="0" applyFont="1" applyBorder="1" applyAlignment="1">
      <alignment horizontal="right" vertical="center"/>
    </xf>
    <xf numFmtId="0" fontId="48" fillId="2" borderId="0" xfId="0" applyFont="1" applyFill="1" applyAlignment="1">
      <alignment horizontal="right" vertical="center"/>
    </xf>
    <xf numFmtId="0" fontId="48" fillId="2" borderId="10" xfId="0" applyFont="1" applyFill="1" applyBorder="1" applyAlignment="1">
      <alignment horizontal="right" vertical="center"/>
    </xf>
    <xf numFmtId="164" fontId="15" fillId="0" borderId="15" xfId="0" applyNumberFormat="1" applyFont="1" applyBorder="1" applyAlignment="1">
      <alignment horizontal="left" vertical="center"/>
    </xf>
    <xf numFmtId="0" fontId="15" fillId="0" borderId="15" xfId="0" applyFont="1" applyBorder="1" applyAlignment="1">
      <alignment horizontal="center" vertical="center"/>
    </xf>
    <xf numFmtId="0" fontId="48" fillId="0" borderId="15" xfId="0" applyFont="1" applyBorder="1" applyAlignment="1">
      <alignment horizontal="center" vertical="center"/>
    </xf>
    <xf numFmtId="0" fontId="48" fillId="0" borderId="14" xfId="0" applyFont="1" applyBorder="1" applyAlignment="1">
      <alignment horizontal="right" vertical="center"/>
    </xf>
    <xf numFmtId="0" fontId="48" fillId="0" borderId="8" xfId="0" applyFont="1" applyBorder="1" applyAlignment="1">
      <alignment horizontal="right" vertical="center"/>
    </xf>
    <xf numFmtId="0" fontId="44" fillId="0" borderId="0" xfId="0" applyFont="1" applyAlignment="1">
      <alignment horizontal="right" vertical="center" indent="1"/>
    </xf>
    <xf numFmtId="0" fontId="58" fillId="3" borderId="19" xfId="0" applyFont="1" applyFill="1" applyBorder="1"/>
    <xf numFmtId="0" fontId="58" fillId="3" borderId="20" xfId="0" applyFont="1" applyFill="1" applyBorder="1"/>
    <xf numFmtId="0" fontId="58" fillId="3" borderId="21" xfId="0" applyFont="1" applyFill="1" applyBorder="1" applyAlignment="1">
      <alignment horizontal="left" vertical="center"/>
    </xf>
    <xf numFmtId="0" fontId="58" fillId="3" borderId="0" xfId="0" applyFont="1" applyFill="1" applyAlignment="1">
      <alignment vertical="center"/>
    </xf>
    <xf numFmtId="0" fontId="58" fillId="3" borderId="0" xfId="0" applyFont="1" applyFill="1" applyAlignment="1">
      <alignment horizontal="center" vertical="center"/>
    </xf>
    <xf numFmtId="0" fontId="58" fillId="3" borderId="23" xfId="0" applyFont="1" applyFill="1" applyBorder="1" applyAlignment="1">
      <alignment horizontal="left" vertical="center"/>
    </xf>
    <xf numFmtId="0" fontId="58" fillId="3" borderId="24" xfId="0" applyFont="1" applyFill="1" applyBorder="1" applyAlignment="1">
      <alignment vertical="center"/>
    </xf>
    <xf numFmtId="0" fontId="58" fillId="3" borderId="24" xfId="0" applyFont="1" applyFill="1" applyBorder="1" applyAlignment="1">
      <alignment horizontal="center" vertical="center"/>
    </xf>
    <xf numFmtId="164" fontId="59" fillId="0" borderId="1" xfId="0" applyNumberFormat="1" applyFont="1" applyBorder="1" applyAlignment="1">
      <alignment horizontal="left" vertical="center"/>
    </xf>
    <xf numFmtId="0" fontId="60" fillId="0" borderId="0" xfId="0" applyFont="1" applyAlignment="1">
      <alignment horizontal="center" vertical="center"/>
    </xf>
    <xf numFmtId="0" fontId="61" fillId="0" borderId="0" xfId="0" applyFont="1" applyAlignment="1">
      <alignment horizontal="center" vertical="center"/>
    </xf>
    <xf numFmtId="0" fontId="60" fillId="0" borderId="2" xfId="0" applyFont="1" applyBorder="1" applyAlignment="1">
      <alignment horizontal="right" vertical="center"/>
    </xf>
    <xf numFmtId="164" fontId="61" fillId="0" borderId="10" xfId="0" applyNumberFormat="1" applyFont="1" applyBorder="1" applyAlignment="1">
      <alignment horizontal="left" vertical="center"/>
    </xf>
    <xf numFmtId="0" fontId="61" fillId="0" borderId="10" xfId="0" applyFont="1" applyBorder="1" applyAlignment="1">
      <alignment horizontal="center" vertical="center"/>
    </xf>
    <xf numFmtId="0" fontId="60" fillId="0" borderId="10" xfId="0" applyFont="1" applyBorder="1" applyAlignment="1">
      <alignment horizontal="center" vertical="center"/>
    </xf>
    <xf numFmtId="0" fontId="60" fillId="0" borderId="11" xfId="0" applyFont="1" applyBorder="1" applyAlignment="1">
      <alignment horizontal="right" vertical="center"/>
    </xf>
    <xf numFmtId="164" fontId="59" fillId="0" borderId="16" xfId="0" applyNumberFormat="1" applyFont="1" applyBorder="1" applyAlignment="1">
      <alignment horizontal="left" vertical="center"/>
    </xf>
    <xf numFmtId="0" fontId="60" fillId="0" borderId="16" xfId="0" applyFont="1" applyBorder="1" applyAlignment="1">
      <alignment horizontal="center" vertical="center"/>
    </xf>
    <xf numFmtId="164" fontId="61" fillId="0" borderId="0" xfId="0" applyNumberFormat="1" applyFont="1" applyAlignment="1">
      <alignment horizontal="left" vertical="center"/>
    </xf>
    <xf numFmtId="164" fontId="59" fillId="2" borderId="16" xfId="0" applyNumberFormat="1" applyFont="1" applyFill="1" applyBorder="1" applyAlignment="1">
      <alignment horizontal="left" vertical="center"/>
    </xf>
    <xf numFmtId="0" fontId="60" fillId="2" borderId="16" xfId="0" applyFont="1" applyFill="1" applyBorder="1" applyAlignment="1">
      <alignment horizontal="center" vertical="center"/>
    </xf>
    <xf numFmtId="0" fontId="61" fillId="2" borderId="0" xfId="0" applyFont="1" applyFill="1" applyAlignment="1">
      <alignment horizontal="center" vertical="center"/>
    </xf>
    <xf numFmtId="0" fontId="60" fillId="2" borderId="0" xfId="0" applyFont="1" applyFill="1" applyAlignment="1">
      <alignment horizontal="center" vertical="center"/>
    </xf>
    <xf numFmtId="0" fontId="60" fillId="2" borderId="2" xfId="0" applyFont="1" applyFill="1" applyBorder="1" applyAlignment="1">
      <alignment horizontal="right" vertical="center"/>
    </xf>
    <xf numFmtId="164" fontId="61" fillId="2" borderId="0" xfId="0" applyNumberFormat="1" applyFont="1" applyFill="1" applyAlignment="1">
      <alignment horizontal="left" vertical="center"/>
    </xf>
    <xf numFmtId="0" fontId="61" fillId="2" borderId="10" xfId="0" applyFont="1" applyFill="1" applyBorder="1" applyAlignment="1">
      <alignment horizontal="center" vertical="center"/>
    </xf>
    <xf numFmtId="0" fontId="60" fillId="2" borderId="10" xfId="0" applyFont="1" applyFill="1" applyBorder="1" applyAlignment="1">
      <alignment horizontal="center" vertical="center"/>
    </xf>
    <xf numFmtId="0" fontId="60" fillId="2" borderId="11" xfId="0" applyFont="1" applyFill="1" applyBorder="1" applyAlignment="1">
      <alignment horizontal="right" vertical="center"/>
    </xf>
    <xf numFmtId="0" fontId="60" fillId="0" borderId="0" xfId="0" applyFont="1" applyAlignment="1">
      <alignment horizontal="right" vertical="center"/>
    </xf>
    <xf numFmtId="0" fontId="60" fillId="0" borderId="10" xfId="0" applyFont="1" applyBorder="1" applyAlignment="1">
      <alignment horizontal="right" vertical="center"/>
    </xf>
    <xf numFmtId="0" fontId="60" fillId="2" borderId="0" xfId="0" applyFont="1" applyFill="1" applyAlignment="1">
      <alignment horizontal="right" vertical="center"/>
    </xf>
    <xf numFmtId="0" fontId="60" fillId="2" borderId="10" xfId="0" applyFont="1" applyFill="1" applyBorder="1" applyAlignment="1">
      <alignment horizontal="right" vertical="center"/>
    </xf>
    <xf numFmtId="0" fontId="61" fillId="0" borderId="16" xfId="0" applyFont="1" applyBorder="1" applyAlignment="1">
      <alignment horizontal="center" vertical="center"/>
    </xf>
    <xf numFmtId="0" fontId="60" fillId="0" borderId="16" xfId="0" applyFont="1" applyBorder="1" applyAlignment="1">
      <alignment horizontal="right" vertical="center"/>
    </xf>
    <xf numFmtId="164" fontId="61" fillId="0" borderId="15" xfId="0" applyNumberFormat="1" applyFont="1" applyBorder="1" applyAlignment="1">
      <alignment horizontal="left" vertical="center"/>
    </xf>
    <xf numFmtId="0" fontId="61" fillId="0" borderId="15" xfId="0" applyFont="1" applyBorder="1" applyAlignment="1">
      <alignment horizontal="center" vertical="center"/>
    </xf>
    <xf numFmtId="0" fontId="60" fillId="0" borderId="15" xfId="0" applyFont="1" applyBorder="1" applyAlignment="1">
      <alignment horizontal="center" vertical="center"/>
    </xf>
    <xf numFmtId="0" fontId="60" fillId="0" borderId="14" xfId="0" applyFont="1" applyBorder="1" applyAlignment="1">
      <alignment horizontal="right" vertical="center"/>
    </xf>
    <xf numFmtId="0" fontId="60" fillId="0" borderId="8" xfId="0" applyFont="1" applyBorder="1" applyAlignment="1">
      <alignment horizontal="right" vertical="center"/>
    </xf>
    <xf numFmtId="0" fontId="54" fillId="0" borderId="0" xfId="0" applyFont="1"/>
    <xf numFmtId="0" fontId="55" fillId="0" borderId="0" xfId="0" applyFont="1" applyAlignment="1">
      <alignment horizontal="right"/>
    </xf>
    <xf numFmtId="0" fontId="7" fillId="0" borderId="0" xfId="0" applyFont="1" applyAlignment="1" applyProtection="1">
      <alignment horizontal="left" vertical="center"/>
      <protection locked="0"/>
    </xf>
    <xf numFmtId="0" fontId="53" fillId="0" borderId="0" xfId="0" applyFont="1" applyAlignment="1">
      <alignment horizontal="left" vertical="top"/>
    </xf>
    <xf numFmtId="0" fontId="60" fillId="0" borderId="91" xfId="0" applyFont="1" applyBorder="1" applyAlignment="1">
      <alignment horizontal="right" vertical="center"/>
    </xf>
    <xf numFmtId="0" fontId="63" fillId="19" borderId="3" xfId="0" applyFont="1" applyFill="1" applyBorder="1" applyAlignment="1">
      <alignment horizontal="center" vertical="center"/>
    </xf>
    <xf numFmtId="0" fontId="51" fillId="19" borderId="3" xfId="0" applyFont="1" applyFill="1" applyBorder="1" applyAlignment="1">
      <alignment horizontal="center" vertical="center"/>
    </xf>
    <xf numFmtId="14" fontId="12" fillId="7" borderId="29" xfId="0" applyNumberFormat="1" applyFont="1" applyFill="1" applyBorder="1" applyAlignment="1" applyProtection="1">
      <alignment horizontal="left"/>
      <protection locked="0"/>
    </xf>
    <xf numFmtId="0" fontId="40" fillId="2" borderId="0" xfId="1" applyFont="1" applyFill="1" applyAlignment="1"/>
    <xf numFmtId="0" fontId="0" fillId="0" borderId="0" xfId="0" applyAlignment="1" applyProtection="1">
      <alignment horizontal="right"/>
      <protection locked="0"/>
    </xf>
    <xf numFmtId="0" fontId="67" fillId="0" borderId="0" xfId="1" applyFont="1" applyFill="1" applyAlignment="1">
      <alignment vertical="center"/>
    </xf>
    <xf numFmtId="0" fontId="4" fillId="2" borderId="0" xfId="1" applyFill="1" applyProtection="1"/>
    <xf numFmtId="0" fontId="69" fillId="2" borderId="0" xfId="0" applyFont="1" applyFill="1" applyAlignment="1">
      <alignment horizontal="right"/>
    </xf>
    <xf numFmtId="165" fontId="9" fillId="0" borderId="0" xfId="0" applyNumberFormat="1"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65" fontId="9" fillId="0" borderId="26" xfId="0" applyNumberFormat="1" applyFont="1" applyBorder="1" applyAlignment="1">
      <alignment horizontal="center" vertical="center"/>
    </xf>
    <xf numFmtId="165" fontId="9" fillId="0" borderId="13" xfId="0" applyNumberFormat="1" applyFont="1" applyBorder="1" applyAlignment="1">
      <alignment horizontal="center" vertical="center"/>
    </xf>
    <xf numFmtId="0" fontId="32" fillId="0" borderId="0" xfId="1" applyFont="1" applyBorder="1" applyAlignment="1">
      <alignment horizontal="left" vertical="center"/>
    </xf>
    <xf numFmtId="0" fontId="32" fillId="0" borderId="1" xfId="1" applyFont="1" applyBorder="1" applyAlignment="1">
      <alignment horizontal="left" vertical="center"/>
    </xf>
    <xf numFmtId="165" fontId="9" fillId="0" borderId="9" xfId="0" applyNumberFormat="1" applyFont="1" applyBorder="1" applyAlignment="1">
      <alignment horizontal="center" vertical="center"/>
    </xf>
    <xf numFmtId="165" fontId="9" fillId="2" borderId="26" xfId="0" applyNumberFormat="1" applyFont="1" applyFill="1" applyBorder="1" applyAlignment="1">
      <alignment horizontal="center" vertical="center"/>
    </xf>
    <xf numFmtId="165" fontId="9" fillId="2" borderId="9" xfId="0" applyNumberFormat="1" applyFont="1" applyFill="1" applyBorder="1" applyAlignment="1">
      <alignment horizontal="center" vertical="center"/>
    </xf>
    <xf numFmtId="0" fontId="44" fillId="0" borderId="0" xfId="0" applyFont="1" applyAlignment="1">
      <alignment horizontal="left" vertical="center" indent="2"/>
    </xf>
    <xf numFmtId="14" fontId="44" fillId="3" borderId="24" xfId="0" applyNumberFormat="1" applyFont="1" applyFill="1" applyBorder="1" applyAlignment="1">
      <alignment horizontal="center" vertical="center"/>
    </xf>
    <xf numFmtId="14" fontId="66" fillId="0" borderId="19" xfId="1" applyNumberFormat="1" applyFont="1" applyFill="1" applyBorder="1" applyAlignment="1">
      <alignment horizontal="right" vertical="center" indent="1"/>
    </xf>
    <xf numFmtId="165" fontId="9" fillId="0" borderId="7" xfId="0" applyNumberFormat="1" applyFont="1" applyBorder="1" applyAlignment="1">
      <alignment horizontal="center" vertical="center"/>
    </xf>
    <xf numFmtId="0" fontId="65" fillId="19" borderId="4" xfId="0" applyFont="1" applyFill="1" applyBorder="1" applyAlignment="1">
      <alignment horizontal="center" vertical="center"/>
    </xf>
    <xf numFmtId="0" fontId="65" fillId="19" borderId="5" xfId="0" applyFont="1" applyFill="1" applyBorder="1" applyAlignment="1">
      <alignment horizontal="center" vertical="center"/>
    </xf>
    <xf numFmtId="0" fontId="65" fillId="19" borderId="6" xfId="0" applyFont="1" applyFill="1" applyBorder="1" applyAlignment="1">
      <alignment horizontal="center" vertical="center"/>
    </xf>
    <xf numFmtId="0" fontId="3" fillId="2" borderId="27" xfId="0" applyFont="1" applyFill="1" applyBorder="1" applyAlignment="1">
      <alignment horizontal="center" vertical="center"/>
    </xf>
    <xf numFmtId="0" fontId="46" fillId="0" borderId="0" xfId="0" applyFont="1" applyAlignment="1" applyProtection="1">
      <alignment horizontal="center" vertical="center"/>
      <protection locked="0"/>
    </xf>
    <xf numFmtId="14" fontId="44" fillId="3" borderId="0" xfId="0" applyNumberFormat="1" applyFont="1" applyFill="1" applyAlignment="1">
      <alignment horizontal="center"/>
    </xf>
    <xf numFmtId="14" fontId="44" fillId="3" borderId="22" xfId="0" applyNumberFormat="1" applyFont="1" applyFill="1" applyBorder="1" applyAlignment="1">
      <alignment horizontal="center"/>
    </xf>
    <xf numFmtId="14" fontId="44" fillId="3" borderId="24" xfId="0" applyNumberFormat="1" applyFont="1" applyFill="1" applyBorder="1" applyAlignment="1">
      <alignment horizontal="center"/>
    </xf>
    <xf numFmtId="14" fontId="44" fillId="3" borderId="25" xfId="0" applyNumberFormat="1" applyFont="1" applyFill="1" applyBorder="1" applyAlignment="1">
      <alignment horizontal="center"/>
    </xf>
    <xf numFmtId="14" fontId="44" fillId="3" borderId="0" xfId="0" applyNumberFormat="1" applyFont="1" applyFill="1" applyAlignment="1">
      <alignment horizontal="center" vertical="center"/>
    </xf>
    <xf numFmtId="0" fontId="45" fillId="3" borderId="18" xfId="0" applyFont="1" applyFill="1" applyBorder="1" applyAlignment="1">
      <alignment horizontal="left" vertical="center"/>
    </xf>
    <xf numFmtId="0" fontId="45" fillId="3" borderId="19" xfId="0" applyFont="1" applyFill="1" applyBorder="1" applyAlignment="1">
      <alignment horizontal="left" vertical="center"/>
    </xf>
    <xf numFmtId="0" fontId="67" fillId="0" borderId="0" xfId="1" applyFont="1" applyFill="1" applyAlignment="1">
      <alignment horizontal="left" vertical="center"/>
    </xf>
    <xf numFmtId="0" fontId="64" fillId="19" borderId="3" xfId="0" applyFont="1" applyFill="1" applyBorder="1" applyAlignment="1">
      <alignment horizontal="center" vertical="center"/>
    </xf>
    <xf numFmtId="0" fontId="64" fillId="19" borderId="4" xfId="0" applyFont="1" applyFill="1" applyBorder="1" applyAlignment="1">
      <alignment horizontal="center" vertical="center"/>
    </xf>
    <xf numFmtId="0" fontId="64" fillId="19" borderId="5" xfId="0" applyFont="1" applyFill="1" applyBorder="1" applyAlignment="1">
      <alignment horizontal="center" vertical="center"/>
    </xf>
    <xf numFmtId="0" fontId="64" fillId="19" borderId="6" xfId="0" applyFont="1" applyFill="1" applyBorder="1" applyAlignment="1">
      <alignment horizontal="center" vertical="center"/>
    </xf>
    <xf numFmtId="14" fontId="53" fillId="0" borderId="0" xfId="0" applyNumberFormat="1" applyFont="1" applyAlignment="1">
      <alignment horizontal="left" vertical="top"/>
    </xf>
    <xf numFmtId="14" fontId="58" fillId="3" borderId="24" xfId="0" applyNumberFormat="1" applyFont="1" applyFill="1" applyBorder="1" applyAlignment="1">
      <alignment horizontal="center" vertical="center"/>
    </xf>
    <xf numFmtId="0" fontId="62" fillId="0" borderId="15" xfId="1" applyFont="1" applyBorder="1" applyAlignment="1">
      <alignment horizontal="right" vertical="center"/>
    </xf>
    <xf numFmtId="0" fontId="68" fillId="0" borderId="0" xfId="1" applyFont="1" applyFill="1" applyAlignment="1">
      <alignment horizontal="left" vertical="center"/>
    </xf>
    <xf numFmtId="165" fontId="50" fillId="0" borderId="26" xfId="0" applyNumberFormat="1" applyFont="1" applyBorder="1" applyAlignment="1">
      <alignment horizontal="center" vertical="center"/>
    </xf>
    <xf numFmtId="165" fontId="50" fillId="0" borderId="9" xfId="0" applyNumberFormat="1" applyFont="1" applyBorder="1" applyAlignment="1">
      <alignment horizontal="center" vertical="center"/>
    </xf>
    <xf numFmtId="0" fontId="49" fillId="0" borderId="27" xfId="0" applyFont="1" applyBorder="1" applyAlignment="1">
      <alignment horizontal="center" vertical="center"/>
    </xf>
    <xf numFmtId="165" fontId="50" fillId="0" borderId="7" xfId="0" applyNumberFormat="1" applyFont="1" applyBorder="1" applyAlignment="1">
      <alignment horizontal="center" vertical="center"/>
    </xf>
    <xf numFmtId="0" fontId="49" fillId="2" borderId="27" xfId="0" applyFont="1" applyFill="1" applyBorder="1" applyAlignment="1">
      <alignment horizontal="center" vertical="center"/>
    </xf>
    <xf numFmtId="165" fontId="50" fillId="2" borderId="26" xfId="0" applyNumberFormat="1" applyFont="1" applyFill="1" applyBorder="1" applyAlignment="1">
      <alignment horizontal="center" vertical="center"/>
    </xf>
    <xf numFmtId="165" fontId="50" fillId="2" borderId="9" xfId="0" applyNumberFormat="1" applyFont="1" applyFill="1" applyBorder="1" applyAlignment="1">
      <alignment horizontal="center" vertical="center"/>
    </xf>
    <xf numFmtId="0" fontId="49" fillId="0" borderId="28" xfId="0" applyFont="1" applyBorder="1" applyAlignment="1">
      <alignment horizontal="center" vertical="center"/>
    </xf>
    <xf numFmtId="165" fontId="50" fillId="0" borderId="13" xfId="0" applyNumberFormat="1" applyFont="1" applyBorder="1" applyAlignment="1">
      <alignment horizontal="center" vertical="center"/>
    </xf>
    <xf numFmtId="0" fontId="58" fillId="0" borderId="0" xfId="0" applyFont="1" applyAlignment="1">
      <alignment horizontal="left" vertical="center" indent="2"/>
    </xf>
    <xf numFmtId="14" fontId="58" fillId="3" borderId="0" xfId="0" applyNumberFormat="1" applyFont="1" applyFill="1" applyAlignment="1">
      <alignment horizontal="center" vertical="center"/>
    </xf>
    <xf numFmtId="14" fontId="58" fillId="3" borderId="17" xfId="0" applyNumberFormat="1" applyFont="1" applyFill="1" applyBorder="1" applyAlignment="1">
      <alignment horizontal="center" vertical="center"/>
    </xf>
    <xf numFmtId="14" fontId="58" fillId="3" borderId="90" xfId="0" applyNumberFormat="1" applyFont="1" applyFill="1" applyBorder="1" applyAlignment="1">
      <alignment horizontal="center" vertical="center"/>
    </xf>
    <xf numFmtId="0" fontId="56" fillId="0" borderId="0" xfId="0" applyFont="1" applyAlignment="1" applyProtection="1">
      <alignment horizontal="center" vertical="center"/>
      <protection locked="0"/>
    </xf>
    <xf numFmtId="0" fontId="57" fillId="3" borderId="18" xfId="0" applyFont="1" applyFill="1" applyBorder="1" applyAlignment="1">
      <alignment horizontal="left" vertical="center"/>
    </xf>
    <xf numFmtId="0" fontId="57" fillId="3" borderId="19" xfId="0" applyFont="1" applyFill="1" applyBorder="1" applyAlignment="1">
      <alignment horizontal="left" vertical="center"/>
    </xf>
    <xf numFmtId="0" fontId="52" fillId="0" borderId="84" xfId="0" applyFont="1" applyBorder="1" applyAlignment="1">
      <alignment horizontal="center" vertical="top"/>
    </xf>
    <xf numFmtId="0" fontId="52" fillId="0" borderId="0" xfId="0" applyFont="1" applyAlignment="1">
      <alignment horizontal="center" vertical="top"/>
    </xf>
    <xf numFmtId="0" fontId="58" fillId="3" borderId="0" xfId="0" applyFont="1" applyFill="1" applyAlignment="1">
      <alignment horizontal="center" vertical="center"/>
    </xf>
    <xf numFmtId="0" fontId="58" fillId="3" borderId="22" xfId="0" applyFont="1" applyFill="1" applyBorder="1" applyAlignment="1">
      <alignment horizontal="center" vertical="center"/>
    </xf>
    <xf numFmtId="0" fontId="58" fillId="3" borderId="24" xfId="0" applyFont="1" applyFill="1" applyBorder="1" applyAlignment="1">
      <alignment horizontal="center" vertical="center"/>
    </xf>
    <xf numFmtId="0" fontId="58" fillId="3" borderId="25" xfId="0" applyFont="1" applyFill="1" applyBorder="1" applyAlignment="1">
      <alignment horizontal="center" vertical="center"/>
    </xf>
    <xf numFmtId="0" fontId="62" fillId="0" borderId="19" xfId="1" applyFont="1" applyBorder="1" applyAlignment="1">
      <alignment horizontal="right" vertical="center"/>
    </xf>
    <xf numFmtId="0" fontId="68" fillId="0" borderId="0" xfId="1" applyFont="1" applyAlignment="1">
      <alignment horizontal="left" vertical="center"/>
    </xf>
    <xf numFmtId="0" fontId="12" fillId="4" borderId="40" xfId="0" applyFont="1" applyFill="1" applyBorder="1" applyAlignment="1">
      <alignment horizontal="left"/>
    </xf>
    <xf numFmtId="0" fontId="12" fillId="4" borderId="32" xfId="0" applyFont="1" applyFill="1" applyBorder="1" applyAlignment="1">
      <alignment horizontal="left"/>
    </xf>
    <xf numFmtId="0" fontId="12" fillId="4" borderId="42" xfId="0" applyFont="1" applyFill="1" applyBorder="1" applyAlignment="1">
      <alignment horizontal="left"/>
    </xf>
    <xf numFmtId="0" fontId="12" fillId="4" borderId="93" xfId="0" applyFont="1" applyFill="1" applyBorder="1" applyAlignment="1">
      <alignment horizontal="left"/>
    </xf>
    <xf numFmtId="0" fontId="12" fillId="4" borderId="82" xfId="0" applyFont="1" applyFill="1" applyBorder="1" applyAlignment="1">
      <alignment horizontal="center"/>
    </xf>
    <xf numFmtId="0" fontId="12" fillId="4" borderId="81" xfId="0" applyFont="1" applyFill="1" applyBorder="1" applyAlignment="1">
      <alignment horizontal="center"/>
    </xf>
    <xf numFmtId="14" fontId="12" fillId="4" borderId="81" xfId="0" applyNumberFormat="1" applyFont="1" applyFill="1" applyBorder="1" applyAlignment="1">
      <alignment horizontal="center"/>
    </xf>
    <xf numFmtId="0" fontId="12" fillId="4" borderId="62" xfId="0" applyFont="1" applyFill="1" applyBorder="1" applyAlignment="1">
      <alignment horizontal="center"/>
    </xf>
    <xf numFmtId="0" fontId="12" fillId="4" borderId="82" xfId="0" applyFont="1" applyFill="1" applyBorder="1" applyAlignment="1">
      <alignment horizontal="left"/>
    </xf>
    <xf numFmtId="0" fontId="12" fillId="4" borderId="92" xfId="0" applyFont="1" applyFill="1" applyBorder="1" applyAlignment="1">
      <alignment horizontal="left"/>
    </xf>
    <xf numFmtId="0" fontId="41" fillId="2" borderId="0" xfId="0" applyFont="1" applyFill="1" applyAlignment="1">
      <alignment horizontal="left" indent="1"/>
    </xf>
    <xf numFmtId="14" fontId="12" fillId="7" borderId="32" xfId="0" applyNumberFormat="1" applyFont="1" applyFill="1" applyBorder="1" applyAlignment="1">
      <alignment horizontal="left"/>
    </xf>
    <xf numFmtId="14" fontId="12" fillId="7" borderId="33" xfId="0" applyNumberFormat="1" applyFont="1" applyFill="1" applyBorder="1" applyAlignment="1">
      <alignment horizontal="left"/>
    </xf>
    <xf numFmtId="14" fontId="14" fillId="0" borderId="32" xfId="0" applyNumberFormat="1" applyFont="1" applyBorder="1" applyAlignment="1">
      <alignment horizontal="left" vertical="center"/>
    </xf>
    <xf numFmtId="14" fontId="14" fillId="0" borderId="31" xfId="0" applyNumberFormat="1" applyFont="1" applyBorder="1" applyAlignment="1">
      <alignment horizontal="left" vertical="center"/>
    </xf>
    <xf numFmtId="14" fontId="14" fillId="0" borderId="33" xfId="0" applyNumberFormat="1" applyFont="1" applyBorder="1" applyAlignment="1">
      <alignment horizontal="left" vertical="center"/>
    </xf>
    <xf numFmtId="0" fontId="12" fillId="4" borderId="81" xfId="0" applyFont="1" applyFill="1" applyBorder="1" applyAlignment="1">
      <alignment horizontal="left"/>
    </xf>
    <xf numFmtId="0" fontId="12" fillId="0" borderId="0" xfId="0" applyFont="1" applyAlignment="1">
      <alignment horizontal="left"/>
    </xf>
    <xf numFmtId="0" fontId="0" fillId="2" borderId="0" xfId="0" applyFill="1" applyAlignment="1">
      <alignment horizontal="left"/>
    </xf>
    <xf numFmtId="14" fontId="0" fillId="2" borderId="0" xfId="0" applyNumberFormat="1" applyFill="1" applyAlignment="1">
      <alignment horizontal="left"/>
    </xf>
    <xf numFmtId="0" fontId="12" fillId="4" borderId="29" xfId="0" applyFont="1" applyFill="1" applyBorder="1" applyAlignment="1">
      <alignment horizontal="left"/>
    </xf>
    <xf numFmtId="0" fontId="14" fillId="7" borderId="32" xfId="0" applyFont="1" applyFill="1" applyBorder="1" applyAlignment="1">
      <alignment horizontal="left" vertical="center"/>
    </xf>
    <xf numFmtId="0" fontId="14" fillId="7" borderId="31" xfId="0" applyFont="1" applyFill="1" applyBorder="1" applyAlignment="1">
      <alignment horizontal="left" vertical="center"/>
    </xf>
    <xf numFmtId="0" fontId="14" fillId="7" borderId="33" xfId="0" applyFont="1" applyFill="1" applyBorder="1" applyAlignment="1">
      <alignment horizontal="left" vertical="center"/>
    </xf>
    <xf numFmtId="0" fontId="12" fillId="4" borderId="43" xfId="0" applyFont="1" applyFill="1" applyBorder="1" applyAlignment="1">
      <alignment horizontal="left"/>
    </xf>
    <xf numFmtId="0" fontId="12" fillId="7" borderId="29" xfId="0" applyFont="1" applyFill="1" applyBorder="1" applyAlignment="1">
      <alignment horizontal="left"/>
    </xf>
    <xf numFmtId="0" fontId="12" fillId="7" borderId="82" xfId="0" applyFont="1" applyFill="1" applyBorder="1" applyAlignment="1">
      <alignment horizontal="center"/>
    </xf>
    <xf numFmtId="0" fontId="12" fillId="7" borderId="81" xfId="0" applyFont="1" applyFill="1" applyBorder="1" applyAlignment="1">
      <alignment horizontal="center"/>
    </xf>
    <xf numFmtId="0" fontId="12" fillId="7" borderId="62" xfId="0" applyFont="1" applyFill="1" applyBorder="1" applyAlignment="1">
      <alignment horizontal="center"/>
    </xf>
    <xf numFmtId="14" fontId="12" fillId="7" borderId="81" xfId="0" applyNumberFormat="1" applyFont="1" applyFill="1" applyBorder="1" applyAlignment="1">
      <alignment horizontal="center"/>
    </xf>
    <xf numFmtId="14" fontId="0" fillId="9" borderId="17" xfId="0" applyNumberFormat="1" applyFill="1" applyBorder="1" applyAlignment="1">
      <alignment horizontal="center" vertical="center"/>
    </xf>
    <xf numFmtId="14" fontId="0" fillId="9" borderId="80" xfId="0" applyNumberFormat="1" applyFill="1" applyBorder="1" applyAlignment="1">
      <alignment horizontal="center" vertical="center"/>
    </xf>
    <xf numFmtId="14" fontId="0" fillId="10" borderId="79" xfId="0" applyNumberFormat="1" applyFill="1" applyBorder="1" applyAlignment="1">
      <alignment horizontal="center" vertical="center"/>
    </xf>
    <xf numFmtId="14" fontId="0" fillId="10" borderId="17" xfId="0" applyNumberFormat="1" applyFill="1" applyBorder="1" applyAlignment="1">
      <alignment horizontal="center" vertical="center"/>
    </xf>
    <xf numFmtId="0" fontId="15" fillId="4" borderId="40" xfId="0" applyFont="1" applyFill="1" applyBorder="1" applyAlignment="1">
      <alignment horizontal="center" vertical="center" textRotation="90"/>
    </xf>
    <xf numFmtId="0" fontId="12" fillId="7" borderId="31" xfId="0" applyFont="1" applyFill="1" applyBorder="1" applyAlignment="1">
      <alignment horizontal="left" vertical="center"/>
    </xf>
    <xf numFmtId="0" fontId="12" fillId="10" borderId="31" xfId="0" applyFont="1" applyFill="1" applyBorder="1" applyAlignment="1">
      <alignment horizontal="left"/>
    </xf>
    <xf numFmtId="0" fontId="15" fillId="7" borderId="40" xfId="0" applyFont="1" applyFill="1" applyBorder="1" applyAlignment="1">
      <alignment horizontal="center" vertical="center" textRotation="90" wrapText="1"/>
    </xf>
    <xf numFmtId="0" fontId="15" fillId="7" borderId="40" xfId="0" applyFont="1" applyFill="1" applyBorder="1" applyAlignment="1">
      <alignment horizontal="center" vertical="center" textRotation="90"/>
    </xf>
    <xf numFmtId="0" fontId="15" fillId="7" borderId="42" xfId="0" applyFont="1" applyFill="1" applyBorder="1" applyAlignment="1">
      <alignment horizontal="center" vertical="center" textRotation="90"/>
    </xf>
    <xf numFmtId="14" fontId="14" fillId="0" borderId="29" xfId="0" applyNumberFormat="1" applyFont="1" applyBorder="1" applyAlignment="1">
      <alignment horizontal="left" vertical="center"/>
    </xf>
    <xf numFmtId="0" fontId="12" fillId="7" borderId="31" xfId="0" applyFont="1" applyFill="1" applyBorder="1" applyAlignment="1">
      <alignment horizontal="left"/>
    </xf>
    <xf numFmtId="0" fontId="12" fillId="7" borderId="33" xfId="0" applyFont="1" applyFill="1" applyBorder="1" applyAlignment="1">
      <alignment horizontal="left"/>
    </xf>
    <xf numFmtId="0" fontId="12" fillId="10" borderId="0" xfId="0" applyFont="1" applyFill="1" applyAlignment="1">
      <alignment horizontal="left"/>
    </xf>
    <xf numFmtId="14" fontId="12" fillId="10" borderId="0" xfId="0" applyNumberFormat="1" applyFont="1" applyFill="1" applyAlignment="1">
      <alignment horizontal="left"/>
    </xf>
    <xf numFmtId="0" fontId="12" fillId="5" borderId="32" xfId="0" applyFont="1" applyFill="1" applyBorder="1" applyAlignment="1" applyProtection="1">
      <alignment horizontal="left"/>
      <protection locked="0"/>
    </xf>
    <xf numFmtId="0" fontId="12" fillId="5" borderId="33" xfId="0" applyFont="1" applyFill="1" applyBorder="1" applyAlignment="1" applyProtection="1">
      <alignment horizontal="left"/>
      <protection locked="0"/>
    </xf>
    <xf numFmtId="14" fontId="12" fillId="5" borderId="32" xfId="0" applyNumberFormat="1" applyFont="1" applyFill="1" applyBorder="1" applyAlignment="1" applyProtection="1">
      <alignment horizontal="left"/>
      <protection locked="0"/>
    </xf>
    <xf numFmtId="14" fontId="12" fillId="5" borderId="33" xfId="0" applyNumberFormat="1" applyFont="1" applyFill="1" applyBorder="1" applyAlignment="1" applyProtection="1">
      <alignment horizontal="left"/>
      <protection locked="0"/>
    </xf>
    <xf numFmtId="14" fontId="12" fillId="7" borderId="29" xfId="0" applyNumberFormat="1" applyFont="1" applyFill="1" applyBorder="1" applyAlignment="1">
      <alignment horizontal="left"/>
    </xf>
    <xf numFmtId="0" fontId="12" fillId="6" borderId="29" xfId="0" applyFont="1" applyFill="1" applyBorder="1" applyAlignment="1">
      <alignment horizontal="left"/>
    </xf>
    <xf numFmtId="0" fontId="12" fillId="7" borderId="43" xfId="0" applyFont="1" applyFill="1" applyBorder="1" applyAlignment="1">
      <alignment horizontal="left"/>
    </xf>
    <xf numFmtId="0" fontId="12" fillId="7" borderId="81" xfId="0" applyFont="1" applyFill="1" applyBorder="1" applyAlignment="1">
      <alignment horizontal="left"/>
    </xf>
    <xf numFmtId="14" fontId="12" fillId="6" borderId="29" xfId="0" applyNumberFormat="1" applyFont="1" applyFill="1" applyBorder="1" applyAlignment="1">
      <alignment horizontal="left"/>
    </xf>
    <xf numFmtId="0" fontId="0" fillId="10" borderId="0" xfId="0" applyFill="1" applyAlignment="1">
      <alignment horizontal="center"/>
    </xf>
    <xf numFmtId="0" fontId="0" fillId="10" borderId="1" xfId="0" applyFill="1" applyBorder="1" applyAlignment="1">
      <alignment horizontal="left"/>
    </xf>
    <xf numFmtId="14" fontId="0" fillId="10" borderId="1" xfId="0" applyNumberFormat="1" applyFill="1" applyBorder="1" applyAlignment="1">
      <alignment horizontal="left"/>
    </xf>
    <xf numFmtId="0" fontId="12" fillId="5" borderId="29" xfId="0" applyFont="1" applyFill="1" applyBorder="1" applyAlignment="1" applyProtection="1">
      <alignment horizontal="left"/>
      <protection locked="0"/>
    </xf>
    <xf numFmtId="14" fontId="12" fillId="5" borderId="29" xfId="0" applyNumberFormat="1" applyFont="1" applyFill="1" applyBorder="1" applyAlignment="1" applyProtection="1">
      <alignment horizontal="left"/>
      <protection locked="0"/>
    </xf>
    <xf numFmtId="0" fontId="0" fillId="9" borderId="15" xfId="0" applyFill="1" applyBorder="1" applyAlignment="1">
      <alignment horizontal="left"/>
    </xf>
    <xf numFmtId="0" fontId="0" fillId="9" borderId="0" xfId="0" applyFill="1" applyAlignment="1">
      <alignment horizontal="left"/>
    </xf>
    <xf numFmtId="0" fontId="0" fillId="9" borderId="5" xfId="0" applyFill="1" applyBorder="1" applyAlignment="1">
      <alignment horizontal="left"/>
    </xf>
    <xf numFmtId="0" fontId="12" fillId="10" borderId="39" xfId="0" applyFont="1" applyFill="1" applyBorder="1" applyAlignment="1">
      <alignment horizontal="left"/>
    </xf>
    <xf numFmtId="0" fontId="0" fillId="10" borderId="0" xfId="0" applyFill="1" applyAlignment="1">
      <alignment horizontal="left"/>
    </xf>
    <xf numFmtId="14" fontId="0" fillId="10" borderId="0" xfId="0" applyNumberFormat="1" applyFill="1" applyAlignment="1">
      <alignment horizontal="left"/>
    </xf>
    <xf numFmtId="0" fontId="0" fillId="0" borderId="0" xfId="0" applyAlignment="1">
      <alignment horizontal="left"/>
    </xf>
    <xf numFmtId="0" fontId="12" fillId="7" borderId="29" xfId="0" applyFont="1" applyFill="1" applyBorder="1" applyAlignment="1" applyProtection="1">
      <alignment horizontal="left"/>
      <protection locked="0"/>
    </xf>
    <xf numFmtId="0" fontId="12" fillId="10" borderId="37" xfId="0" applyFont="1" applyFill="1" applyBorder="1" applyAlignment="1">
      <alignment horizontal="left"/>
    </xf>
    <xf numFmtId="0" fontId="12" fillId="10" borderId="34" xfId="0" applyFont="1" applyFill="1" applyBorder="1" applyAlignment="1">
      <alignment horizontal="left"/>
    </xf>
    <xf numFmtId="14" fontId="12" fillId="10" borderId="34" xfId="0" applyNumberFormat="1" applyFont="1" applyFill="1" applyBorder="1" applyAlignment="1">
      <alignment horizontal="left"/>
    </xf>
    <xf numFmtId="14" fontId="12" fillId="7" borderId="29" xfId="0" applyNumberFormat="1" applyFont="1" applyFill="1" applyBorder="1" applyAlignment="1" applyProtection="1">
      <alignment horizontal="left"/>
      <protection locked="0"/>
    </xf>
    <xf numFmtId="0" fontId="0" fillId="5" borderId="29" xfId="0" applyFill="1" applyBorder="1" applyAlignment="1" applyProtection="1">
      <alignment horizontal="left"/>
      <protection locked="0"/>
    </xf>
    <xf numFmtId="14" fontId="0" fillId="5" borderId="29" xfId="0" applyNumberFormat="1" applyFill="1" applyBorder="1" applyAlignment="1" applyProtection="1">
      <alignment horizontal="left"/>
      <protection locked="0"/>
    </xf>
    <xf numFmtId="14" fontId="0" fillId="0" borderId="0" xfId="0" applyNumberFormat="1" applyAlignment="1">
      <alignment horizontal="left"/>
    </xf>
    <xf numFmtId="0" fontId="12" fillId="6" borderId="32" xfId="0" applyFont="1" applyFill="1" applyBorder="1" applyAlignment="1">
      <alignment horizontal="left"/>
    </xf>
    <xf numFmtId="0" fontId="12" fillId="6" borderId="33" xfId="0" applyFont="1" applyFill="1" applyBorder="1" applyAlignment="1">
      <alignment horizontal="left"/>
    </xf>
    <xf numFmtId="14" fontId="12" fillId="6" borderId="32" xfId="0" applyNumberFormat="1" applyFont="1" applyFill="1" applyBorder="1" applyAlignment="1">
      <alignment horizontal="left"/>
    </xf>
    <xf numFmtId="14" fontId="12" fillId="6" borderId="33" xfId="0" applyNumberFormat="1" applyFont="1" applyFill="1" applyBorder="1" applyAlignment="1">
      <alignment horizontal="left"/>
    </xf>
    <xf numFmtId="0" fontId="0" fillId="9" borderId="1" xfId="0" applyFill="1" applyBorder="1" applyAlignment="1">
      <alignment horizontal="left"/>
    </xf>
    <xf numFmtId="14" fontId="0" fillId="9" borderId="1" xfId="0" applyNumberFormat="1" applyFill="1" applyBorder="1" applyAlignment="1">
      <alignment horizontal="left"/>
    </xf>
    <xf numFmtId="0" fontId="0" fillId="9" borderId="37" xfId="0" applyFill="1" applyBorder="1" applyAlignment="1">
      <alignment horizontal="left"/>
    </xf>
    <xf numFmtId="0" fontId="0" fillId="9" borderId="34" xfId="0" applyFill="1" applyBorder="1" applyAlignment="1">
      <alignment horizontal="left"/>
    </xf>
    <xf numFmtId="0" fontId="12" fillId="6" borderId="37" xfId="0" applyFont="1" applyFill="1" applyBorder="1" applyAlignment="1">
      <alignment horizontal="left"/>
    </xf>
    <xf numFmtId="0" fontId="12" fillId="6" borderId="38" xfId="0" applyFont="1" applyFill="1" applyBorder="1" applyAlignment="1">
      <alignment horizontal="left"/>
    </xf>
    <xf numFmtId="14" fontId="0" fillId="9" borderId="34" xfId="0" applyNumberFormat="1" applyFill="1" applyBorder="1" applyAlignment="1">
      <alignment horizontal="left"/>
    </xf>
    <xf numFmtId="14" fontId="0" fillId="9" borderId="0" xfId="0" applyNumberFormat="1" applyFill="1" applyAlignment="1">
      <alignment horizontal="left"/>
    </xf>
    <xf numFmtId="14" fontId="12" fillId="0" borderId="0" xfId="0" applyNumberFormat="1" applyFont="1" applyAlignment="1">
      <alignment horizontal="left"/>
    </xf>
    <xf numFmtId="14" fontId="0" fillId="8" borderId="4" xfId="0" applyNumberFormat="1" applyFill="1" applyBorder="1" applyAlignment="1" applyProtection="1">
      <alignment horizontal="left"/>
      <protection locked="0"/>
    </xf>
    <xf numFmtId="14" fontId="0" fillId="8" borderId="6" xfId="0" applyNumberFormat="1" applyFill="1" applyBorder="1" applyAlignment="1" applyProtection="1">
      <alignment horizontal="left"/>
      <protection locked="0"/>
    </xf>
    <xf numFmtId="0" fontId="0" fillId="8" borderId="32" xfId="0" applyFill="1" applyBorder="1" applyAlignment="1" applyProtection="1">
      <alignment horizontal="left" vertical="center"/>
      <protection locked="0"/>
    </xf>
    <xf numFmtId="0" fontId="0" fillId="8" borderId="33" xfId="0" applyFill="1" applyBorder="1" applyAlignment="1" applyProtection="1">
      <alignment horizontal="left" vertical="center"/>
      <protection locked="0"/>
    </xf>
    <xf numFmtId="14" fontId="0" fillId="8" borderId="87" xfId="0" applyNumberFormat="1" applyFill="1" applyBorder="1" applyAlignment="1" applyProtection="1">
      <alignment horizontal="left" vertical="center"/>
      <protection locked="0"/>
    </xf>
    <xf numFmtId="14" fontId="0" fillId="8" borderId="89" xfId="0" applyNumberFormat="1" applyFill="1" applyBorder="1" applyAlignment="1" applyProtection="1">
      <alignment horizontal="left" vertical="center"/>
      <protection locked="0"/>
    </xf>
    <xf numFmtId="0" fontId="0" fillId="15" borderId="39" xfId="0" applyFill="1" applyBorder="1" applyAlignment="1">
      <alignment horizontal="right" vertical="top" wrapText="1" indent="1"/>
    </xf>
    <xf numFmtId="0" fontId="5" fillId="15" borderId="83" xfId="0" applyFont="1" applyFill="1" applyBorder="1" applyAlignment="1">
      <alignment horizontal="center"/>
    </xf>
    <xf numFmtId="0" fontId="5" fillId="15" borderId="84" xfId="0" applyFont="1" applyFill="1" applyBorder="1" applyAlignment="1">
      <alignment horizontal="center"/>
    </xf>
    <xf numFmtId="0" fontId="5" fillId="15" borderId="85" xfId="0" applyFont="1" applyFill="1" applyBorder="1" applyAlignment="1">
      <alignment horizontal="center"/>
    </xf>
    <xf numFmtId="0" fontId="0" fillId="12" borderId="77" xfId="0" applyFill="1" applyBorder="1" applyAlignment="1">
      <alignment horizontal="left" vertical="top" wrapText="1" indent="3"/>
    </xf>
    <xf numFmtId="0" fontId="0" fillId="12" borderId="77" xfId="0" applyFill="1" applyBorder="1" applyAlignment="1">
      <alignment horizontal="left" vertical="top" indent="3"/>
    </xf>
    <xf numFmtId="0" fontId="0" fillId="2" borderId="77" xfId="0" applyFill="1" applyBorder="1" applyAlignment="1">
      <alignment horizontal="left" vertical="top" wrapText="1" indent="3"/>
    </xf>
    <xf numFmtId="0" fontId="0" fillId="0" borderId="77" xfId="0" applyBorder="1" applyAlignment="1">
      <alignment horizontal="left" vertical="top" wrapText="1" indent="3"/>
    </xf>
    <xf numFmtId="0" fontId="0" fillId="0" borderId="77" xfId="0" applyBorder="1" applyAlignment="1">
      <alignment horizontal="left" vertical="top" indent="3"/>
    </xf>
    <xf numFmtId="0" fontId="0" fillId="8" borderId="4" xfId="0" applyFill="1" applyBorder="1" applyAlignment="1" applyProtection="1">
      <alignment horizontal="left"/>
      <protection locked="0"/>
    </xf>
    <xf numFmtId="0" fontId="0" fillId="8" borderId="6" xfId="0" applyFill="1" applyBorder="1" applyAlignment="1" applyProtection="1">
      <alignment horizontal="left"/>
      <protection locked="0"/>
    </xf>
    <xf numFmtId="14" fontId="0" fillId="8" borderId="32" xfId="0" applyNumberFormat="1" applyFill="1" applyBorder="1" applyAlignment="1" applyProtection="1">
      <alignment horizontal="left" vertical="center"/>
      <protection locked="0"/>
    </xf>
    <xf numFmtId="14" fontId="0" fillId="8" borderId="33" xfId="0" applyNumberFormat="1" applyFill="1" applyBorder="1" applyAlignment="1" applyProtection="1">
      <alignment horizontal="left" vertical="center"/>
      <protection locked="0"/>
    </xf>
    <xf numFmtId="0" fontId="5" fillId="18" borderId="32" xfId="0" applyFont="1" applyFill="1" applyBorder="1" applyAlignment="1">
      <alignment horizontal="left" vertical="top"/>
    </xf>
    <xf numFmtId="0" fontId="5" fillId="18" borderId="33" xfId="0" applyFont="1" applyFill="1" applyBorder="1" applyAlignment="1">
      <alignment horizontal="left" vertical="top"/>
    </xf>
    <xf numFmtId="0" fontId="4" fillId="2" borderId="0" xfId="1" applyFill="1" applyAlignment="1">
      <alignment horizontal="left"/>
    </xf>
    <xf numFmtId="0" fontId="4" fillId="2" borderId="0" xfId="1" applyFill="1" applyAlignment="1">
      <alignment horizontal="center"/>
    </xf>
    <xf numFmtId="0" fontId="4" fillId="17" borderId="0" xfId="1" applyFill="1" applyBorder="1" applyAlignment="1" applyProtection="1">
      <alignment horizontal="left" vertical="top"/>
    </xf>
    <xf numFmtId="0" fontId="5" fillId="6" borderId="7" xfId="0" applyFont="1" applyFill="1" applyBorder="1" applyAlignment="1">
      <alignment horizontal="center"/>
    </xf>
    <xf numFmtId="0" fontId="5" fillId="6" borderId="1" xfId="0" applyFont="1" applyFill="1" applyBorder="1" applyAlignment="1">
      <alignment horizontal="center"/>
    </xf>
    <xf numFmtId="0" fontId="5" fillId="6" borderId="8" xfId="0" applyFont="1" applyFill="1" applyBorder="1" applyAlignment="1">
      <alignment horizontal="center"/>
    </xf>
    <xf numFmtId="0" fontId="5" fillId="6" borderId="51" xfId="0" applyFont="1" applyFill="1" applyBorder="1" applyAlignment="1">
      <alignment horizontal="center"/>
    </xf>
    <xf numFmtId="0" fontId="5" fillId="6" borderId="34" xfId="0" applyFont="1" applyFill="1" applyBorder="1" applyAlignment="1">
      <alignment horizontal="center"/>
    </xf>
    <xf numFmtId="0" fontId="5" fillId="6" borderId="52" xfId="0" applyFont="1" applyFill="1" applyBorder="1" applyAlignment="1">
      <alignment horizontal="center"/>
    </xf>
    <xf numFmtId="0" fontId="5" fillId="6" borderId="53" xfId="0" applyFont="1" applyFill="1" applyBorder="1" applyAlignment="1">
      <alignment horizontal="center"/>
    </xf>
    <xf numFmtId="0" fontId="5" fillId="6" borderId="47" xfId="0" applyFont="1" applyFill="1" applyBorder="1" applyAlignment="1">
      <alignment horizontal="center"/>
    </xf>
    <xf numFmtId="0" fontId="5" fillId="6" borderId="54" xfId="0" applyFont="1" applyFill="1" applyBorder="1" applyAlignment="1">
      <alignment horizontal="center"/>
    </xf>
    <xf numFmtId="14" fontId="7" fillId="0" borderId="15" xfId="0" applyNumberFormat="1" applyFont="1" applyBorder="1" applyAlignment="1" applyProtection="1">
      <alignment horizontal="center"/>
      <protection locked="0"/>
    </xf>
  </cellXfs>
  <cellStyles count="2">
    <cellStyle name="Link" xfId="1" builtinId="8"/>
    <cellStyle name="Standard" xfId="0" builtinId="0"/>
  </cellStyles>
  <dxfs count="6191">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tint="-0.24994659260841701"/>
        </patternFill>
      </fill>
    </dxf>
    <dxf>
      <fill>
        <patternFill>
          <bgColor rgb="FFFFC000"/>
        </patternFill>
      </fill>
    </dxf>
    <dxf>
      <fill>
        <patternFill>
          <bgColor theme="5" tint="0.59996337778862885"/>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rgb="FF00B05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tint="-0.1499679555650502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39994506668294322"/>
        </patternFill>
      </fill>
    </dxf>
    <dxf>
      <fill>
        <patternFill>
          <bgColor theme="9" tint="0.39994506668294322"/>
        </patternFill>
      </fill>
    </dxf>
    <dxf>
      <fill>
        <patternFill>
          <bgColor theme="3" tint="0.39994506668294322"/>
        </patternFill>
      </fill>
    </dxf>
    <dxf>
      <font>
        <color rgb="FFFF0000"/>
      </font>
    </dxf>
    <dxf>
      <fill>
        <patternFill>
          <bgColor theme="6" tint="0.39994506668294322"/>
        </patternFill>
      </fill>
    </dxf>
    <dxf>
      <fill>
        <patternFill>
          <bgColor theme="8" tint="0.39994506668294322"/>
        </patternFill>
      </fill>
    </dxf>
    <dxf>
      <fill>
        <patternFill>
          <bgColor theme="0" tint="-0.24994659260841701"/>
        </patternFill>
      </fill>
    </dxf>
    <dxf>
      <fill>
        <patternFill>
          <bgColor theme="5" tint="0.39994506668294322"/>
        </patternFill>
      </fill>
    </dxf>
    <dxf>
      <font>
        <color rgb="FFFF0000"/>
      </font>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9" tint="0.39994506668294322"/>
        </patternFill>
      </fill>
    </dxf>
    <dxf>
      <fill>
        <patternFill>
          <bgColor theme="5" tint="0.39994506668294322"/>
        </patternFill>
      </fill>
    </dxf>
    <dxf>
      <font>
        <color rgb="FFFF0000"/>
      </font>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ont>
        <color rgb="FFFF0000"/>
      </font>
    </dxf>
    <dxf>
      <fill>
        <patternFill>
          <bgColor theme="9" tint="0.39994506668294322"/>
        </patternFill>
      </fill>
    </dxf>
    <dxf>
      <fill>
        <patternFill>
          <bgColor theme="8" tint="0.39994506668294322"/>
        </patternFill>
      </fill>
    </dxf>
    <dxf>
      <fill>
        <patternFill>
          <bgColor theme="6" tint="0.39994506668294322"/>
        </patternFill>
      </fill>
    </dxf>
    <dxf>
      <fill>
        <patternFill>
          <bgColor theme="5" tint="0.39994506668294322"/>
        </patternFill>
      </fill>
    </dxf>
    <dxf>
      <fill>
        <patternFill>
          <bgColor theme="0" tint="-0.24994659260841701"/>
        </patternFill>
      </fill>
    </dxf>
    <dxf>
      <fill>
        <patternFill>
          <bgColor theme="3" tint="0.39994506668294322"/>
        </patternFill>
      </fill>
    </dxf>
    <dxf>
      <font>
        <color rgb="FFFF0000"/>
      </font>
    </dxf>
    <dxf>
      <fill>
        <patternFill>
          <bgColor theme="8" tint="0.39994506668294322"/>
        </patternFill>
      </fill>
    </dxf>
    <dxf>
      <fill>
        <patternFill>
          <bgColor theme="6"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ont>
        <color rgb="FFFF0000"/>
      </font>
    </dxf>
    <dxf>
      <fill>
        <patternFill>
          <bgColor theme="6" tint="0.39994506668294322"/>
        </patternFill>
      </fill>
    </dxf>
    <dxf>
      <fill>
        <patternFill>
          <bgColor theme="9" tint="0.39994506668294322"/>
        </patternFill>
      </fill>
    </dxf>
    <dxf>
      <fill>
        <patternFill>
          <bgColor theme="0" tint="-0.24994659260841701"/>
        </patternFill>
      </fill>
    </dxf>
    <dxf>
      <fill>
        <patternFill>
          <bgColor theme="3" tint="0.39994506668294322"/>
        </patternFill>
      </fill>
    </dxf>
    <dxf>
      <fill>
        <patternFill>
          <bgColor theme="8" tint="0.39994506668294322"/>
        </patternFill>
      </fill>
    </dxf>
    <dxf>
      <font>
        <color rgb="FFFF0000"/>
      </font>
    </dxf>
    <dxf>
      <fill>
        <patternFill>
          <bgColor theme="6" tint="0.39994506668294322"/>
        </patternFill>
      </fill>
    </dxf>
    <dxf>
      <fill>
        <patternFill>
          <bgColor theme="9" tint="0.39994506668294322"/>
        </patternFill>
      </fill>
    </dxf>
    <dxf>
      <fill>
        <patternFill>
          <bgColor theme="5" tint="0.39994506668294322"/>
        </patternFill>
      </fill>
    </dxf>
    <dxf>
      <fill>
        <patternFill>
          <bgColor theme="3" tint="0.39994506668294322"/>
        </patternFill>
      </fill>
    </dxf>
    <dxf>
      <fill>
        <patternFill>
          <bgColor theme="8" tint="0.39994506668294322"/>
        </patternFill>
      </fill>
    </dxf>
    <dxf>
      <fill>
        <patternFill>
          <bgColor theme="0" tint="-0.24994659260841701"/>
        </patternFill>
      </fill>
    </dxf>
    <dxf>
      <fill>
        <patternFill>
          <bgColor theme="3" tint="0.39994506668294322"/>
        </patternFill>
      </fill>
    </dxf>
    <dxf>
      <fill>
        <patternFill>
          <bgColor theme="8" tint="0.39994506668294322"/>
        </patternFill>
      </fill>
    </dxf>
    <dxf>
      <fill>
        <patternFill>
          <bgColor theme="5" tint="0.39994506668294322"/>
        </patternFill>
      </fill>
    </dxf>
    <dxf>
      <font>
        <color rgb="FFFF0000"/>
      </font>
    </dxf>
    <dxf>
      <fill>
        <patternFill>
          <bgColor theme="6" tint="0.39994506668294322"/>
        </patternFill>
      </fill>
    </dxf>
    <dxf>
      <fill>
        <patternFill>
          <bgColor theme="9" tint="0.39994506668294322"/>
        </patternFill>
      </fill>
    </dxf>
    <dxf>
      <fill>
        <patternFill>
          <bgColor theme="5" tint="0.39994506668294322"/>
        </patternFill>
      </fill>
    </dxf>
    <dxf>
      <font>
        <color rgb="FFFF0000"/>
      </font>
    </dxf>
    <dxf>
      <fill>
        <patternFill>
          <bgColor theme="3" tint="0.39994506668294322"/>
        </patternFill>
      </fill>
    </dxf>
    <dxf>
      <fill>
        <patternFill>
          <bgColor theme="6" tint="0.39994506668294322"/>
        </patternFill>
      </fill>
    </dxf>
    <dxf>
      <fill>
        <patternFill>
          <bgColor theme="8" tint="0.39994506668294322"/>
        </patternFill>
      </fill>
    </dxf>
    <dxf>
      <fill>
        <patternFill>
          <bgColor theme="9" tint="0.39994506668294322"/>
        </patternFill>
      </fill>
    </dxf>
    <dxf>
      <font>
        <color rgb="FFFF0000"/>
      </font>
    </dxf>
    <dxf>
      <fill>
        <patternFill>
          <bgColor theme="6" tint="0.39994506668294322"/>
        </patternFill>
      </fill>
    </dxf>
    <dxf>
      <fill>
        <patternFill>
          <bgColor theme="9" tint="0.39994506668294322"/>
        </patternFill>
      </fill>
    </dxf>
    <dxf>
      <fill>
        <patternFill>
          <bgColor theme="3" tint="0.39994506668294322"/>
        </patternFill>
      </fill>
    </dxf>
    <dxf>
      <fill>
        <patternFill>
          <bgColor theme="8" tint="0.39994506668294322"/>
        </patternFill>
      </fill>
    </dxf>
    <dxf>
      <fill>
        <patternFill>
          <bgColor theme="5" tint="0.39994506668294322"/>
        </patternFill>
      </fill>
    </dxf>
    <dxf>
      <fill>
        <patternFill>
          <bgColor theme="9" tint="0.39994506668294322"/>
        </patternFill>
      </fill>
    </dxf>
    <dxf>
      <fill>
        <patternFill>
          <bgColor theme="8" tint="0.39994506668294322"/>
        </patternFill>
      </fill>
    </dxf>
    <dxf>
      <fill>
        <patternFill>
          <bgColor theme="3" tint="0.39994506668294322"/>
        </patternFill>
      </fill>
    </dxf>
    <dxf>
      <font>
        <color rgb="FFFF0000"/>
      </font>
    </dxf>
    <dxf>
      <fill>
        <patternFill>
          <bgColor theme="6" tint="0.39994506668294322"/>
        </patternFill>
      </fill>
    </dxf>
    <dxf>
      <fill>
        <patternFill>
          <bgColor theme="5" tint="0.39994506668294322"/>
        </patternFill>
      </fill>
    </dxf>
    <dxf>
      <fill>
        <patternFill>
          <bgColor theme="0" tint="-0.24994659260841701"/>
        </patternFill>
      </fill>
    </dxf>
    <dxf>
      <fill>
        <patternFill>
          <bgColor theme="8" tint="0.39994506668294322"/>
        </patternFill>
      </fill>
    </dxf>
    <dxf>
      <font>
        <color rgb="FFFF0000"/>
      </font>
    </dxf>
    <dxf>
      <fill>
        <patternFill>
          <bgColor theme="6" tint="0.39994506668294322"/>
        </patternFill>
      </fill>
    </dxf>
    <dxf>
      <fill>
        <patternFill>
          <bgColor theme="9" tint="0.39994506668294322"/>
        </patternFill>
      </fill>
    </dxf>
    <dxf>
      <fill>
        <patternFill>
          <bgColor theme="5" tint="0.39994506668294322"/>
        </patternFill>
      </fill>
    </dxf>
    <dxf>
      <fill>
        <patternFill>
          <bgColor theme="3" tint="0.39994506668294322"/>
        </patternFill>
      </fill>
    </dxf>
    <dxf>
      <font>
        <strike val="0"/>
        <outline val="0"/>
        <shadow val="0"/>
        <u val="none"/>
        <vertAlign val="baseline"/>
        <sz val="10"/>
        <color theme="1"/>
        <name val="Calibri"/>
        <scheme val="minor"/>
      </font>
      <fill>
        <patternFill patternType="solid">
          <fgColor indexed="64"/>
          <bgColor rgb="FFFFC000"/>
        </patternFill>
      </fill>
      <border diagonalUp="0" diagonalDown="0">
        <left/>
        <right/>
        <top style="thin">
          <color auto="1"/>
        </top>
        <bottom style="thin">
          <color auto="1"/>
        </bottom>
        <vertical/>
        <horizontal style="thin">
          <color auto="1"/>
        </horizontal>
      </border>
      <protection locked="0" hidden="0"/>
    </dxf>
    <dxf>
      <font>
        <strike val="0"/>
        <outline val="0"/>
        <shadow val="0"/>
        <u val="none"/>
        <vertAlign val="baseline"/>
        <sz val="10"/>
        <color theme="1"/>
        <name val="Calibri"/>
        <scheme val="minor"/>
      </font>
      <fill>
        <patternFill patternType="solid">
          <fgColor indexed="64"/>
          <bgColor rgb="FFFFC000"/>
        </patternFill>
      </fill>
      <border diagonalUp="0" diagonalDown="0">
        <left style="thin">
          <color indexed="64"/>
        </left>
        <right/>
        <top style="thin">
          <color auto="1"/>
        </top>
        <bottom style="thin">
          <color auto="1"/>
        </bottom>
      </border>
      <protection locked="0" hidden="0"/>
    </dxf>
    <dxf>
      <font>
        <strike val="0"/>
        <outline val="0"/>
        <shadow val="0"/>
        <u val="none"/>
        <vertAlign val="baseline"/>
        <sz val="10"/>
        <color theme="1"/>
        <name val="Calibri"/>
        <scheme val="minor"/>
      </font>
      <numFmt numFmtId="19" formatCode="dd/mm/yyyy"/>
      <fill>
        <patternFill patternType="solid">
          <fgColor indexed="64"/>
          <bgColor theme="6" tint="0.59999389629810485"/>
        </patternFill>
      </fill>
      <alignment horizontal="left" vertical="bottom" textRotation="0" wrapText="0" indent="0" justifyLastLine="0" shrinkToFit="0" readingOrder="0"/>
      <border diagonalUp="0" diagonalDown="0">
        <left/>
        <right/>
        <top style="thin">
          <color auto="1"/>
        </top>
        <bottom style="thin">
          <color auto="1"/>
        </bottom>
      </border>
    </dxf>
    <dxf>
      <font>
        <strike val="0"/>
        <outline val="0"/>
        <shadow val="0"/>
        <u val="none"/>
        <vertAlign val="baseline"/>
        <sz val="10"/>
        <color theme="1"/>
        <name val="Calibri"/>
        <scheme val="minor"/>
      </font>
      <fill>
        <patternFill patternType="solid">
          <fgColor indexed="64"/>
          <bgColor rgb="FFFFC000"/>
        </patternFill>
      </fill>
    </dxf>
    <dxf>
      <font>
        <b val="0"/>
        <strike val="0"/>
        <outline val="0"/>
        <shadow val="0"/>
        <u val="none"/>
        <vertAlign val="baseline"/>
        <sz val="10"/>
        <color theme="1" tint="4.9989318521683403E-2"/>
        <name val="Calibri"/>
        <scheme val="minor"/>
      </font>
      <fill>
        <patternFill patternType="solid">
          <fgColor indexed="64"/>
          <bgColor theme="3" tint="0.59999389629810485"/>
        </patternFill>
      </fill>
    </dxf>
    <dxf>
      <numFmt numFmtId="19" formatCode="dd/mm/yyyy"/>
    </dxf>
    <dxf>
      <border>
        <bottom style="medium">
          <color indexed="64"/>
        </bottom>
      </border>
    </dxf>
    <dxf>
      <font>
        <b val="0"/>
        <strike val="0"/>
        <outline val="0"/>
        <shadow val="0"/>
        <u val="none"/>
        <vertAlign val="baseline"/>
        <sz val="10"/>
        <color auto="1"/>
        <name val="Calibri"/>
        <scheme val="minor"/>
      </font>
      <fill>
        <patternFill patternType="solid">
          <fgColor indexed="64"/>
          <bgColor theme="3" tint="0.59999389629810485"/>
        </patternFill>
      </fill>
      <border diagonalUp="0" diagonalDown="0">
        <left/>
        <right/>
        <top/>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2" tint="-0.24994659260841701"/>
        </patternFill>
      </fill>
    </dxf>
    <dxf>
      <fill>
        <patternFill>
          <bgColor rgb="FFFFC000"/>
        </patternFill>
      </fill>
    </dxf>
    <dxf>
      <fill>
        <patternFill>
          <bgColor theme="5" tint="0.59996337778862885"/>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rgb="FF00B05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3" tint="0.39994506668294322"/>
        </patternFill>
      </fill>
    </dxf>
    <dxf>
      <fill>
        <patternFill>
          <bgColor theme="0" tint="-0.24994659260841701"/>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2" tint="-0.24994659260841701"/>
        </patternFill>
      </fill>
    </dxf>
    <dxf>
      <fill>
        <patternFill>
          <bgColor rgb="FFFFC000"/>
        </patternFill>
      </fill>
    </dxf>
    <dxf>
      <fill>
        <patternFill>
          <bgColor theme="5" tint="0.59996337778862885"/>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rgb="FF00B05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E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amv-jahreskalender-pro-2/" TargetMode="External"/></Relationships>
</file>

<file path=xl/drawings/drawing1.xml><?xml version="1.0" encoding="utf-8"?>
<xdr:wsDr xmlns:xdr="http://schemas.openxmlformats.org/drawingml/2006/spreadsheetDrawing" xmlns:a="http://schemas.openxmlformats.org/drawingml/2006/main">
  <xdr:twoCellAnchor>
    <xdr:from>
      <xdr:col>0</xdr:col>
      <xdr:colOff>3025583</xdr:colOff>
      <xdr:row>0</xdr:row>
      <xdr:rowOff>112060</xdr:rowOff>
    </xdr:from>
    <xdr:to>
      <xdr:col>5</xdr:col>
      <xdr:colOff>704849</xdr:colOff>
      <xdr:row>3</xdr:row>
      <xdr:rowOff>1423148</xdr:rowOff>
    </xdr:to>
    <xdr:sp macro="" textlink="">
      <xdr:nvSpPr>
        <xdr:cNvPr id="4" name="Textfeld 3">
          <a:hlinkClick xmlns:r="http://schemas.openxmlformats.org/officeDocument/2006/relationships" r:id="rId1" tooltip="zum AMV-Jahreskalender Pro"/>
          <a:extLst>
            <a:ext uri="{FF2B5EF4-FFF2-40B4-BE49-F238E27FC236}">
              <a16:creationId xmlns:a16="http://schemas.microsoft.com/office/drawing/2014/main" id="{DF87C9B8-7B37-4A6B-89FF-29BCDA86D7E6}"/>
            </a:ext>
          </a:extLst>
        </xdr:cNvPr>
        <xdr:cNvSpPr txBox="1"/>
      </xdr:nvSpPr>
      <xdr:spPr>
        <a:xfrm>
          <a:off x="3025583" y="112060"/>
          <a:ext cx="5861241" cy="20254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Hinweis: </a:t>
          </a:r>
          <a:r>
            <a:rPr lang="de-DE" sz="1400"/>
            <a:t>Wenn dir diese</a:t>
          </a:r>
          <a:r>
            <a:rPr lang="de-DE" sz="1400" baseline="0"/>
            <a:t> Kalendervorlage gefällt und du gerne damit arbeitest, kannst du mich in der Weiterentwicklung unterstützen in dem du die </a:t>
          </a:r>
          <a:r>
            <a:rPr lang="de-DE" sz="1400" b="1" baseline="0"/>
            <a:t>Pro-Version des AMV-Jahreskalender </a:t>
          </a:r>
          <a:r>
            <a:rPr lang="de-DE" sz="1400" baseline="0"/>
            <a:t>kaufst. Und das bietet die Pro-Version:</a:t>
          </a:r>
        </a:p>
        <a:p>
          <a:r>
            <a:rPr lang="de-DE" sz="1200" baseline="0">
              <a:solidFill>
                <a:schemeClr val="dk1"/>
              </a:solidFill>
              <a:effectLst/>
              <a:latin typeface="+mn-lt"/>
              <a:ea typeface="+mn-ea"/>
              <a:cs typeface="+mn-cs"/>
            </a:rPr>
            <a:t>- Du kannst die Urlaubs-/Ferientermine von bis zu 20 Mitarbeiter verwalten</a:t>
          </a:r>
        </a:p>
        <a:p>
          <a:r>
            <a:rPr lang="de-DE" sz="1200" baseline="0">
              <a:solidFill>
                <a:schemeClr val="dk1"/>
              </a:solidFill>
              <a:effectLst/>
              <a:latin typeface="+mn-lt"/>
              <a:ea typeface="+mn-ea"/>
              <a:cs typeface="+mn-cs"/>
            </a:rPr>
            <a:t>- Du kannst pro Mitarbeiter bis zu 15 Terminserien für z.B. Urlaubstage eingeben </a:t>
          </a:r>
        </a:p>
        <a:p>
          <a:r>
            <a:rPr lang="de-DE" sz="1200" baseline="0">
              <a:solidFill>
                <a:schemeClr val="dk1"/>
              </a:solidFill>
              <a:effectLst/>
              <a:latin typeface="+mn-lt"/>
              <a:ea typeface="+mn-ea"/>
              <a:cs typeface="+mn-cs"/>
            </a:rPr>
            <a:t>- Du bekommst das Passwort zur Aufhebung des Blattschutzes</a:t>
          </a:r>
          <a:br>
            <a:rPr lang="de-DE" sz="1200" baseline="0">
              <a:solidFill>
                <a:schemeClr val="dk1"/>
              </a:solidFill>
              <a:effectLst/>
              <a:latin typeface="+mn-lt"/>
              <a:ea typeface="+mn-ea"/>
              <a:cs typeface="+mn-cs"/>
            </a:rPr>
          </a:br>
          <a:r>
            <a:rPr lang="de-DE" sz="1200" baseline="0">
              <a:solidFill>
                <a:schemeClr val="dk1"/>
              </a:solidFill>
              <a:effectLst/>
              <a:latin typeface="+mn-lt"/>
              <a:ea typeface="+mn-ea"/>
              <a:cs typeface="+mn-cs"/>
            </a:rPr>
            <a:t>- NEU: Jetzt auch mit den Ferienterminen und Feiertagen </a:t>
          </a:r>
          <a:r>
            <a:rPr lang="de-DE" sz="1200" b="1" baseline="0">
              <a:solidFill>
                <a:schemeClr val="dk1"/>
              </a:solidFill>
              <a:effectLst/>
              <a:latin typeface="+mn-lt"/>
              <a:ea typeface="+mn-ea"/>
              <a:cs typeface="+mn-cs"/>
            </a:rPr>
            <a:t>für Österreich und die Schweiz</a:t>
          </a:r>
        </a:p>
        <a:p>
          <a:endParaRPr lang="de-DE" sz="1400" baseline="0"/>
        </a:p>
        <a:p>
          <a:r>
            <a:rPr lang="de-DE" sz="1400" b="1" u="sng" baseline="0">
              <a:solidFill>
                <a:srgbClr val="0070C0"/>
              </a:solidFill>
            </a:rPr>
            <a:t>Entdecke hier die Vorteile der Pro-Version</a:t>
          </a:r>
        </a:p>
      </xdr:txBody>
    </xdr:sp>
    <xdr:clientData/>
  </xdr:twoCellAnchor>
  <xdr:twoCellAnchor editAs="oneCell">
    <xdr:from>
      <xdr:col>6</xdr:col>
      <xdr:colOff>47626</xdr:colOff>
      <xdr:row>9</xdr:row>
      <xdr:rowOff>152400</xdr:rowOff>
    </xdr:from>
    <xdr:to>
      <xdr:col>17</xdr:col>
      <xdr:colOff>152401</xdr:colOff>
      <xdr:row>36</xdr:row>
      <xdr:rowOff>172210</xdr:rowOff>
    </xdr:to>
    <xdr:pic>
      <xdr:nvPicPr>
        <xdr:cNvPr id="3" name="Grafik 2">
          <a:extLst>
            <a:ext uri="{FF2B5EF4-FFF2-40B4-BE49-F238E27FC236}">
              <a16:creationId xmlns:a16="http://schemas.microsoft.com/office/drawing/2014/main" id="{9E650C54-A226-E8F0-1912-88034222013B}"/>
            </a:ext>
          </a:extLst>
        </xdr:cNvPr>
        <xdr:cNvPicPr>
          <a:picLocks noChangeAspect="1"/>
        </xdr:cNvPicPr>
      </xdr:nvPicPr>
      <xdr:blipFill>
        <a:blip xmlns:r="http://schemas.openxmlformats.org/officeDocument/2006/relationships" r:embed="rId2"/>
        <a:stretch>
          <a:fillRect/>
        </a:stretch>
      </xdr:blipFill>
      <xdr:spPr>
        <a:xfrm>
          <a:off x="9877426" y="3390900"/>
          <a:ext cx="9429750" cy="5172835"/>
        </a:xfrm>
        <a:prstGeom prst="rect">
          <a:avLst/>
        </a:prstGeom>
        <a:ln w="9525">
          <a:solidFill>
            <a:schemeClr val="tx1">
              <a:lumMod val="50000"/>
              <a:lumOff val="50000"/>
            </a:schemeClr>
          </a:solidFill>
        </a:ln>
        <a:effectLst>
          <a:outerShdw blurRad="63500" algn="c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eiertageBW" displayName="FeiertageBW" ref="D58:F82" totalsRowShown="0" headerRowDxfId="2936" headerRowBorderDxfId="2935">
  <autoFilter ref="D58:F82" xr:uid="{00000000-0009-0000-0100-000001000000}"/>
  <tableColumns count="3">
    <tableColumn id="1" xr3:uid="{00000000-0010-0000-0000-000001000000}" name="Datum" dataDxfId="2934"/>
    <tableColumn id="2" xr3:uid="{00000000-0010-0000-0000-000002000000}" name="Feiertag"/>
    <tableColumn id="3" xr3:uid="{00000000-0010-0000-0000-000003000000}" name="Berechnungsrege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reignistabelle" displayName="Ereignistabelle" ref="D232:F382" totalsRowShown="0" headerRowDxfId="2933" dataDxfId="2932">
  <autoFilter ref="D232:F382" xr:uid="{00000000-0009-0000-0100-000002000000}"/>
  <tableColumns count="3">
    <tableColumn id="1" xr3:uid="{00000000-0010-0000-0100-000001000000}" name="Datum" dataDxfId="2931">
      <calculatedColumnFormula>IF(Ereignistabelle[[#This Row],[Berechnungsregel]]&lt;&gt;"",VALUE(F233&amp;Kalenderjahr),"-")</calculatedColumnFormula>
    </tableColumn>
    <tableColumn id="2" xr3:uid="{00000000-0010-0000-0100-000002000000}" name="Ereignis" dataDxfId="2930"/>
    <tableColumn id="3" xr3:uid="{00000000-0010-0000-0100-000003000000}" name="Berechnungsregel" dataDxfId="29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lle-meine-vorlagen.de/amv-jahreskalender-pro-2/" TargetMode="External"/><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lle-meine-vorlagen.de/" TargetMode="External"/><Relationship Id="rId2" Type="http://schemas.openxmlformats.org/officeDocument/2006/relationships/hyperlink" Target="https://www.alle-meine-vorlagen.de/amv-jahreskalender-pro-2/" TargetMode="External"/><Relationship Id="rId1" Type="http://schemas.openxmlformats.org/officeDocument/2006/relationships/hyperlink" Target="http://www.alle-meine-vorlagen.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lle-meine-vorlagen.de/amv-jahreskalender-pro-2/" TargetMode="External"/><Relationship Id="rId2" Type="http://schemas.openxmlformats.org/officeDocument/2006/relationships/hyperlink" Target="https://www.alle-meine-vorlagen.de/amv-jahreskalender-pro/" TargetMode="External"/><Relationship Id="rId1" Type="http://schemas.openxmlformats.org/officeDocument/2006/relationships/hyperlink" Target="http://www.alle-meine-vorlagen.de/" TargetMode="External"/><Relationship Id="rId5" Type="http://schemas.openxmlformats.org/officeDocument/2006/relationships/printerSettings" Target="../printerSettings/printerSettings3.bin"/><Relationship Id="rId4" Type="http://schemas.openxmlformats.org/officeDocument/2006/relationships/hyperlink" Target="https://www.alle-meine-vorlagen.d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amv-jahreskalender-pro-2/" TargetMode="External"/><Relationship Id="rId13" Type="http://schemas.openxmlformats.org/officeDocument/2006/relationships/table" Target="../tables/table1.xml"/><Relationship Id="rId3" Type="http://schemas.openxmlformats.org/officeDocument/2006/relationships/hyperlink" Target="mailto:info@alle-meine-vorlagen.de" TargetMode="External"/><Relationship Id="rId7" Type="http://schemas.openxmlformats.org/officeDocument/2006/relationships/hyperlink" Target="https://www.alle-meine-vorlagen.de/amv-jahreskalender-pro-2/" TargetMode="External"/><Relationship Id="rId12" Type="http://schemas.openxmlformats.org/officeDocument/2006/relationships/vmlDrawing" Target="../drawings/vmlDrawing1.vml"/><Relationship Id="rId2" Type="http://schemas.openxmlformats.org/officeDocument/2006/relationships/hyperlink" Target="mailto:info@alle-meine-vorlagen.de" TargetMode="External"/><Relationship Id="rId1" Type="http://schemas.openxmlformats.org/officeDocument/2006/relationships/hyperlink" Target="http://www.alle-meine-vorlagen.de/" TargetMode="External"/><Relationship Id="rId6" Type="http://schemas.openxmlformats.org/officeDocument/2006/relationships/hyperlink" Target="https://www.alle-meine-vorlagen.de/"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5" Type="http://schemas.openxmlformats.org/officeDocument/2006/relationships/comments" Target="../comments1.xml"/><Relationship Id="rId10" Type="http://schemas.openxmlformats.org/officeDocument/2006/relationships/printerSettings" Target="../printerSettings/printerSettings4.bin"/><Relationship Id="rId4" Type="http://schemas.openxmlformats.org/officeDocument/2006/relationships/hyperlink" Target="https://www.alle-meine-vorlagen.de/" TargetMode="External"/><Relationship Id="rId9" Type="http://schemas.openxmlformats.org/officeDocument/2006/relationships/hyperlink" Target="https://www.alle-meine-vorlagen.de/amv-jahreskalender-pro-2/" TargetMode="External"/><Relationship Id="rId1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E91"/>
  <sheetViews>
    <sheetView showGridLines="0" tabSelected="1" zoomScale="85" zoomScaleNormal="85" workbookViewId="0">
      <selection activeCell="A11" sqref="A11"/>
    </sheetView>
  </sheetViews>
  <sheetFormatPr baseColWidth="10" defaultRowHeight="18.75" x14ac:dyDescent="0.25"/>
  <cols>
    <col min="1" max="1" width="5.140625" style="2" customWidth="1"/>
    <col min="2" max="2" width="4.5703125" style="2" customWidth="1"/>
    <col min="3" max="9" width="3.5703125" customWidth="1"/>
    <col min="10" max="10" width="3.5703125" style="9" customWidth="1"/>
    <col min="11" max="11" width="4.5703125" style="2" customWidth="1"/>
    <col min="12" max="18" width="3.5703125" customWidth="1"/>
    <col min="19" max="19" width="3.5703125" style="9" customWidth="1"/>
    <col min="20" max="20" width="4.5703125" style="2" customWidth="1"/>
    <col min="21" max="27" width="3.5703125" customWidth="1"/>
    <col min="28" max="28" width="3.5703125" style="9" customWidth="1"/>
    <col min="29" max="29" width="4.5703125" style="2" customWidth="1"/>
    <col min="30" max="36" width="3.5703125" customWidth="1"/>
    <col min="37" max="37" width="3.5703125" style="9" customWidth="1"/>
    <col min="38" max="38" width="4.5703125" style="2" customWidth="1"/>
    <col min="39" max="45" width="3.5703125" customWidth="1"/>
    <col min="46" max="46" width="3.5703125" style="9" customWidth="1"/>
    <col min="47" max="47" width="4.5703125" style="2" customWidth="1"/>
    <col min="48" max="54" width="3.5703125" customWidth="1"/>
    <col min="55" max="55" width="3.5703125" style="9" customWidth="1"/>
    <col min="56" max="56" width="4.5703125" style="2" customWidth="1"/>
    <col min="57" max="63" width="3.5703125" customWidth="1"/>
    <col min="64" max="64" width="3.5703125" style="9" customWidth="1"/>
    <col min="65" max="65" width="4.5703125" style="2" customWidth="1"/>
    <col min="66" max="72" width="3.5703125" customWidth="1"/>
    <col min="73" max="73" width="3.5703125" style="9" customWidth="1"/>
    <col min="74" max="74" width="4.5703125" style="2" customWidth="1"/>
    <col min="75" max="81" width="3.5703125" customWidth="1"/>
    <col min="82" max="82" width="3.5703125" style="9" customWidth="1"/>
    <col min="83" max="83" width="4.5703125" style="2" customWidth="1"/>
    <col min="84" max="90" width="3.5703125" customWidth="1"/>
    <col min="91" max="91" width="3.5703125" style="9" customWidth="1"/>
    <col min="92" max="92" width="4.5703125" style="2" customWidth="1"/>
    <col min="93" max="99" width="3.5703125" customWidth="1"/>
    <col min="100" max="100" width="3.5703125" style="10" customWidth="1"/>
    <col min="101" max="101" width="4.5703125" style="2" customWidth="1"/>
    <col min="102" max="108" width="3.5703125" customWidth="1"/>
    <col min="109" max="109" width="3.5703125" style="9" customWidth="1"/>
  </cols>
  <sheetData>
    <row r="1" spans="1:109" ht="14.1" customHeight="1" x14ac:dyDescent="0.25">
      <c r="A1" s="225"/>
      <c r="B1" s="225"/>
      <c r="C1" s="200"/>
      <c r="D1" s="200"/>
      <c r="E1" s="200"/>
      <c r="F1" s="200"/>
      <c r="G1" s="200"/>
      <c r="H1" s="200"/>
      <c r="I1" s="200"/>
      <c r="J1" s="226"/>
      <c r="K1" s="225"/>
      <c r="L1" s="200"/>
      <c r="M1" s="200"/>
      <c r="N1" s="200"/>
      <c r="BF1" s="200"/>
      <c r="BG1" s="200"/>
      <c r="BH1" s="200"/>
      <c r="BI1" s="200"/>
      <c r="BJ1" s="200"/>
      <c r="BK1" s="200"/>
      <c r="BL1" s="226"/>
      <c r="BM1" s="225"/>
      <c r="BN1" s="200"/>
      <c r="BO1" s="200"/>
      <c r="BP1" s="200"/>
      <c r="BQ1" s="200"/>
      <c r="BR1" s="200"/>
      <c r="BS1" s="200"/>
      <c r="BT1" s="200"/>
      <c r="BU1" s="226"/>
      <c r="BV1" s="225"/>
      <c r="BW1" s="200"/>
      <c r="BX1" s="200"/>
      <c r="BY1" s="200"/>
      <c r="BZ1" s="200"/>
      <c r="CA1" s="200"/>
      <c r="CB1" s="200"/>
      <c r="CC1" s="200"/>
      <c r="CD1" s="226"/>
      <c r="CE1" s="225"/>
      <c r="CF1" s="200"/>
      <c r="CG1" s="200"/>
      <c r="CH1" s="200"/>
    </row>
    <row r="2" spans="1:109" ht="21.95" customHeight="1" x14ac:dyDescent="0.3">
      <c r="A2" s="420">
        <f>Einstellungen!F47</f>
        <v>2026</v>
      </c>
      <c r="B2" s="420"/>
      <c r="C2" s="420"/>
      <c r="D2" s="420"/>
      <c r="E2" s="420"/>
      <c r="F2" s="420"/>
      <c r="G2" s="420"/>
      <c r="H2" s="420"/>
      <c r="I2" s="420"/>
      <c r="J2" s="226"/>
      <c r="K2" s="225"/>
      <c r="L2" s="200"/>
      <c r="M2" s="200"/>
      <c r="N2" s="200"/>
      <c r="O2" s="426" t="str">
        <f>"Schulferien " &amp;Einstellungen!D98</f>
        <v>Schulferien Baden-Württemberg</v>
      </c>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316"/>
      <c r="BF2" s="314"/>
      <c r="BG2" s="315"/>
      <c r="BH2" s="200"/>
      <c r="BJ2" s="200"/>
      <c r="BK2" s="200"/>
      <c r="BL2" s="226"/>
      <c r="BM2" s="228"/>
      <c r="BN2" s="200"/>
      <c r="BO2" s="229"/>
      <c r="BP2" s="229"/>
      <c r="BQ2" s="229"/>
      <c r="BR2" s="229"/>
      <c r="BS2" s="229"/>
      <c r="BT2" s="229"/>
      <c r="BU2" s="228"/>
      <c r="BV2" s="228"/>
      <c r="BW2" s="200"/>
      <c r="BX2" s="229"/>
      <c r="BY2" s="229"/>
      <c r="BZ2" s="229"/>
      <c r="CA2" s="229"/>
      <c r="CB2" s="229"/>
      <c r="CC2" s="229"/>
      <c r="CD2" s="228"/>
      <c r="CE2" s="228"/>
      <c r="CF2" s="200"/>
      <c r="CG2" s="229"/>
      <c r="CH2" s="229"/>
      <c r="CI2" s="117" t="str">
        <f>IF(Einstellungen!D125&lt;&gt;"","A","")</f>
        <v>A</v>
      </c>
      <c r="CJ2" s="412" t="str">
        <f>IF(Einstellungen!D125&lt;&gt;"",Einstellungen!D125,"")</f>
        <v>Ferien Max Muster</v>
      </c>
      <c r="CK2" s="412"/>
      <c r="CL2" s="412"/>
      <c r="CM2" s="412"/>
      <c r="CN2" s="412"/>
      <c r="CO2" s="412"/>
      <c r="CP2" s="412"/>
      <c r="CQ2" s="412"/>
      <c r="CR2" s="412"/>
      <c r="CS2" s="412"/>
      <c r="CT2" s="412"/>
      <c r="CU2" s="412"/>
      <c r="CV2" s="412"/>
      <c r="CW2" s="412"/>
      <c r="CX2" s="412"/>
      <c r="CY2" s="412"/>
      <c r="CZ2" s="412"/>
      <c r="DA2" s="412"/>
      <c r="DB2" s="412"/>
      <c r="DC2" s="412"/>
      <c r="DD2" s="412"/>
      <c r="DE2" s="412"/>
    </row>
    <row r="3" spans="1:109" ht="21.95" customHeight="1" x14ac:dyDescent="0.35">
      <c r="A3" s="420"/>
      <c r="B3" s="420"/>
      <c r="C3" s="420"/>
      <c r="D3" s="420"/>
      <c r="E3" s="420"/>
      <c r="F3" s="420"/>
      <c r="G3" s="420"/>
      <c r="H3" s="420"/>
      <c r="I3" s="420"/>
      <c r="J3" s="226"/>
      <c r="K3" s="225"/>
      <c r="L3" s="200"/>
      <c r="M3" s="200"/>
      <c r="N3" s="200"/>
      <c r="O3" s="304" t="s">
        <v>41</v>
      </c>
      <c r="P3" s="305"/>
      <c r="Q3" s="305"/>
      <c r="R3" s="305"/>
      <c r="S3" s="306"/>
      <c r="T3" s="306"/>
      <c r="U3" s="306"/>
      <c r="V3" s="306"/>
      <c r="W3" s="425">
        <f>IF(Einstellungen!E100&gt;0,Einstellungen!E100,"")</f>
        <v>46013</v>
      </c>
      <c r="X3" s="425"/>
      <c r="Y3" s="425"/>
      <c r="Z3" s="425"/>
      <c r="AA3" s="425"/>
      <c r="AB3" s="425"/>
      <c r="AC3" s="305" t="s">
        <v>105</v>
      </c>
      <c r="AD3" s="421">
        <f>IF(Einstellungen!F100&gt;0,Einstellungen!F100,"")</f>
        <v>46027</v>
      </c>
      <c r="AE3" s="421"/>
      <c r="AF3" s="421"/>
      <c r="AG3" s="421"/>
      <c r="AH3" s="421"/>
      <c r="AI3" s="421"/>
      <c r="AJ3" s="306"/>
      <c r="AK3" s="307" t="str">
        <f>IF(Einstellungen!C105&gt;0,Einstellungen!C105,"")</f>
        <v>Herbstferien</v>
      </c>
      <c r="AL3" s="306"/>
      <c r="AM3" s="306"/>
      <c r="AN3" s="305"/>
      <c r="AO3" s="305"/>
      <c r="AP3" s="306"/>
      <c r="AQ3" s="306"/>
      <c r="AR3" s="306"/>
      <c r="AS3" s="306"/>
      <c r="AT3" s="306"/>
      <c r="AU3" s="421">
        <f>IF(Einstellungen!E105&gt;0,Einstellungen!E105,"")</f>
        <v>46321</v>
      </c>
      <c r="AV3" s="421"/>
      <c r="AW3" s="421"/>
      <c r="AX3" s="421"/>
      <c r="AY3" s="421"/>
      <c r="AZ3" s="421"/>
      <c r="BA3" s="305" t="s">
        <v>44</v>
      </c>
      <c r="BB3" s="421">
        <f>IF(Einstellungen!F105&gt;0,Einstellungen!F105,"")</f>
        <v>46326</v>
      </c>
      <c r="BC3" s="421"/>
      <c r="BD3" s="421"/>
      <c r="BE3" s="421"/>
      <c r="BF3" s="421"/>
      <c r="BG3" s="422"/>
      <c r="BH3" s="200"/>
      <c r="BI3" s="200"/>
      <c r="BJ3" s="200"/>
      <c r="BK3" s="200"/>
      <c r="BL3" s="226"/>
      <c r="BM3" s="230"/>
      <c r="BN3" s="200"/>
      <c r="BO3" s="229"/>
      <c r="BP3" s="200"/>
      <c r="BQ3" s="200"/>
      <c r="BR3" s="200"/>
      <c r="BS3" s="200"/>
      <c r="BT3" s="200"/>
      <c r="BU3" s="226"/>
      <c r="BV3" s="225"/>
      <c r="BW3" s="200"/>
      <c r="BX3" s="200"/>
      <c r="BY3" s="200"/>
      <c r="BZ3" s="200"/>
      <c r="CA3" s="200"/>
      <c r="CB3" s="200"/>
      <c r="CC3" s="200"/>
      <c r="CD3" s="226"/>
      <c r="CE3" s="225"/>
      <c r="CF3" s="200"/>
      <c r="CG3" s="200"/>
      <c r="CH3" s="200"/>
      <c r="CI3" s="117" t="str">
        <f>IF(Einstellungen!D138&lt;&gt;"","B","")</f>
        <v>B</v>
      </c>
      <c r="CJ3" s="412" t="str">
        <f>IF(Einstellungen!D138&lt;&gt;"",Einstellungen!D138,"")</f>
        <v>Ferien Hans Dampf</v>
      </c>
      <c r="CK3" s="412"/>
      <c r="CL3" s="412"/>
      <c r="CM3" s="412"/>
      <c r="CN3" s="412"/>
      <c r="CO3" s="412"/>
      <c r="CP3" s="412"/>
      <c r="CQ3" s="412"/>
      <c r="CR3" s="412"/>
      <c r="CS3" s="412"/>
      <c r="CT3" s="412"/>
      <c r="CU3" s="412"/>
      <c r="CV3" s="412"/>
      <c r="CW3" s="412"/>
      <c r="CX3" s="412"/>
      <c r="CY3" s="412"/>
      <c r="CZ3" s="412"/>
      <c r="DA3" s="412"/>
      <c r="DB3" s="412"/>
      <c r="DC3" s="412"/>
      <c r="DD3" s="412"/>
      <c r="DE3" s="412"/>
    </row>
    <row r="4" spans="1:109" ht="21.95" customHeight="1" x14ac:dyDescent="0.35">
      <c r="A4" s="420"/>
      <c r="B4" s="420"/>
      <c r="C4" s="420"/>
      <c r="D4" s="420"/>
      <c r="E4" s="420"/>
      <c r="F4" s="420"/>
      <c r="G4" s="420"/>
      <c r="H4" s="420"/>
      <c r="I4" s="420"/>
      <c r="J4" s="226"/>
      <c r="K4" s="225"/>
      <c r="L4" s="200"/>
      <c r="M4" s="200"/>
      <c r="N4" s="200"/>
      <c r="O4" s="304" t="str">
        <f>IF(Einstellungen!C101&gt;0,Einstellungen!C101,"")</f>
        <v>Winterferien</v>
      </c>
      <c r="P4" s="305"/>
      <c r="Q4" s="305"/>
      <c r="R4" s="305"/>
      <c r="S4" s="306"/>
      <c r="T4" s="306"/>
      <c r="U4" s="306"/>
      <c r="V4" s="306"/>
      <c r="W4" s="425" t="str">
        <f>IF(Einstellungen!E101&gt;0,Einstellungen!E101,"")</f>
        <v>-</v>
      </c>
      <c r="X4" s="425"/>
      <c r="Y4" s="425"/>
      <c r="Z4" s="425"/>
      <c r="AA4" s="425"/>
      <c r="AB4" s="425"/>
      <c r="AC4" s="305" t="s">
        <v>44</v>
      </c>
      <c r="AD4" s="421" t="str">
        <f>IF(Einstellungen!F101&gt;0,Einstellungen!F101,"")</f>
        <v>-</v>
      </c>
      <c r="AE4" s="421"/>
      <c r="AF4" s="421"/>
      <c r="AG4" s="421"/>
      <c r="AH4" s="421"/>
      <c r="AI4" s="421"/>
      <c r="AJ4" s="306"/>
      <c r="AK4" s="307" t="str">
        <f>IF(Einstellungen!C106&gt;0,Einstellungen!C106,"")</f>
        <v>Weihnachtsferien</v>
      </c>
      <c r="AL4" s="306"/>
      <c r="AM4" s="306"/>
      <c r="AN4" s="305"/>
      <c r="AO4" s="305"/>
      <c r="AP4" s="306"/>
      <c r="AQ4" s="306"/>
      <c r="AR4" s="306"/>
      <c r="AS4" s="306"/>
      <c r="AT4" s="306"/>
      <c r="AU4" s="421">
        <f>IF(Einstellungen!E106&gt;0,Einstellungen!E106,"")</f>
        <v>46379</v>
      </c>
      <c r="AV4" s="421"/>
      <c r="AW4" s="421"/>
      <c r="AX4" s="421"/>
      <c r="AY4" s="421"/>
      <c r="AZ4" s="421"/>
      <c r="BA4" s="305" t="s">
        <v>44</v>
      </c>
      <c r="BB4" s="421">
        <f>IF(Einstellungen!F106&gt;0,Einstellungen!F106,"")</f>
        <v>46396</v>
      </c>
      <c r="BC4" s="421"/>
      <c r="BD4" s="421"/>
      <c r="BE4" s="421"/>
      <c r="BF4" s="421"/>
      <c r="BG4" s="422"/>
      <c r="BH4" s="200"/>
      <c r="BI4" s="200"/>
      <c r="BJ4" s="200"/>
      <c r="BK4" s="200"/>
      <c r="BL4" s="226"/>
      <c r="BM4" s="230"/>
      <c r="BN4" s="231"/>
      <c r="BO4" s="229"/>
      <c r="BP4" s="200"/>
      <c r="BQ4" s="200"/>
      <c r="BR4" s="200"/>
      <c r="BS4" s="200"/>
      <c r="BT4" s="200"/>
      <c r="BU4" s="226"/>
      <c r="BV4" s="225"/>
      <c r="BW4" s="200"/>
      <c r="BX4" s="200"/>
      <c r="BY4" s="200"/>
      <c r="BZ4" s="200"/>
      <c r="CA4" s="200"/>
      <c r="CB4" s="200"/>
      <c r="CC4" s="200"/>
      <c r="CD4" s="226"/>
      <c r="CE4" s="225"/>
      <c r="CF4" s="200"/>
      <c r="CG4" s="200"/>
      <c r="CH4" s="200"/>
      <c r="CI4" s="117" t="str">
        <f>IF(Einstellungen!D151&lt;&gt;"","C","")</f>
        <v>C</v>
      </c>
      <c r="CJ4" s="412" t="str">
        <f>IF(Einstellungen!D151&lt;&gt;"",Einstellungen!D151,"")</f>
        <v>Besuch Familie Muster</v>
      </c>
      <c r="CK4" s="412"/>
      <c r="CL4" s="412"/>
      <c r="CM4" s="412"/>
      <c r="CN4" s="412"/>
      <c r="CO4" s="412"/>
      <c r="CP4" s="412"/>
      <c r="CQ4" s="412"/>
      <c r="CR4" s="412"/>
      <c r="CS4" s="412"/>
      <c r="CT4" s="412"/>
      <c r="CU4" s="412"/>
      <c r="CV4" s="412"/>
      <c r="CW4" s="412"/>
      <c r="CX4" s="412"/>
      <c r="CY4" s="412"/>
      <c r="CZ4" s="412"/>
      <c r="DA4" s="412"/>
      <c r="DB4" s="412"/>
      <c r="DC4" s="412"/>
      <c r="DD4" s="412"/>
      <c r="DE4" s="412"/>
    </row>
    <row r="5" spans="1:109" ht="21.95" customHeight="1" x14ac:dyDescent="0.35">
      <c r="A5" s="420"/>
      <c r="B5" s="420"/>
      <c r="C5" s="420"/>
      <c r="D5" s="420"/>
      <c r="E5" s="420"/>
      <c r="F5" s="420"/>
      <c r="G5" s="420"/>
      <c r="H5" s="420"/>
      <c r="I5" s="420"/>
      <c r="J5" s="226"/>
      <c r="K5" s="225"/>
      <c r="L5" s="200"/>
      <c r="M5" s="200"/>
      <c r="N5" s="200"/>
      <c r="O5" s="304" t="str">
        <f>IF(Einstellungen!C102&gt;0,Einstellungen!C102,"")</f>
        <v>Osterferien</v>
      </c>
      <c r="P5" s="305"/>
      <c r="Q5" s="305"/>
      <c r="R5" s="305"/>
      <c r="S5" s="306"/>
      <c r="T5" s="306"/>
      <c r="U5" s="306"/>
      <c r="V5" s="306"/>
      <c r="W5" s="425">
        <f>IF(Einstellungen!E102&gt;0,Einstellungen!E102,"")</f>
        <v>46111</v>
      </c>
      <c r="X5" s="425"/>
      <c r="Y5" s="425"/>
      <c r="Z5" s="425"/>
      <c r="AA5" s="425"/>
      <c r="AB5" s="425"/>
      <c r="AC5" s="305" t="s">
        <v>44</v>
      </c>
      <c r="AD5" s="421">
        <f>IF(Einstellungen!F102&gt;0,Einstellungen!F102,"")</f>
        <v>46123</v>
      </c>
      <c r="AE5" s="421"/>
      <c r="AF5" s="421"/>
      <c r="AG5" s="421"/>
      <c r="AH5" s="421"/>
      <c r="AI5" s="421"/>
      <c r="AJ5" s="306"/>
      <c r="AK5" s="308"/>
      <c r="AL5" s="305"/>
      <c r="AM5" s="306"/>
      <c r="AN5" s="306"/>
      <c r="AO5" s="306"/>
      <c r="AP5" s="306"/>
      <c r="AQ5" s="306"/>
      <c r="AR5" s="306"/>
      <c r="AS5" s="306"/>
      <c r="AT5" s="305"/>
      <c r="AU5" s="305"/>
      <c r="AV5" s="306"/>
      <c r="AW5" s="306"/>
      <c r="AX5" s="306"/>
      <c r="AY5" s="102"/>
      <c r="AZ5" s="313"/>
      <c r="BA5" s="306"/>
      <c r="BB5" s="421"/>
      <c r="BC5" s="421"/>
      <c r="BD5" s="421"/>
      <c r="BE5" s="421"/>
      <c r="BF5" s="421"/>
      <c r="BG5" s="422"/>
      <c r="BH5" s="200"/>
      <c r="BI5" s="200"/>
      <c r="BJ5" s="200"/>
      <c r="BK5" s="200"/>
      <c r="BL5" s="278"/>
      <c r="BM5" s="230"/>
      <c r="BN5" s="200"/>
      <c r="BO5" s="229"/>
      <c r="BP5" s="200"/>
      <c r="BQ5" s="200"/>
      <c r="BR5" s="200"/>
      <c r="BS5" s="200"/>
      <c r="BT5" s="200"/>
      <c r="BU5" s="226"/>
      <c r="BV5" s="225"/>
      <c r="BW5" s="200"/>
      <c r="BX5" s="200"/>
      <c r="BY5" s="200"/>
      <c r="BZ5" s="200"/>
      <c r="CA5" s="200"/>
      <c r="CB5" s="200"/>
      <c r="CC5" s="200"/>
      <c r="CD5" s="226"/>
      <c r="CE5" s="225"/>
      <c r="CF5" s="200"/>
      <c r="CG5" s="200"/>
      <c r="CH5" s="200"/>
      <c r="CI5" s="117" t="str">
        <f>IF(Einstellungen!D164&lt;&gt;"","D","")</f>
        <v>D</v>
      </c>
      <c r="CJ5" s="412" t="str">
        <f>IF(Einstellungen!D164&lt;&gt;"",Einstellungen!D164,"")</f>
        <v>Messe Stadt XY</v>
      </c>
      <c r="CK5" s="412"/>
      <c r="CL5" s="412"/>
      <c r="CM5" s="412"/>
      <c r="CN5" s="412"/>
      <c r="CO5" s="412"/>
      <c r="CP5" s="412"/>
      <c r="CQ5" s="412"/>
      <c r="CR5" s="412"/>
      <c r="CS5" s="412"/>
      <c r="CT5" s="412"/>
      <c r="CU5" s="412"/>
      <c r="CV5" s="412"/>
      <c r="CW5" s="412"/>
      <c r="CX5" s="412"/>
      <c r="CY5" s="412"/>
      <c r="CZ5" s="412"/>
      <c r="DA5" s="412"/>
      <c r="DB5" s="412"/>
      <c r="DC5" s="412"/>
      <c r="DD5" s="412"/>
      <c r="DE5" s="412"/>
    </row>
    <row r="6" spans="1:109" ht="21.95" customHeight="1" x14ac:dyDescent="0.35">
      <c r="A6" s="225"/>
      <c r="B6" s="225"/>
      <c r="C6" s="200"/>
      <c r="D6" s="200"/>
      <c r="E6" s="200"/>
      <c r="F6" s="200"/>
      <c r="G6" s="200"/>
      <c r="H6" s="200"/>
      <c r="I6" s="200"/>
      <c r="J6" s="226"/>
      <c r="K6" s="225"/>
      <c r="L6" s="200"/>
      <c r="M6" s="200"/>
      <c r="N6" s="200"/>
      <c r="O6" s="304" t="str">
        <f>IF(Einstellungen!C103&gt;0,Einstellungen!C103,"")</f>
        <v>Pfingstferien</v>
      </c>
      <c r="P6" s="305"/>
      <c r="Q6" s="305"/>
      <c r="R6" s="305"/>
      <c r="S6" s="306"/>
      <c r="T6" s="306"/>
      <c r="U6" s="306"/>
      <c r="V6" s="306"/>
      <c r="W6" s="425">
        <f>IF(Einstellungen!E103&gt;0,Einstellungen!E103,"")</f>
        <v>46168</v>
      </c>
      <c r="X6" s="425"/>
      <c r="Y6" s="425"/>
      <c r="Z6" s="425"/>
      <c r="AA6" s="425"/>
      <c r="AB6" s="425"/>
      <c r="AC6" s="305" t="s">
        <v>44</v>
      </c>
      <c r="AD6" s="421">
        <f>IF(Einstellungen!F103&gt;0,Einstellungen!F103,"")</f>
        <v>46178</v>
      </c>
      <c r="AE6" s="421"/>
      <c r="AF6" s="421"/>
      <c r="AG6" s="421"/>
      <c r="AH6" s="421"/>
      <c r="AI6" s="421"/>
      <c r="AJ6" s="306"/>
      <c r="AK6" s="307" t="str">
        <f>IF(Einstellungen!C107&gt;0,Einstellungen!C107,"")</f>
        <v>bewegliche Ferien 1</v>
      </c>
      <c r="AL6" s="306"/>
      <c r="AM6" s="306"/>
      <c r="AN6" s="305"/>
      <c r="AO6" s="305"/>
      <c r="AP6" s="306"/>
      <c r="AQ6" s="306"/>
      <c r="AR6" s="306"/>
      <c r="AS6" s="306"/>
      <c r="AT6" s="306"/>
      <c r="AU6" s="421" t="str">
        <f>IF(Einstellungen!E107&gt;0,Einstellungen!E107,"")</f>
        <v/>
      </c>
      <c r="AV6" s="421"/>
      <c r="AW6" s="421"/>
      <c r="AX6" s="421"/>
      <c r="AY6" s="421"/>
      <c r="AZ6" s="421"/>
      <c r="BA6" s="305" t="s">
        <v>44</v>
      </c>
      <c r="BB6" s="421" t="str">
        <f>IF(Einstellungen!F107&gt;0,Einstellungen!F107,"")</f>
        <v/>
      </c>
      <c r="BC6" s="421"/>
      <c r="BD6" s="421"/>
      <c r="BE6" s="421"/>
      <c r="BF6" s="421"/>
      <c r="BG6" s="422"/>
      <c r="BH6" s="200"/>
      <c r="BI6" s="200"/>
      <c r="BJ6" s="200"/>
      <c r="BK6" s="200"/>
      <c r="BL6" s="226"/>
      <c r="BM6" s="230"/>
      <c r="BN6" s="200"/>
      <c r="BO6" s="229"/>
      <c r="BP6" s="200"/>
      <c r="BQ6" s="200"/>
      <c r="BR6" s="200"/>
      <c r="BS6" s="200"/>
      <c r="BT6" s="200"/>
      <c r="BU6" s="226"/>
      <c r="BV6" s="225"/>
      <c r="BW6" s="200"/>
      <c r="BX6" s="200"/>
      <c r="BY6" s="200"/>
      <c r="BZ6" s="200"/>
      <c r="CA6" s="200"/>
      <c r="CB6" s="200"/>
      <c r="CC6" s="200"/>
      <c r="CD6" s="226"/>
      <c r="CE6" s="225"/>
      <c r="CF6" s="200"/>
      <c r="CG6" s="200"/>
      <c r="CH6" s="200"/>
      <c r="CI6" s="117" t="str">
        <f>IF(Einstellungen!D177&lt;&gt;"","E","")</f>
        <v>E</v>
      </c>
      <c r="CJ6" s="412" t="str">
        <f>IF(Einstellungen!D177&lt;&gt;"",Einstellungen!D177,"")</f>
        <v>Ferien Kind Max Muster</v>
      </c>
      <c r="CK6" s="412"/>
      <c r="CL6" s="412"/>
      <c r="CM6" s="412"/>
      <c r="CN6" s="412"/>
      <c r="CO6" s="412"/>
      <c r="CP6" s="412"/>
      <c r="CQ6" s="412"/>
      <c r="CR6" s="412"/>
      <c r="CS6" s="412"/>
      <c r="CT6" s="412"/>
      <c r="CU6" s="412"/>
      <c r="CV6" s="412"/>
      <c r="CW6" s="412"/>
      <c r="CX6" s="412"/>
      <c r="CY6" s="412"/>
      <c r="CZ6" s="412"/>
      <c r="DA6" s="412"/>
      <c r="DB6" s="412"/>
      <c r="DC6" s="412"/>
      <c r="DD6" s="412"/>
      <c r="DE6" s="412"/>
    </row>
    <row r="7" spans="1:109" ht="21.95" customHeight="1" x14ac:dyDescent="0.35">
      <c r="A7" s="225"/>
      <c r="B7" s="225"/>
      <c r="C7" s="200"/>
      <c r="D7" s="200"/>
      <c r="E7" s="200"/>
      <c r="F7" s="200"/>
      <c r="G7" s="200"/>
      <c r="H7" s="200"/>
      <c r="I7" s="200"/>
      <c r="J7" s="226"/>
      <c r="K7" s="225"/>
      <c r="L7" s="200"/>
      <c r="M7" s="200"/>
      <c r="N7" s="200"/>
      <c r="O7" s="309" t="str">
        <f>IF(Einstellungen!C104&gt;0,Einstellungen!C104,"")</f>
        <v>Sommerferien</v>
      </c>
      <c r="P7" s="310"/>
      <c r="Q7" s="310"/>
      <c r="R7" s="310"/>
      <c r="S7" s="311"/>
      <c r="T7" s="311"/>
      <c r="U7" s="311"/>
      <c r="V7" s="311"/>
      <c r="W7" s="413">
        <f>IF(Einstellungen!E104&gt;0,Einstellungen!E104,"")</f>
        <v>46233</v>
      </c>
      <c r="X7" s="413"/>
      <c r="Y7" s="413"/>
      <c r="Z7" s="413"/>
      <c r="AA7" s="413"/>
      <c r="AB7" s="413"/>
      <c r="AC7" s="310" t="s">
        <v>44</v>
      </c>
      <c r="AD7" s="423">
        <f>IF(Einstellungen!F104&gt;0,Einstellungen!F104,"")</f>
        <v>46277</v>
      </c>
      <c r="AE7" s="423"/>
      <c r="AF7" s="423"/>
      <c r="AG7" s="423"/>
      <c r="AH7" s="423"/>
      <c r="AI7" s="423"/>
      <c r="AJ7" s="311"/>
      <c r="AK7" s="312" t="str">
        <f>IF(Einstellungen!C108&gt;0,Einstellungen!C108,"")</f>
        <v>bewegliche Ferien 2</v>
      </c>
      <c r="AL7" s="311"/>
      <c r="AM7" s="311"/>
      <c r="AN7" s="310"/>
      <c r="AO7" s="310"/>
      <c r="AP7" s="311"/>
      <c r="AQ7" s="311"/>
      <c r="AR7" s="311"/>
      <c r="AS7" s="311"/>
      <c r="AT7" s="311"/>
      <c r="AU7" s="423" t="str">
        <f>IF(Einstellungen!E108&gt;0,Einstellungen!E108,"")</f>
        <v/>
      </c>
      <c r="AV7" s="423"/>
      <c r="AW7" s="423"/>
      <c r="AX7" s="423"/>
      <c r="AY7" s="423"/>
      <c r="AZ7" s="423"/>
      <c r="BA7" s="310" t="s">
        <v>44</v>
      </c>
      <c r="BB7" s="423" t="str">
        <f>IF(Einstellungen!F108&gt;0,Einstellungen!F108,"")</f>
        <v/>
      </c>
      <c r="BC7" s="423"/>
      <c r="BD7" s="423"/>
      <c r="BE7" s="423"/>
      <c r="BF7" s="423"/>
      <c r="BG7" s="424"/>
      <c r="BH7" s="200"/>
      <c r="BI7" s="200"/>
      <c r="BJ7" s="200"/>
      <c r="BK7" s="200"/>
      <c r="BL7" s="226"/>
      <c r="BM7" s="230"/>
      <c r="BN7" s="200"/>
      <c r="BO7" s="229"/>
      <c r="BP7" s="200"/>
      <c r="BQ7" s="200"/>
      <c r="BR7" s="200"/>
      <c r="BS7" s="200"/>
      <c r="BT7" s="200"/>
      <c r="BU7" s="226"/>
      <c r="BV7" s="225"/>
      <c r="BW7" s="200"/>
      <c r="BX7" s="200"/>
      <c r="BY7" s="200"/>
      <c r="BZ7" s="200"/>
      <c r="CA7" s="200"/>
      <c r="CB7" s="200"/>
      <c r="CC7" s="200"/>
      <c r="CD7" s="226"/>
      <c r="CE7" s="225"/>
      <c r="CF7" s="200"/>
      <c r="CG7" s="200"/>
      <c r="CH7" s="200"/>
      <c r="CI7" s="117" t="str">
        <f>IF(Einstellungen!D190&lt;&gt;"","F","")</f>
        <v>F</v>
      </c>
      <c r="CJ7" s="412" t="str">
        <f>IF(Einstellungen!D190&lt;&gt;"",Einstellungen!D190,"")</f>
        <v>Ferien Mitarbeiter 1</v>
      </c>
      <c r="CK7" s="412"/>
      <c r="CL7" s="412"/>
      <c r="CM7" s="412"/>
      <c r="CN7" s="412"/>
      <c r="CO7" s="412"/>
      <c r="CP7" s="412"/>
      <c r="CQ7" s="412"/>
      <c r="CR7" s="412"/>
      <c r="CS7" s="412"/>
      <c r="CT7" s="412"/>
      <c r="CU7" s="412"/>
      <c r="CV7" s="412"/>
      <c r="CW7" s="412"/>
      <c r="CX7" s="412"/>
      <c r="CY7" s="412"/>
      <c r="CZ7" s="412"/>
      <c r="DA7" s="412"/>
      <c r="DB7" s="412"/>
      <c r="DC7" s="412"/>
      <c r="DD7" s="412"/>
      <c r="DE7" s="412"/>
    </row>
    <row r="8" spans="1:109" ht="21.95" customHeight="1" x14ac:dyDescent="0.3">
      <c r="A8" s="225"/>
      <c r="B8" s="225"/>
      <c r="C8" s="200"/>
      <c r="D8" s="200"/>
      <c r="E8" s="200"/>
      <c r="F8" s="200"/>
      <c r="G8" s="200"/>
      <c r="H8" s="200"/>
      <c r="I8" s="200"/>
      <c r="J8" s="226"/>
      <c r="K8" s="225"/>
      <c r="L8" s="200"/>
      <c r="M8" s="200"/>
      <c r="N8" s="200"/>
      <c r="P8" s="301"/>
      <c r="Q8" s="301"/>
      <c r="R8" s="301"/>
      <c r="S8" s="302"/>
      <c r="T8" s="302"/>
      <c r="V8" s="302"/>
      <c r="W8" s="5"/>
      <c r="X8" s="5"/>
      <c r="Y8" s="5"/>
      <c r="Z8" s="5"/>
      <c r="AP8" s="302"/>
      <c r="AQ8" s="302"/>
      <c r="AR8" s="302"/>
      <c r="AS8" s="302"/>
      <c r="AT8" s="302"/>
      <c r="AU8" s="303"/>
      <c r="AV8" s="303"/>
      <c r="AW8" s="303"/>
      <c r="AX8" s="303"/>
      <c r="AY8" s="2"/>
      <c r="AZ8" s="303"/>
      <c r="BA8" s="303"/>
      <c r="BB8" s="303"/>
      <c r="BC8" s="303"/>
      <c r="BD8" s="303"/>
      <c r="BE8" s="303"/>
      <c r="BF8" s="200"/>
      <c r="BG8" s="200"/>
      <c r="BH8" s="200"/>
      <c r="BI8" s="200"/>
      <c r="BJ8" s="200"/>
      <c r="BK8" s="200"/>
      <c r="BL8" s="226"/>
      <c r="BM8" s="230"/>
      <c r="BN8" s="200"/>
      <c r="BO8" s="229"/>
      <c r="BP8" s="200"/>
      <c r="BQ8" s="200"/>
      <c r="BR8" s="200"/>
      <c r="BS8" s="200"/>
      <c r="BT8" s="200"/>
      <c r="BU8" s="226"/>
      <c r="BV8" s="225"/>
      <c r="BW8" s="200"/>
      <c r="BX8" s="200"/>
      <c r="BY8" s="398"/>
      <c r="BZ8" s="200"/>
      <c r="CA8" s="200"/>
      <c r="CB8" s="200"/>
      <c r="CC8" s="200"/>
      <c r="CD8" s="226"/>
      <c r="CE8" s="225"/>
      <c r="CF8" s="200"/>
      <c r="CG8" s="200"/>
      <c r="CH8" s="200"/>
      <c r="CI8" s="117" t="str">
        <f>IF(Einstellungen!D203&lt;&gt;"","G","")</f>
        <v>G</v>
      </c>
      <c r="CJ8" s="412" t="str">
        <f>IF(Einstellungen!D203&lt;&gt;"",Einstellungen!D203,"")</f>
        <v>Ferien Mitarbeiter 2</v>
      </c>
      <c r="CK8" s="412"/>
      <c r="CL8" s="412"/>
      <c r="CM8" s="412"/>
      <c r="CN8" s="412"/>
      <c r="CO8" s="412"/>
      <c r="CP8" s="412"/>
      <c r="CQ8" s="412"/>
      <c r="CR8" s="412"/>
      <c r="CS8" s="412"/>
      <c r="CT8" s="412"/>
      <c r="CU8" s="412"/>
      <c r="CV8" s="412"/>
      <c r="CW8" s="412"/>
      <c r="CX8" s="412"/>
      <c r="CY8" s="412"/>
      <c r="CZ8" s="412"/>
      <c r="DA8" s="412"/>
      <c r="DB8" s="412"/>
      <c r="DC8" s="412"/>
      <c r="DD8" s="412"/>
      <c r="DE8" s="412"/>
    </row>
    <row r="9" spans="1:109" ht="21.95" customHeight="1" x14ac:dyDescent="0.25">
      <c r="A9" s="225"/>
      <c r="B9" s="225"/>
      <c r="C9" s="200"/>
      <c r="D9" s="200"/>
      <c r="E9" s="200"/>
      <c r="F9" s="200"/>
      <c r="G9" s="200"/>
      <c r="H9" s="200"/>
      <c r="I9" s="200"/>
      <c r="J9" s="226"/>
      <c r="K9" s="225"/>
      <c r="L9" s="200"/>
      <c r="M9" s="200"/>
      <c r="N9" s="200"/>
      <c r="O9" s="428" t="s">
        <v>296</v>
      </c>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200"/>
      <c r="BU9" s="226"/>
      <c r="BV9" s="225"/>
      <c r="BW9" s="200"/>
      <c r="BX9" s="200"/>
      <c r="BY9" s="200"/>
      <c r="BZ9" s="200"/>
      <c r="CA9" s="200"/>
      <c r="CB9" s="200"/>
      <c r="CC9" s="200"/>
      <c r="CD9" s="226"/>
      <c r="CE9" s="225"/>
      <c r="CF9" s="200"/>
      <c r="CG9" s="200"/>
      <c r="CH9" s="200"/>
      <c r="CI9" s="117" t="str">
        <f>IF(Einstellungen!D216&lt;&gt;"","H","")</f>
        <v>H</v>
      </c>
      <c r="CJ9" s="412" t="str">
        <f>IF(Einstellungen!D216&lt;&gt;"",Einstellungen!D216,"")</f>
        <v>Ferien Mitarbeiter 3</v>
      </c>
      <c r="CK9" s="412"/>
      <c r="CL9" s="412"/>
      <c r="CM9" s="412"/>
      <c r="CN9" s="412"/>
      <c r="CO9" s="412"/>
      <c r="CP9" s="412"/>
      <c r="CQ9" s="412"/>
      <c r="CR9" s="412"/>
      <c r="CS9" s="412"/>
      <c r="CT9" s="412"/>
      <c r="CU9" s="412"/>
      <c r="CV9" s="412"/>
      <c r="CW9" s="412"/>
      <c r="CX9" s="412"/>
      <c r="CY9" s="412"/>
      <c r="CZ9" s="412"/>
      <c r="DA9" s="412"/>
      <c r="DB9" s="412"/>
      <c r="DC9" s="412"/>
      <c r="DD9" s="412"/>
      <c r="DE9" s="412"/>
    </row>
    <row r="10" spans="1:109" ht="21.75" thickBot="1" x14ac:dyDescent="0.35">
      <c r="A10" s="391" t="s">
        <v>260</v>
      </c>
      <c r="B10" s="228"/>
      <c r="C10" s="229"/>
      <c r="D10" s="229"/>
      <c r="E10" s="581">
        <f ca="1">TODAY()</f>
        <v>45930</v>
      </c>
      <c r="F10" s="581"/>
      <c r="G10" s="581"/>
      <c r="H10" s="581"/>
      <c r="I10" s="581"/>
      <c r="J10" s="227"/>
      <c r="K10" s="225"/>
      <c r="L10" s="200"/>
      <c r="M10" s="200"/>
      <c r="N10" s="200"/>
      <c r="AL10" s="5"/>
      <c r="BF10" s="200"/>
      <c r="BG10" s="200"/>
      <c r="BH10" s="200"/>
      <c r="BI10" s="200"/>
      <c r="BJ10" s="200"/>
      <c r="BK10" s="200"/>
      <c r="BL10" s="226"/>
      <c r="BM10" s="225"/>
      <c r="BN10" s="200"/>
      <c r="BO10" s="200"/>
      <c r="BP10" s="200"/>
      <c r="BQ10" s="200"/>
      <c r="BR10" s="200"/>
      <c r="BS10" s="200"/>
      <c r="BT10" s="200"/>
      <c r="BU10" s="226"/>
      <c r="BV10" s="225"/>
      <c r="BW10" s="200"/>
      <c r="BX10" s="200"/>
      <c r="BY10" s="200"/>
      <c r="BZ10" s="200"/>
      <c r="CA10" s="200"/>
      <c r="CB10" s="200"/>
      <c r="CC10" s="200"/>
      <c r="CD10" s="226"/>
      <c r="CE10" s="225"/>
      <c r="CF10" s="200"/>
      <c r="CG10" s="200"/>
      <c r="CI10" s="104" t="s">
        <v>270</v>
      </c>
      <c r="CS10" s="414" t="s">
        <v>261</v>
      </c>
      <c r="CT10" s="414"/>
      <c r="CU10" s="414"/>
      <c r="CV10" s="414"/>
      <c r="CW10" s="414"/>
      <c r="CX10" s="414"/>
      <c r="CY10" s="414"/>
      <c r="CZ10" s="414"/>
      <c r="DA10" s="414"/>
      <c r="DB10" s="414"/>
      <c r="DC10" s="414"/>
      <c r="DD10" s="414"/>
      <c r="DE10" s="414"/>
    </row>
    <row r="11" spans="1:109" s="8" customFormat="1" ht="34.5" thickBot="1" x14ac:dyDescent="0.3">
      <c r="A11" s="395"/>
      <c r="B11" s="417" t="s">
        <v>0</v>
      </c>
      <c r="C11" s="417"/>
      <c r="D11" s="417"/>
      <c r="E11" s="417"/>
      <c r="F11" s="417"/>
      <c r="G11" s="417"/>
      <c r="H11" s="417"/>
      <c r="I11" s="417"/>
      <c r="J11" s="418"/>
      <c r="K11" s="417" t="s">
        <v>1</v>
      </c>
      <c r="L11" s="417"/>
      <c r="M11" s="417"/>
      <c r="N11" s="417"/>
      <c r="O11" s="417"/>
      <c r="P11" s="417"/>
      <c r="Q11" s="417"/>
      <c r="R11" s="417"/>
      <c r="S11" s="418"/>
      <c r="T11" s="416" t="s">
        <v>2</v>
      </c>
      <c r="U11" s="417"/>
      <c r="V11" s="417"/>
      <c r="W11" s="417"/>
      <c r="X11" s="417"/>
      <c r="Y11" s="417"/>
      <c r="Z11" s="417"/>
      <c r="AA11" s="417"/>
      <c r="AB11" s="418"/>
      <c r="AC11" s="416" t="s">
        <v>3</v>
      </c>
      <c r="AD11" s="417"/>
      <c r="AE11" s="417"/>
      <c r="AF11" s="417"/>
      <c r="AG11" s="417"/>
      <c r="AH11" s="417"/>
      <c r="AI11" s="417"/>
      <c r="AJ11" s="417"/>
      <c r="AK11" s="418"/>
      <c r="AL11" s="416" t="s">
        <v>4</v>
      </c>
      <c r="AM11" s="417"/>
      <c r="AN11" s="417"/>
      <c r="AO11" s="417"/>
      <c r="AP11" s="417"/>
      <c r="AQ11" s="417"/>
      <c r="AR11" s="417"/>
      <c r="AS11" s="417"/>
      <c r="AT11" s="418"/>
      <c r="AU11" s="416" t="s">
        <v>5</v>
      </c>
      <c r="AV11" s="417"/>
      <c r="AW11" s="417"/>
      <c r="AX11" s="417"/>
      <c r="AY11" s="417"/>
      <c r="AZ11" s="417"/>
      <c r="BA11" s="417"/>
      <c r="BB11" s="417"/>
      <c r="BC11" s="418"/>
      <c r="BD11" s="416" t="s">
        <v>6</v>
      </c>
      <c r="BE11" s="417"/>
      <c r="BF11" s="417"/>
      <c r="BG11" s="417"/>
      <c r="BH11" s="417"/>
      <c r="BI11" s="417"/>
      <c r="BJ11" s="417"/>
      <c r="BK11" s="417"/>
      <c r="BL11" s="418"/>
      <c r="BM11" s="416" t="s">
        <v>7</v>
      </c>
      <c r="BN11" s="417"/>
      <c r="BO11" s="417"/>
      <c r="BP11" s="417"/>
      <c r="BQ11" s="417"/>
      <c r="BR11" s="417"/>
      <c r="BS11" s="417"/>
      <c r="BT11" s="417"/>
      <c r="BU11" s="418"/>
      <c r="BV11" s="416" t="s">
        <v>8</v>
      </c>
      <c r="BW11" s="417"/>
      <c r="BX11" s="417"/>
      <c r="BY11" s="417"/>
      <c r="BZ11" s="417"/>
      <c r="CA11" s="417"/>
      <c r="CB11" s="417"/>
      <c r="CC11" s="417"/>
      <c r="CD11" s="418"/>
      <c r="CE11" s="416" t="s">
        <v>9</v>
      </c>
      <c r="CF11" s="417"/>
      <c r="CG11" s="417"/>
      <c r="CH11" s="417"/>
      <c r="CI11" s="417"/>
      <c r="CJ11" s="417"/>
      <c r="CK11" s="417"/>
      <c r="CL11" s="417"/>
      <c r="CM11" s="418"/>
      <c r="CN11" s="416" t="s">
        <v>10</v>
      </c>
      <c r="CO11" s="417"/>
      <c r="CP11" s="417"/>
      <c r="CQ11" s="417"/>
      <c r="CR11" s="417"/>
      <c r="CS11" s="417"/>
      <c r="CT11" s="417"/>
      <c r="CU11" s="417"/>
      <c r="CV11" s="418"/>
      <c r="CW11" s="416" t="s">
        <v>11</v>
      </c>
      <c r="CX11" s="417"/>
      <c r="CY11" s="417"/>
      <c r="CZ11" s="417"/>
      <c r="DA11" s="417"/>
      <c r="DB11" s="417"/>
      <c r="DC11" s="417"/>
      <c r="DD11" s="417"/>
      <c r="DE11" s="418"/>
    </row>
    <row r="12" spans="1:109" ht="18" customHeight="1" x14ac:dyDescent="0.25">
      <c r="A12" s="403" t="s">
        <v>14</v>
      </c>
      <c r="B12" s="415" t="str">
        <f>IF(B24-6&lt;(DATE(Kalenderjahr,1,1)),"",B24-6)</f>
        <v/>
      </c>
      <c r="C12" s="322" t="str">
        <f>IFERROR(VLOOKUP(B12,FeiertageBW[#All],2,FALSE),"")</f>
        <v/>
      </c>
      <c r="D12" s="323"/>
      <c r="E12" s="323"/>
      <c r="F12" s="323"/>
      <c r="G12" s="324"/>
      <c r="H12" s="323"/>
      <c r="I12" s="323"/>
      <c r="J12" s="325"/>
      <c r="K12" s="405" t="str">
        <f>IF(K24-6&lt;(DATE(Kalenderjahr,2,1)),"",K24-6)</f>
        <v/>
      </c>
      <c r="L12" s="322" t="str">
        <f>IFERROR(VLOOKUP(K12,FeiertageBW[#All],2,FALSE),"")</f>
        <v/>
      </c>
      <c r="M12" s="323"/>
      <c r="N12" s="323"/>
      <c r="O12" s="323"/>
      <c r="P12" s="324"/>
      <c r="Q12" s="323"/>
      <c r="R12" s="323"/>
      <c r="S12" s="325"/>
      <c r="T12" s="405" t="str">
        <f>IF(T24-6&lt;(DATE(Kalenderjahr,3,1)),"",T24-6)</f>
        <v/>
      </c>
      <c r="U12" s="322" t="str">
        <f>IFERROR(VLOOKUP(T12,FeiertageBW[#All],2,FALSE),"")</f>
        <v/>
      </c>
      <c r="V12" s="323"/>
      <c r="W12" s="323"/>
      <c r="X12" s="323"/>
      <c r="Y12" s="324"/>
      <c r="Z12" s="323"/>
      <c r="AA12" s="323"/>
      <c r="AB12" s="325"/>
      <c r="AC12" s="405" t="str">
        <f>IF(AC24-6&lt;(DATE(Kalenderjahr,4,1)),"",AC24-6)</f>
        <v/>
      </c>
      <c r="AD12" s="322" t="str">
        <f>IFERROR(VLOOKUP(AC12,FeiertageBW[#All],2,FALSE),"")</f>
        <v/>
      </c>
      <c r="AE12" s="323"/>
      <c r="AF12" s="323"/>
      <c r="AG12" s="323"/>
      <c r="AH12" s="324"/>
      <c r="AI12" s="323"/>
      <c r="AJ12" s="323"/>
      <c r="AK12" s="325"/>
      <c r="AL12" s="405" t="str">
        <f>IF(AL24-6&lt;(DATE(Kalenderjahr,5,1)),"",AL24-6)</f>
        <v/>
      </c>
      <c r="AM12" s="322" t="str">
        <f>IFERROR(VLOOKUP(AL12,FeiertageBW[#All],2,FALSE),"")</f>
        <v/>
      </c>
      <c r="AN12" s="323"/>
      <c r="AO12" s="323"/>
      <c r="AP12" s="323"/>
      <c r="AQ12" s="324"/>
      <c r="AR12" s="323"/>
      <c r="AS12" s="323"/>
      <c r="AT12" s="325"/>
      <c r="AU12" s="405" t="str">
        <f>IF(AU24-6&lt;(DATE(Kalenderjahr,6,1)),"",AU24-6)</f>
        <v/>
      </c>
      <c r="AV12" s="322" t="str">
        <f>IFERROR(VLOOKUP(AU12,FeiertageBW[#All],2,FALSE),"")</f>
        <v/>
      </c>
      <c r="AW12" s="323"/>
      <c r="AX12" s="323"/>
      <c r="AY12" s="323"/>
      <c r="AZ12" s="324"/>
      <c r="BA12" s="323"/>
      <c r="BB12" s="323"/>
      <c r="BC12" s="325"/>
      <c r="BD12" s="405" t="str">
        <f>IF(BD24-6&lt;(DATE(Kalenderjahr,7,1)),"",BD24-6)</f>
        <v/>
      </c>
      <c r="BE12" s="322" t="str">
        <f>IFERROR(VLOOKUP(BD12,FeiertageBW[#All],2,FALSE),"")</f>
        <v/>
      </c>
      <c r="BF12" s="323"/>
      <c r="BG12" s="323"/>
      <c r="BH12" s="323"/>
      <c r="BI12" s="324"/>
      <c r="BJ12" s="323"/>
      <c r="BK12" s="323"/>
      <c r="BL12" s="325"/>
      <c r="BM12" s="405" t="str">
        <f>IF(BM24-6&lt;(DATE(Kalenderjahr,8,1)),"",BM24-6)</f>
        <v/>
      </c>
      <c r="BN12" s="322" t="str">
        <f>IFERROR(VLOOKUP(BM12,FeiertageBW[#All],2,FALSE),"")</f>
        <v/>
      </c>
      <c r="BO12" s="323"/>
      <c r="BP12" s="323"/>
      <c r="BQ12" s="323"/>
      <c r="BR12" s="324"/>
      <c r="BS12" s="323"/>
      <c r="BT12" s="323"/>
      <c r="BU12" s="325"/>
      <c r="BV12" s="405">
        <f>IF(BV24-6&lt;(DATE(Kalenderjahr,9,1)),"",BV24-6)</f>
        <v>46266</v>
      </c>
      <c r="BW12" s="322" t="str">
        <f>IFERROR(VLOOKUP(BV12,FeiertageBW[#All],2,FALSE),"")</f>
        <v/>
      </c>
      <c r="BX12" s="323"/>
      <c r="BY12" s="323"/>
      <c r="BZ12" s="323"/>
      <c r="CA12" s="324"/>
      <c r="CB12" s="323"/>
      <c r="CC12" s="323"/>
      <c r="CD12" s="325"/>
      <c r="CE12" s="405" t="str">
        <f>IF(CE24-6&lt;(DATE(Kalenderjahr,10,1)),"",CE24-6)</f>
        <v/>
      </c>
      <c r="CF12" s="322" t="str">
        <f>IFERROR(VLOOKUP(CE12,FeiertageBW[#All],2,FALSE),"")</f>
        <v/>
      </c>
      <c r="CG12" s="323"/>
      <c r="CH12" s="323"/>
      <c r="CI12" s="323"/>
      <c r="CJ12" s="324"/>
      <c r="CK12" s="323"/>
      <c r="CL12" s="323"/>
      <c r="CM12" s="325"/>
      <c r="CN12" s="405" t="str">
        <f>IF(CN24-6&lt;(DATE(Kalenderjahr,11,1)),"",CN24-6)</f>
        <v/>
      </c>
      <c r="CO12" s="319" t="str">
        <f>IFERROR(VLOOKUP(CN12,FeiertageBW[#All],2,FALSE),"")</f>
        <v/>
      </c>
      <c r="CP12" s="323"/>
      <c r="CQ12" s="323"/>
      <c r="CR12" s="323"/>
      <c r="CS12" s="324"/>
      <c r="CT12" s="323"/>
      <c r="CU12" s="323"/>
      <c r="CV12" s="325"/>
      <c r="CW12" s="405">
        <f>IF(CW24-6&lt;(DATE(Kalenderjahr,12,1)),"",CW24-6)</f>
        <v>46357</v>
      </c>
      <c r="CX12" s="322" t="str">
        <f>IFERROR(VLOOKUP(CW12,FeiertageBW[#All],2,FALSE),"")</f>
        <v/>
      </c>
      <c r="CY12" s="323"/>
      <c r="CZ12" s="323"/>
      <c r="DA12" s="323"/>
      <c r="DB12" s="324"/>
      <c r="DC12" s="323"/>
      <c r="DD12" s="323"/>
      <c r="DE12" s="348"/>
    </row>
    <row r="13" spans="1:109" ht="18" customHeight="1" x14ac:dyDescent="0.25">
      <c r="A13" s="403"/>
      <c r="B13" s="409"/>
      <c r="C13" s="326" t="str">
        <f>IFERROR(VLOOKUP(B12,Ereignistabelle[],2,FALSE),"")</f>
        <v/>
      </c>
      <c r="D13" s="327"/>
      <c r="E13" s="327"/>
      <c r="F13" s="327"/>
      <c r="G13" s="327"/>
      <c r="H13" s="328"/>
      <c r="I13" s="328"/>
      <c r="J13" s="329" t="str">
        <f>IFERROR(VLOOKUP(B12,Serientermine,2,FALSE),"")</f>
        <v/>
      </c>
      <c r="K13" s="409"/>
      <c r="L13" s="326" t="str">
        <f>IFERROR(VLOOKUP(K12,Ereignistabelle[],2,FALSE),"")</f>
        <v/>
      </c>
      <c r="M13" s="327"/>
      <c r="N13" s="327"/>
      <c r="O13" s="327"/>
      <c r="P13" s="327"/>
      <c r="Q13" s="328"/>
      <c r="R13" s="328"/>
      <c r="S13" s="329" t="str">
        <f>IFERROR(VLOOKUP(K12,Serientermine,2,FALSE),"")</f>
        <v/>
      </c>
      <c r="T13" s="409"/>
      <c r="U13" s="326" t="str">
        <f>IFERROR(VLOOKUP(T12,Ereignistabelle[],2,FALSE),"")</f>
        <v/>
      </c>
      <c r="V13" s="327"/>
      <c r="W13" s="327"/>
      <c r="X13" s="327"/>
      <c r="Y13" s="327"/>
      <c r="Z13" s="328"/>
      <c r="AA13" s="328"/>
      <c r="AB13" s="329" t="str">
        <f>IFERROR(VLOOKUP(T12,Serientermine,2,FALSE),"")</f>
        <v/>
      </c>
      <c r="AC13" s="409"/>
      <c r="AD13" s="326" t="str">
        <f>IFERROR(VLOOKUP(AC12,Ereignistabelle[],2,FALSE),"")</f>
        <v/>
      </c>
      <c r="AE13" s="327"/>
      <c r="AF13" s="327"/>
      <c r="AG13" s="327"/>
      <c r="AH13" s="327"/>
      <c r="AI13" s="328"/>
      <c r="AJ13" s="328"/>
      <c r="AK13" s="329" t="str">
        <f>IFERROR(VLOOKUP(AC12,Serientermine,2,FALSE),"")</f>
        <v/>
      </c>
      <c r="AL13" s="409"/>
      <c r="AM13" s="326" t="str">
        <f>IFERROR(VLOOKUP(AL12,Ereignistabelle[],2,FALSE),"")</f>
        <v/>
      </c>
      <c r="AN13" s="327"/>
      <c r="AO13" s="327"/>
      <c r="AP13" s="327"/>
      <c r="AQ13" s="327"/>
      <c r="AR13" s="328"/>
      <c r="AS13" s="328"/>
      <c r="AT13" s="329" t="str">
        <f>IFERROR(VLOOKUP(AL12,Serientermine,2,FALSE),"")</f>
        <v/>
      </c>
      <c r="AU13" s="409"/>
      <c r="AV13" s="326" t="str">
        <f>IFERROR(VLOOKUP(AU12,Ereignistabelle[],2,FALSE),"")</f>
        <v/>
      </c>
      <c r="AW13" s="327"/>
      <c r="AX13" s="327"/>
      <c r="AY13" s="327"/>
      <c r="AZ13" s="327"/>
      <c r="BA13" s="328"/>
      <c r="BB13" s="328"/>
      <c r="BC13" s="329" t="str">
        <f>IFERROR(VLOOKUP(AU12,Serientermine,2,FALSE),"")</f>
        <v/>
      </c>
      <c r="BD13" s="409"/>
      <c r="BE13" s="326" t="str">
        <f>IFERROR(VLOOKUP(BD12,Ereignistabelle[],2,FALSE),"")</f>
        <v/>
      </c>
      <c r="BF13" s="327"/>
      <c r="BG13" s="327"/>
      <c r="BH13" s="327"/>
      <c r="BI13" s="327"/>
      <c r="BJ13" s="328"/>
      <c r="BK13" s="328"/>
      <c r="BL13" s="329" t="str">
        <f>IFERROR(VLOOKUP(BD12,Serientermine,2,FALSE),"")</f>
        <v/>
      </c>
      <c r="BM13" s="409"/>
      <c r="BN13" s="326" t="str">
        <f>IFERROR(VLOOKUP(BM12,Ereignistabelle[],2,FALSE),"")</f>
        <v/>
      </c>
      <c r="BO13" s="327"/>
      <c r="BP13" s="327"/>
      <c r="BQ13" s="327"/>
      <c r="BR13" s="327"/>
      <c r="BS13" s="328"/>
      <c r="BT13" s="328"/>
      <c r="BU13" s="329" t="str">
        <f>IFERROR(VLOOKUP(BM12,Serientermine,2,FALSE),"")</f>
        <v/>
      </c>
      <c r="BV13" s="409"/>
      <c r="BW13" s="326" t="str">
        <f>IFERROR(VLOOKUP(BV12,Ereignistabelle[],2,FALSE),"")</f>
        <v/>
      </c>
      <c r="BX13" s="327"/>
      <c r="BY13" s="327"/>
      <c r="BZ13" s="327"/>
      <c r="CA13" s="327"/>
      <c r="CB13" s="328"/>
      <c r="CC13" s="328"/>
      <c r="CD13" s="329" t="str">
        <f>IFERROR(VLOOKUP(BV12,Serientermine,2,FALSE),"")</f>
        <v/>
      </c>
      <c r="CE13" s="409"/>
      <c r="CF13" s="326" t="str">
        <f>IFERROR(VLOOKUP(CE12,Ereignistabelle[],2,FALSE),"")</f>
        <v/>
      </c>
      <c r="CG13" s="327"/>
      <c r="CH13" s="327"/>
      <c r="CI13" s="327"/>
      <c r="CJ13" s="327"/>
      <c r="CK13" s="328"/>
      <c r="CL13" s="328"/>
      <c r="CM13" s="329" t="str">
        <f>IFERROR(VLOOKUP(CE12,Serientermine,2,FALSE),"")</f>
        <v/>
      </c>
      <c r="CN13" s="409"/>
      <c r="CO13" s="326" t="str">
        <f>IFERROR(VLOOKUP(CN12,Ereignistabelle[],2,FALSE),"")</f>
        <v/>
      </c>
      <c r="CP13" s="327"/>
      <c r="CQ13" s="327"/>
      <c r="CR13" s="327"/>
      <c r="CS13" s="327"/>
      <c r="CT13" s="328"/>
      <c r="CU13" s="328"/>
      <c r="CV13" s="329" t="str">
        <f>IFERROR(VLOOKUP(CN12,Serientermine,2,FALSE),"")</f>
        <v/>
      </c>
      <c r="CW13" s="409"/>
      <c r="CX13" s="326" t="str">
        <f>IFERROR(VLOOKUP(CW12,Ereignistabelle[],2,FALSE),"")</f>
        <v/>
      </c>
      <c r="CY13" s="327"/>
      <c r="CZ13" s="327"/>
      <c r="DA13" s="327"/>
      <c r="DB13" s="327"/>
      <c r="DC13" s="328"/>
      <c r="DD13" s="328"/>
      <c r="DE13" s="329" t="str">
        <f>IFERROR(VLOOKUP(CW12,Serientermine,2,FALSE),"")</f>
        <v/>
      </c>
    </row>
    <row r="14" spans="1:109" ht="18" customHeight="1" x14ac:dyDescent="0.25">
      <c r="A14" s="403" t="s">
        <v>13</v>
      </c>
      <c r="B14" s="405" t="str">
        <f>IF(B24-5&lt;(DATE(Kalenderjahr,1,1)),"",B24-5)</f>
        <v/>
      </c>
      <c r="C14" s="319" t="str">
        <f>IFERROR(VLOOKUP(B14,FeiertageBW[#All],2,FALSE),"")</f>
        <v/>
      </c>
      <c r="D14" s="330"/>
      <c r="E14" s="330"/>
      <c r="F14" s="330"/>
      <c r="G14" s="324"/>
      <c r="H14" s="323"/>
      <c r="I14" s="323"/>
      <c r="J14" s="325"/>
      <c r="K14" s="405" t="str">
        <f>IF(K24-5&lt;(DATE(Kalenderjahr,2,1)),"",K24-5)</f>
        <v/>
      </c>
      <c r="L14" s="319" t="str">
        <f>IFERROR(VLOOKUP(K14,FeiertageBW[#All],2,FALSE),"")</f>
        <v/>
      </c>
      <c r="M14" s="330"/>
      <c r="N14" s="330"/>
      <c r="O14" s="330"/>
      <c r="P14" s="324"/>
      <c r="Q14" s="323"/>
      <c r="R14" s="323"/>
      <c r="S14" s="325"/>
      <c r="T14" s="405" t="str">
        <f>IF(T24-5&lt;(DATE(Kalenderjahr,3,1)),"",T24-5)</f>
        <v/>
      </c>
      <c r="U14" s="319" t="str">
        <f>IFERROR(VLOOKUP(T14,FeiertageBW[#All],2,FALSE),"")</f>
        <v/>
      </c>
      <c r="V14" s="330"/>
      <c r="W14" s="330"/>
      <c r="X14" s="330"/>
      <c r="Y14" s="324"/>
      <c r="Z14" s="323"/>
      <c r="AA14" s="323"/>
      <c r="AB14" s="325"/>
      <c r="AC14" s="405">
        <f>IF(AC24-5&lt;(DATE(Kalenderjahr,4,1)),"",AC24-5)</f>
        <v>46113</v>
      </c>
      <c r="AD14" s="319" t="str">
        <f>IFERROR(VLOOKUP(AC14,FeiertageBW[#All],2,FALSE),"")</f>
        <v/>
      </c>
      <c r="AE14" s="330"/>
      <c r="AF14" s="330"/>
      <c r="AG14" s="330"/>
      <c r="AH14" s="324"/>
      <c r="AI14" s="323"/>
      <c r="AJ14" s="323"/>
      <c r="AK14" s="325"/>
      <c r="AL14" s="405" t="str">
        <f>IF(AL24-5&lt;(DATE(Kalenderjahr,5,1)),"",AL24-5)</f>
        <v/>
      </c>
      <c r="AM14" s="319" t="str">
        <f>IFERROR(VLOOKUP(AL14,FeiertageBW[#All],2,FALSE),"")</f>
        <v/>
      </c>
      <c r="AN14" s="330"/>
      <c r="AO14" s="330"/>
      <c r="AP14" s="330"/>
      <c r="AQ14" s="324"/>
      <c r="AR14" s="323"/>
      <c r="AS14" s="323"/>
      <c r="AT14" s="325"/>
      <c r="AU14" s="405" t="str">
        <f>IF(AU24-5&lt;(DATE(Kalenderjahr,6,1)),"",AU24-5)</f>
        <v/>
      </c>
      <c r="AV14" s="319" t="str">
        <f>IFERROR(VLOOKUP(AU14,FeiertageBW[#All],2,FALSE),"")</f>
        <v/>
      </c>
      <c r="AW14" s="330"/>
      <c r="AX14" s="330"/>
      <c r="AY14" s="330"/>
      <c r="AZ14" s="324"/>
      <c r="BA14" s="323"/>
      <c r="BB14" s="323"/>
      <c r="BC14" s="325"/>
      <c r="BD14" s="405">
        <f>IF(BD24-5&lt;(DATE(Kalenderjahr,7,1)),"",BD24-5)</f>
        <v>46204</v>
      </c>
      <c r="BE14" s="319" t="str">
        <f>IFERROR(VLOOKUP(BD14,FeiertageBW[#All],2,FALSE),"")</f>
        <v/>
      </c>
      <c r="BF14" s="330"/>
      <c r="BG14" s="330"/>
      <c r="BH14" s="330"/>
      <c r="BI14" s="324"/>
      <c r="BJ14" s="323"/>
      <c r="BK14" s="323"/>
      <c r="BL14" s="325"/>
      <c r="BM14" s="405" t="str">
        <f>IF(BM24-5&lt;(DATE(Kalenderjahr,8,1)),"",BM24-5)</f>
        <v/>
      </c>
      <c r="BN14" s="319" t="str">
        <f>IFERROR(VLOOKUP(BM14,FeiertageBW[#All],2,FALSE),"")</f>
        <v/>
      </c>
      <c r="BO14" s="330"/>
      <c r="BP14" s="330"/>
      <c r="BQ14" s="330"/>
      <c r="BR14" s="324"/>
      <c r="BS14" s="323"/>
      <c r="BT14" s="323"/>
      <c r="BU14" s="325"/>
      <c r="BV14" s="405">
        <f>IF(BV24-5&lt;(DATE(Kalenderjahr,9,1)),"",BV24-5)</f>
        <v>46267</v>
      </c>
      <c r="BW14" s="319" t="str">
        <f>IFERROR(VLOOKUP(BV14,FeiertageBW[#All],2,FALSE),"")</f>
        <v/>
      </c>
      <c r="BX14" s="330"/>
      <c r="BY14" s="330"/>
      <c r="BZ14" s="330"/>
      <c r="CA14" s="324"/>
      <c r="CB14" s="323"/>
      <c r="CC14" s="323"/>
      <c r="CD14" s="325"/>
      <c r="CE14" s="405" t="str">
        <f>IF(CE24-5&lt;(DATE(Kalenderjahr,10,1)),"",CE24-5)</f>
        <v/>
      </c>
      <c r="CF14" s="319" t="str">
        <f>IFERROR(VLOOKUP(CE14,FeiertageBW[#All],2,FALSE),"")</f>
        <v/>
      </c>
      <c r="CG14" s="330"/>
      <c r="CH14" s="330"/>
      <c r="CI14" s="330"/>
      <c r="CJ14" s="324"/>
      <c r="CK14" s="323"/>
      <c r="CL14" s="323"/>
      <c r="CM14" s="325"/>
      <c r="CN14" s="405" t="str">
        <f>IF(CN24-5&lt;(DATE(Kalenderjahr,11,1)),"",CN24-5)</f>
        <v/>
      </c>
      <c r="CO14" s="319" t="str">
        <f>IFERROR(VLOOKUP(CN14,FeiertageBW[#All],2,FALSE),"")</f>
        <v/>
      </c>
      <c r="CP14" s="330"/>
      <c r="CQ14" s="330"/>
      <c r="CR14" s="330"/>
      <c r="CS14" s="324"/>
      <c r="CT14" s="323"/>
      <c r="CU14" s="323"/>
      <c r="CV14" s="325"/>
      <c r="CW14" s="405">
        <f>IF(CW24-5&lt;(DATE(Kalenderjahr,12,1)),"",CW24-5)</f>
        <v>46358</v>
      </c>
      <c r="CX14" s="319" t="str">
        <f>IFERROR(VLOOKUP(CW14,FeiertageBW[#All],2,FALSE),"")</f>
        <v/>
      </c>
      <c r="CY14" s="330"/>
      <c r="CZ14" s="330"/>
      <c r="DA14" s="330"/>
      <c r="DB14" s="324"/>
      <c r="DC14" s="323"/>
      <c r="DD14" s="323"/>
      <c r="DE14" s="325"/>
    </row>
    <row r="15" spans="1:109" ht="18" customHeight="1" x14ac:dyDescent="0.25">
      <c r="A15" s="403"/>
      <c r="B15" s="409"/>
      <c r="C15" s="331" t="str">
        <f>IFERROR(VLOOKUP(B14,Ereignistabelle[],2,FALSE),"")</f>
        <v/>
      </c>
      <c r="D15" s="327"/>
      <c r="E15" s="327"/>
      <c r="F15" s="327"/>
      <c r="G15" s="327"/>
      <c r="H15" s="328"/>
      <c r="I15" s="328"/>
      <c r="J15" s="329" t="str">
        <f>IFERROR(VLOOKUP(B14,Serientermine,2,FALSE),"")</f>
        <v/>
      </c>
      <c r="K15" s="409"/>
      <c r="L15" s="331" t="str">
        <f>IFERROR(VLOOKUP(K14,Ereignistabelle[],2,FALSE),"")</f>
        <v/>
      </c>
      <c r="M15" s="327"/>
      <c r="N15" s="327"/>
      <c r="O15" s="327"/>
      <c r="P15" s="327"/>
      <c r="Q15" s="328"/>
      <c r="R15" s="328"/>
      <c r="S15" s="329" t="str">
        <f>IFERROR(VLOOKUP(K14,Serientermine,2,FALSE),"")</f>
        <v/>
      </c>
      <c r="T15" s="409"/>
      <c r="U15" s="331" t="str">
        <f>IFERROR(VLOOKUP(T14,Ereignistabelle[],2,FALSE),"")</f>
        <v/>
      </c>
      <c r="V15" s="327"/>
      <c r="W15" s="327"/>
      <c r="X15" s="327"/>
      <c r="Y15" s="327"/>
      <c r="Z15" s="328"/>
      <c r="AA15" s="328"/>
      <c r="AB15" s="329" t="str">
        <f>IFERROR(VLOOKUP(T14,Serientermine,2,FALSE),"")</f>
        <v/>
      </c>
      <c r="AC15" s="409"/>
      <c r="AD15" s="331" t="str">
        <f>IFERROR(VLOOKUP(AC14,Ereignistabelle[],2,FALSE),"")</f>
        <v/>
      </c>
      <c r="AE15" s="327"/>
      <c r="AF15" s="327"/>
      <c r="AG15" s="327"/>
      <c r="AH15" s="327"/>
      <c r="AI15" s="328"/>
      <c r="AJ15" s="328"/>
      <c r="AK15" s="329" t="str">
        <f>IFERROR(VLOOKUP(AC14,Serientermine,2,FALSE),"")</f>
        <v/>
      </c>
      <c r="AL15" s="409"/>
      <c r="AM15" s="331" t="str">
        <f>IFERROR(VLOOKUP(AL14,Ereignistabelle[],2,FALSE),"")</f>
        <v/>
      </c>
      <c r="AN15" s="327"/>
      <c r="AO15" s="327"/>
      <c r="AP15" s="327"/>
      <c r="AQ15" s="327"/>
      <c r="AR15" s="328"/>
      <c r="AS15" s="328"/>
      <c r="AT15" s="329" t="str">
        <f>IFERROR(VLOOKUP(AL14,Serientermine,2,FALSE),"")</f>
        <v/>
      </c>
      <c r="AU15" s="409"/>
      <c r="AV15" s="331" t="str">
        <f>IFERROR(VLOOKUP(AU14,Ereignistabelle[],2,FALSE),"")</f>
        <v/>
      </c>
      <c r="AW15" s="327"/>
      <c r="AX15" s="327"/>
      <c r="AY15" s="327"/>
      <c r="AZ15" s="327"/>
      <c r="BA15" s="328"/>
      <c r="BB15" s="328"/>
      <c r="BC15" s="329" t="str">
        <f>IFERROR(VLOOKUP(AU14,Serientermine,2,FALSE),"")</f>
        <v/>
      </c>
      <c r="BD15" s="409"/>
      <c r="BE15" s="331" t="str">
        <f>IFERROR(VLOOKUP(BD14,Ereignistabelle[],2,FALSE),"")</f>
        <v/>
      </c>
      <c r="BF15" s="327"/>
      <c r="BG15" s="327"/>
      <c r="BH15" s="327"/>
      <c r="BI15" s="327"/>
      <c r="BJ15" s="328"/>
      <c r="BK15" s="328"/>
      <c r="BL15" s="329" t="str">
        <f>IFERROR(VLOOKUP(BD14,Serientermine,2,FALSE),"")</f>
        <v/>
      </c>
      <c r="BM15" s="409"/>
      <c r="BN15" s="331" t="str">
        <f>IFERROR(VLOOKUP(BM14,Ereignistabelle[],2,FALSE),"")</f>
        <v/>
      </c>
      <c r="BO15" s="327"/>
      <c r="BP15" s="327"/>
      <c r="BQ15" s="327"/>
      <c r="BR15" s="327"/>
      <c r="BS15" s="328"/>
      <c r="BT15" s="328"/>
      <c r="BU15" s="329" t="str">
        <f>IFERROR(VLOOKUP(BM14,Serientermine,2,FALSE),"")</f>
        <v/>
      </c>
      <c r="BV15" s="409"/>
      <c r="BW15" s="331" t="str">
        <f>IFERROR(VLOOKUP(BV14,Ereignistabelle[],2,FALSE),"")</f>
        <v/>
      </c>
      <c r="BX15" s="327"/>
      <c r="BY15" s="327"/>
      <c r="BZ15" s="327"/>
      <c r="CA15" s="327"/>
      <c r="CB15" s="328"/>
      <c r="CC15" s="328"/>
      <c r="CD15" s="329" t="str">
        <f>IFERROR(VLOOKUP(BV14,Serientermine,2,FALSE),"")</f>
        <v/>
      </c>
      <c r="CE15" s="409"/>
      <c r="CF15" s="331" t="str">
        <f>IFERROR(VLOOKUP(CE14,Ereignistabelle[],2,FALSE),"")</f>
        <v/>
      </c>
      <c r="CG15" s="327"/>
      <c r="CH15" s="327"/>
      <c r="CI15" s="327"/>
      <c r="CJ15" s="327"/>
      <c r="CK15" s="328"/>
      <c r="CL15" s="328"/>
      <c r="CM15" s="329" t="str">
        <f>IFERROR(VLOOKUP(CE14,Serientermine,2,FALSE),"")</f>
        <v/>
      </c>
      <c r="CN15" s="409"/>
      <c r="CO15" s="326" t="str">
        <f>IFERROR(VLOOKUP(CN14,Ereignistabelle[],2,FALSE),"")</f>
        <v/>
      </c>
      <c r="CP15" s="327"/>
      <c r="CQ15" s="327"/>
      <c r="CR15" s="327"/>
      <c r="CS15" s="327"/>
      <c r="CT15" s="328"/>
      <c r="CU15" s="328"/>
      <c r="CV15" s="329" t="str">
        <f>IFERROR(VLOOKUP(CN14,Serientermine,2,FALSE),"")</f>
        <v/>
      </c>
      <c r="CW15" s="409"/>
      <c r="CX15" s="331" t="str">
        <f>IFERROR(VLOOKUP(CW14,Ereignistabelle[],2,FALSE),"")</f>
        <v/>
      </c>
      <c r="CY15" s="327"/>
      <c r="CZ15" s="327"/>
      <c r="DA15" s="327"/>
      <c r="DB15" s="327"/>
      <c r="DC15" s="328"/>
      <c r="DD15" s="328"/>
      <c r="DE15" s="329" t="str">
        <f>IFERROR(VLOOKUP(CW14,Serientermine,2,FALSE),"")</f>
        <v/>
      </c>
    </row>
    <row r="16" spans="1:109" ht="18" customHeight="1" x14ac:dyDescent="0.25">
      <c r="A16" s="403" t="s">
        <v>12</v>
      </c>
      <c r="B16" s="405">
        <f>IF(B24-4&lt;(DATE(Kalenderjahr,1,1)),"",B24-4)</f>
        <v>46023</v>
      </c>
      <c r="C16" s="319" t="str">
        <f>IFERROR(VLOOKUP(B16,FeiertageBW[#All],2,FALSE),"")</f>
        <v>Neujahr</v>
      </c>
      <c r="D16" s="330"/>
      <c r="E16" s="330"/>
      <c r="F16" s="330"/>
      <c r="G16" s="324"/>
      <c r="H16" s="323"/>
      <c r="I16" s="323"/>
      <c r="J16" s="325"/>
      <c r="K16" s="405" t="str">
        <f>IF(K24-4&lt;(DATE(Kalenderjahr,2,1)),"",K24-4)</f>
        <v/>
      </c>
      <c r="L16" s="319" t="str">
        <f>IFERROR(VLOOKUP(K16,FeiertageBW[#All],2,FALSE),"")</f>
        <v/>
      </c>
      <c r="M16" s="330"/>
      <c r="N16" s="330"/>
      <c r="O16" s="330"/>
      <c r="P16" s="324"/>
      <c r="Q16" s="323"/>
      <c r="R16" s="323"/>
      <c r="S16" s="325"/>
      <c r="T16" s="405" t="str">
        <f>IF(T24-4&lt;(DATE(Kalenderjahr,3,1)),"",T24-4)</f>
        <v/>
      </c>
      <c r="U16" s="319" t="str">
        <f>IFERROR(VLOOKUP(T16,FeiertageBW[#All],2,FALSE),"")</f>
        <v/>
      </c>
      <c r="V16" s="330"/>
      <c r="W16" s="330"/>
      <c r="X16" s="330"/>
      <c r="Y16" s="324"/>
      <c r="Z16" s="323"/>
      <c r="AA16" s="323"/>
      <c r="AB16" s="325"/>
      <c r="AC16" s="405">
        <f>IF(AC24-4&lt;(DATE(Kalenderjahr,4,1)),"",AC24-4)</f>
        <v>46114</v>
      </c>
      <c r="AD16" s="319" t="str">
        <f>IFERROR(VLOOKUP(AC16,FeiertageBW[#All],2,FALSE),"")</f>
        <v/>
      </c>
      <c r="AE16" s="330"/>
      <c r="AF16" s="330"/>
      <c r="AG16" s="330"/>
      <c r="AH16" s="324"/>
      <c r="AI16" s="323"/>
      <c r="AJ16" s="323"/>
      <c r="AK16" s="325"/>
      <c r="AL16" s="405" t="str">
        <f>IF(AL24-4&lt;(DATE(Kalenderjahr,5,1)),"",AL24-4)</f>
        <v/>
      </c>
      <c r="AM16" s="319" t="str">
        <f>IFERROR(VLOOKUP(AL16,FeiertageBW[#All],2,FALSE),"")</f>
        <v/>
      </c>
      <c r="AN16" s="330"/>
      <c r="AO16" s="330"/>
      <c r="AP16" s="330"/>
      <c r="AQ16" s="324"/>
      <c r="AR16" s="323"/>
      <c r="AS16" s="323"/>
      <c r="AT16" s="325"/>
      <c r="AU16" s="405" t="str">
        <f>IF(AU24-4&lt;(DATE(Kalenderjahr,6,1)),"",AU24-4)</f>
        <v/>
      </c>
      <c r="AV16" s="319" t="str">
        <f>IFERROR(VLOOKUP(AU16,FeiertageBW[#All],2,FALSE),"")</f>
        <v/>
      </c>
      <c r="AW16" s="330"/>
      <c r="AX16" s="330"/>
      <c r="AY16" s="330"/>
      <c r="AZ16" s="324"/>
      <c r="BA16" s="323"/>
      <c r="BB16" s="323"/>
      <c r="BC16" s="325"/>
      <c r="BD16" s="405">
        <f>IF(BD24-4&lt;(DATE(Kalenderjahr,7,1)),"",BD24-4)</f>
        <v>46205</v>
      </c>
      <c r="BE16" s="319" t="str">
        <f>IFERROR(VLOOKUP(BD16,FeiertageBW[#All],2,FALSE),"")</f>
        <v/>
      </c>
      <c r="BF16" s="330"/>
      <c r="BG16" s="330"/>
      <c r="BH16" s="330"/>
      <c r="BI16" s="324"/>
      <c r="BJ16" s="323"/>
      <c r="BK16" s="323"/>
      <c r="BL16" s="325"/>
      <c r="BM16" s="405" t="str">
        <f>IF(BM24-4&lt;(DATE(Kalenderjahr,8,1)),"",BM24-4)</f>
        <v/>
      </c>
      <c r="BN16" s="319" t="str">
        <f>IFERROR(VLOOKUP(BM16,FeiertageBW[#All],2,FALSE),"")</f>
        <v/>
      </c>
      <c r="BO16" s="330"/>
      <c r="BP16" s="330"/>
      <c r="BQ16" s="330"/>
      <c r="BR16" s="324"/>
      <c r="BS16" s="323"/>
      <c r="BT16" s="323"/>
      <c r="BU16" s="325"/>
      <c r="BV16" s="405">
        <f>IF(BV24-4&lt;(DATE(Kalenderjahr,9,1)),"",BV24-4)</f>
        <v>46268</v>
      </c>
      <c r="BW16" s="319" t="str">
        <f>IFERROR(VLOOKUP(BV16,FeiertageBW[#All],2,FALSE),"")</f>
        <v/>
      </c>
      <c r="BX16" s="330"/>
      <c r="BY16" s="330"/>
      <c r="BZ16" s="330"/>
      <c r="CA16" s="324"/>
      <c r="CB16" s="323"/>
      <c r="CC16" s="323"/>
      <c r="CD16" s="325"/>
      <c r="CE16" s="405">
        <f>IF(CE24-4&lt;(DATE(Kalenderjahr,10,1)),"",CE24-4)</f>
        <v>46296</v>
      </c>
      <c r="CF16" s="319" t="str">
        <f>IFERROR(VLOOKUP(CE16,FeiertageBW[#All],2,FALSE),"")</f>
        <v/>
      </c>
      <c r="CG16" s="330"/>
      <c r="CH16" s="330"/>
      <c r="CI16" s="330"/>
      <c r="CJ16" s="324"/>
      <c r="CK16" s="323"/>
      <c r="CL16" s="323"/>
      <c r="CM16" s="325"/>
      <c r="CN16" s="405" t="str">
        <f>IF(CN24-4&lt;(DATE(Kalenderjahr,11,1)),"",CN24-4)</f>
        <v/>
      </c>
      <c r="CO16" s="319" t="str">
        <f>IFERROR(VLOOKUP(CN16,FeiertageBW[#All],2,FALSE),"")</f>
        <v/>
      </c>
      <c r="CP16" s="330"/>
      <c r="CQ16" s="330"/>
      <c r="CR16" s="330"/>
      <c r="CS16" s="324"/>
      <c r="CT16" s="323"/>
      <c r="CU16" s="323"/>
      <c r="CV16" s="325"/>
      <c r="CW16" s="405">
        <f>IF(CW24-4&lt;(DATE(Kalenderjahr,12,1)),"",CW24-4)</f>
        <v>46359</v>
      </c>
      <c r="CX16" s="319" t="str">
        <f>IFERROR(VLOOKUP(CW16,FeiertageBW[#All],2,FALSE),"")</f>
        <v/>
      </c>
      <c r="CY16" s="330"/>
      <c r="CZ16" s="330"/>
      <c r="DA16" s="330"/>
      <c r="DB16" s="324"/>
      <c r="DC16" s="323"/>
      <c r="DD16" s="323"/>
      <c r="DE16" s="325"/>
    </row>
    <row r="17" spans="1:109" ht="18" customHeight="1" x14ac:dyDescent="0.25">
      <c r="A17" s="403"/>
      <c r="B17" s="409"/>
      <c r="C17" s="331" t="str">
        <f>IFERROR(VLOOKUP(B16,Ereignistabelle[],2,FALSE),"")</f>
        <v/>
      </c>
      <c r="D17" s="327"/>
      <c r="E17" s="327"/>
      <c r="F17" s="327"/>
      <c r="G17" s="327"/>
      <c r="H17" s="328"/>
      <c r="I17" s="328"/>
      <c r="J17" s="329" t="str">
        <f>IFERROR(VLOOKUP(B16,Serientermine,2,FALSE),"")</f>
        <v/>
      </c>
      <c r="K17" s="409"/>
      <c r="L17" s="331" t="str">
        <f>IFERROR(VLOOKUP(K16,Ereignistabelle[],2,FALSE),"")</f>
        <v/>
      </c>
      <c r="M17" s="327"/>
      <c r="N17" s="327"/>
      <c r="O17" s="327"/>
      <c r="P17" s="327"/>
      <c r="Q17" s="328"/>
      <c r="R17" s="328"/>
      <c r="S17" s="329" t="str">
        <f>IFERROR(VLOOKUP(K16,Serientermine,2,FALSE),"")</f>
        <v/>
      </c>
      <c r="T17" s="409"/>
      <c r="U17" s="331" t="str">
        <f>IFERROR(VLOOKUP(T16,Ereignistabelle[],2,FALSE),"")</f>
        <v/>
      </c>
      <c r="V17" s="327"/>
      <c r="W17" s="327"/>
      <c r="X17" s="327"/>
      <c r="Y17" s="327"/>
      <c r="Z17" s="328"/>
      <c r="AA17" s="328"/>
      <c r="AB17" s="329" t="str">
        <f>IFERROR(VLOOKUP(T16,Serientermine,2,FALSE),"")</f>
        <v/>
      </c>
      <c r="AC17" s="409"/>
      <c r="AD17" s="331" t="str">
        <f>IFERROR(VLOOKUP(AC16,Ereignistabelle[],2,FALSE),"")</f>
        <v/>
      </c>
      <c r="AE17" s="327"/>
      <c r="AF17" s="327"/>
      <c r="AG17" s="327"/>
      <c r="AH17" s="327"/>
      <c r="AI17" s="328"/>
      <c r="AJ17" s="328"/>
      <c r="AK17" s="329" t="str">
        <f>IFERROR(VLOOKUP(AC16,Serientermine,2,FALSE),"")</f>
        <v/>
      </c>
      <c r="AL17" s="409"/>
      <c r="AM17" s="331" t="str">
        <f>IFERROR(VLOOKUP(AL16,Ereignistabelle[],2,FALSE),"")</f>
        <v/>
      </c>
      <c r="AN17" s="327"/>
      <c r="AO17" s="327"/>
      <c r="AP17" s="327"/>
      <c r="AQ17" s="327"/>
      <c r="AR17" s="328"/>
      <c r="AS17" s="328"/>
      <c r="AT17" s="329" t="str">
        <f>IFERROR(VLOOKUP(AL16,Serientermine,2,FALSE),"")</f>
        <v/>
      </c>
      <c r="AU17" s="409"/>
      <c r="AV17" s="331" t="str">
        <f>IFERROR(VLOOKUP(AU16,Ereignistabelle[],2,FALSE),"")</f>
        <v/>
      </c>
      <c r="AW17" s="327"/>
      <c r="AX17" s="327"/>
      <c r="AY17" s="327"/>
      <c r="AZ17" s="327"/>
      <c r="BA17" s="328"/>
      <c r="BB17" s="328"/>
      <c r="BC17" s="329" t="str">
        <f>IFERROR(VLOOKUP(AU16,Serientermine,2,FALSE),"")</f>
        <v/>
      </c>
      <c r="BD17" s="409"/>
      <c r="BE17" s="331" t="str">
        <f>IFERROR(VLOOKUP(BD16,Ereignistabelle[],2,FALSE),"")</f>
        <v/>
      </c>
      <c r="BF17" s="327"/>
      <c r="BG17" s="327"/>
      <c r="BH17" s="327"/>
      <c r="BI17" s="327"/>
      <c r="BJ17" s="328"/>
      <c r="BK17" s="328"/>
      <c r="BL17" s="329" t="str">
        <f>IFERROR(VLOOKUP(BD16,Serientermine,2,FALSE),"")</f>
        <v/>
      </c>
      <c r="BM17" s="409"/>
      <c r="BN17" s="331" t="str">
        <f>IFERROR(VLOOKUP(BM16,Ereignistabelle[],2,FALSE),"")</f>
        <v/>
      </c>
      <c r="BO17" s="327"/>
      <c r="BP17" s="327"/>
      <c r="BQ17" s="327"/>
      <c r="BR17" s="327"/>
      <c r="BS17" s="328"/>
      <c r="BT17" s="328"/>
      <c r="BU17" s="329" t="str">
        <f>IFERROR(VLOOKUP(BM16,Serientermine,2,FALSE),"")</f>
        <v/>
      </c>
      <c r="BV17" s="409"/>
      <c r="BW17" s="331" t="str">
        <f>IFERROR(VLOOKUP(BV16,Ereignistabelle[],2,FALSE),"")</f>
        <v/>
      </c>
      <c r="BX17" s="327"/>
      <c r="BY17" s="327"/>
      <c r="BZ17" s="327"/>
      <c r="CA17" s="327"/>
      <c r="CB17" s="328"/>
      <c r="CC17" s="328"/>
      <c r="CD17" s="329" t="str">
        <f>IFERROR(VLOOKUP(BV16,Serientermine,2,FALSE),"")</f>
        <v/>
      </c>
      <c r="CE17" s="409"/>
      <c r="CF17" s="331" t="str">
        <f>IFERROR(VLOOKUP(CE16,Ereignistabelle[],2,FALSE),"")</f>
        <v/>
      </c>
      <c r="CG17" s="327"/>
      <c r="CH17" s="327"/>
      <c r="CI17" s="327"/>
      <c r="CJ17" s="327"/>
      <c r="CK17" s="328"/>
      <c r="CL17" s="328"/>
      <c r="CM17" s="329" t="str">
        <f>IFERROR(VLOOKUP(CE16,Serientermine,2,FALSE),"")</f>
        <v/>
      </c>
      <c r="CN17" s="409"/>
      <c r="CO17" s="326" t="str">
        <f>IFERROR(VLOOKUP(CN16,Ereignistabelle[],2,FALSE),"")</f>
        <v/>
      </c>
      <c r="CP17" s="327"/>
      <c r="CQ17" s="327"/>
      <c r="CR17" s="327"/>
      <c r="CS17" s="327"/>
      <c r="CT17" s="328"/>
      <c r="CU17" s="328"/>
      <c r="CV17" s="329" t="str">
        <f>IFERROR(VLOOKUP(CN16,Serientermine,2,FALSE),"")</f>
        <v/>
      </c>
      <c r="CW17" s="409"/>
      <c r="CX17" s="331" t="str">
        <f>IFERROR(VLOOKUP(CW16,Ereignistabelle[],2,FALSE),"")</f>
        <v/>
      </c>
      <c r="CY17" s="327"/>
      <c r="CZ17" s="327"/>
      <c r="DA17" s="327"/>
      <c r="DB17" s="327"/>
      <c r="DC17" s="328"/>
      <c r="DD17" s="328"/>
      <c r="DE17" s="329" t="str">
        <f>IFERROR(VLOOKUP(CW16,Serientermine,2,FALSE),"")</f>
        <v/>
      </c>
    </row>
    <row r="18" spans="1:109" ht="18" customHeight="1" x14ac:dyDescent="0.25">
      <c r="A18" s="403" t="s">
        <v>15</v>
      </c>
      <c r="B18" s="405">
        <f t="shared" ref="B18" si="0">IF(B24-3&lt;(DATE(Kalenderjahr,1,1)),"",B24-3)</f>
        <v>46024</v>
      </c>
      <c r="C18" s="319" t="str">
        <f>IFERROR(VLOOKUP(B18,FeiertageBW[#All],2,FALSE),"")</f>
        <v/>
      </c>
      <c r="D18" s="330"/>
      <c r="E18" s="330"/>
      <c r="F18" s="330"/>
      <c r="G18" s="324"/>
      <c r="H18" s="323"/>
      <c r="I18" s="323"/>
      <c r="J18" s="325" t="str">
        <f>IF(B18&lt;&gt;"",TRUNC((B18-WEEKDAY(B18,2)-DATE(YEAR(B18+4-WEEKDAY(B18,2)),1,-10))/7)&amp;"","")</f>
        <v>1</v>
      </c>
      <c r="K18" s="405" t="str">
        <f>IF(K24-3&lt;(DATE(Kalenderjahr,2,1)),"",K24-3)</f>
        <v/>
      </c>
      <c r="L18" s="319" t="str">
        <f>IFERROR(VLOOKUP(K18,FeiertageBW[#All],2,FALSE),"")</f>
        <v/>
      </c>
      <c r="M18" s="330"/>
      <c r="N18" s="330"/>
      <c r="O18" s="330"/>
      <c r="P18" s="324"/>
      <c r="Q18" s="323"/>
      <c r="R18" s="323"/>
      <c r="S18" s="325" t="str">
        <f>IF(K18&lt;&gt;"",TRUNC((K18-WEEKDAY(K18,2)-DATE(YEAR(K18+4-WEEKDAY(K18,2)),1,-10))/7)&amp;"","")</f>
        <v/>
      </c>
      <c r="T18" s="405" t="str">
        <f>IF(T24-3&lt;(DATE(Kalenderjahr,3,1)),"",T24-3)</f>
        <v/>
      </c>
      <c r="U18" s="319" t="str">
        <f>IFERROR(VLOOKUP(T18,FeiertageBW[#All],2,FALSE),"")</f>
        <v/>
      </c>
      <c r="V18" s="330"/>
      <c r="W18" s="330"/>
      <c r="X18" s="330"/>
      <c r="Y18" s="324"/>
      <c r="Z18" s="323"/>
      <c r="AA18" s="323"/>
      <c r="AB18" s="325" t="str">
        <f>IF(T18&lt;&gt;"",TRUNC((T18-WEEKDAY(T18,2)-DATE(YEAR(T18+4-WEEKDAY(T18,2)),1,-10))/7)&amp;"","")</f>
        <v/>
      </c>
      <c r="AC18" s="405">
        <f>IF(AC24-3&lt;(DATE(Kalenderjahr,4,1)),"",AC24-3)</f>
        <v>46115</v>
      </c>
      <c r="AD18" s="319" t="str">
        <f>IFERROR(VLOOKUP(AC18,FeiertageBW[#All],2,FALSE),"")</f>
        <v>Karfreitag</v>
      </c>
      <c r="AE18" s="330"/>
      <c r="AF18" s="330"/>
      <c r="AG18" s="330"/>
      <c r="AH18" s="324"/>
      <c r="AI18" s="323"/>
      <c r="AJ18" s="323"/>
      <c r="AK18" s="325" t="str">
        <f>IF(AC18&lt;&gt;"",TRUNC((AC18-WEEKDAY(AC18,2)-DATE(YEAR(AC18+4-WEEKDAY(AC18,2)),1,-10))/7)&amp;"","")</f>
        <v>14</v>
      </c>
      <c r="AL18" s="405">
        <f>IF(AL24-3&lt;(DATE(Kalenderjahr,5,1)),"",AL24-3)</f>
        <v>46143</v>
      </c>
      <c r="AM18" s="319" t="str">
        <f>IFERROR(VLOOKUP(AL18,FeiertageBW[#All],2,FALSE),"")</f>
        <v>1. Mai/Tag der Arbeit</v>
      </c>
      <c r="AN18" s="330"/>
      <c r="AO18" s="330"/>
      <c r="AP18" s="330"/>
      <c r="AQ18" s="324"/>
      <c r="AR18" s="323"/>
      <c r="AS18" s="323"/>
      <c r="AT18" s="325" t="str">
        <f>IF(AL18&lt;&gt;"",TRUNC((AL18-WEEKDAY(AL18,2)-DATE(YEAR(AL18+4-WEEKDAY(AL18,2)),1,-10))/7)&amp;"","")</f>
        <v>18</v>
      </c>
      <c r="AU18" s="405" t="str">
        <f>IF(AU24-3&lt;(DATE(Kalenderjahr,6,1)),"",AU24-3)</f>
        <v/>
      </c>
      <c r="AV18" s="319" t="str">
        <f>IFERROR(VLOOKUP(AU18,FeiertageBW[#All],2,FALSE),"")</f>
        <v/>
      </c>
      <c r="AW18" s="330"/>
      <c r="AX18" s="330"/>
      <c r="AY18" s="330"/>
      <c r="AZ18" s="324"/>
      <c r="BA18" s="323"/>
      <c r="BB18" s="323"/>
      <c r="BC18" s="325" t="str">
        <f>IF(AU18&lt;&gt;"",TRUNC((AU18-WEEKDAY(AU18,2)-DATE(YEAR(AU18+4-WEEKDAY(AU18,2)),1,-10))/7)&amp;"","")</f>
        <v/>
      </c>
      <c r="BD18" s="405">
        <f>IF(BD24-3&lt;(DATE(Kalenderjahr,7,1)),"",BD24-3)</f>
        <v>46206</v>
      </c>
      <c r="BE18" s="319" t="str">
        <f>IFERROR(VLOOKUP(BD18,FeiertageBW[#All],2,FALSE),"")</f>
        <v/>
      </c>
      <c r="BF18" s="330"/>
      <c r="BG18" s="330"/>
      <c r="BH18" s="330"/>
      <c r="BI18" s="324"/>
      <c r="BJ18" s="323"/>
      <c r="BK18" s="323"/>
      <c r="BL18" s="325" t="str">
        <f>IF(BD18&lt;&gt;"",TRUNC((BD18-WEEKDAY(BD18,2)-DATE(YEAR(BD18+4-WEEKDAY(BD18,2)),1,-10))/7)&amp;"","")</f>
        <v>27</v>
      </c>
      <c r="BM18" s="405" t="str">
        <f>IF(BM24-3&lt;(DATE(Kalenderjahr,8,1)),"",BM24-3)</f>
        <v/>
      </c>
      <c r="BN18" s="319" t="str">
        <f>IFERROR(VLOOKUP(BM18,FeiertageBW[#All],2,FALSE),"")</f>
        <v/>
      </c>
      <c r="BO18" s="330"/>
      <c r="BP18" s="330"/>
      <c r="BQ18" s="330"/>
      <c r="BR18" s="324"/>
      <c r="BS18" s="323"/>
      <c r="BT18" s="323"/>
      <c r="BU18" s="325" t="str">
        <f>IF(BM18&lt;&gt;"",TRUNC((BM18-WEEKDAY(BM18,2)-DATE(YEAR(BM18+4-WEEKDAY(BM18,2)),1,-10))/7)&amp;"","")</f>
        <v/>
      </c>
      <c r="BV18" s="405">
        <f>IF(BV24-3&lt;(DATE(Kalenderjahr,9,1)),"",BV24-3)</f>
        <v>46269</v>
      </c>
      <c r="BW18" s="319" t="str">
        <f>IFERROR(VLOOKUP(BV18,FeiertageBW[#All],2,FALSE),"")</f>
        <v/>
      </c>
      <c r="BX18" s="330"/>
      <c r="BY18" s="330"/>
      <c r="BZ18" s="330"/>
      <c r="CA18" s="324"/>
      <c r="CB18" s="323"/>
      <c r="CC18" s="323"/>
      <c r="CD18" s="325" t="str">
        <f>IF(BV18&lt;&gt;"",TRUNC((BV18-WEEKDAY(BV18,2)-DATE(YEAR(BV18+4-WEEKDAY(BV18,2)),1,-10))/7)&amp;"","")</f>
        <v>36</v>
      </c>
      <c r="CE18" s="405">
        <f>IF(CE24-3&lt;(DATE(Kalenderjahr,10,1)),"",CE24-3)</f>
        <v>46297</v>
      </c>
      <c r="CF18" s="319" t="str">
        <f>IFERROR(VLOOKUP(CE18,FeiertageBW[#All],2,FALSE),"")</f>
        <v/>
      </c>
      <c r="CG18" s="330"/>
      <c r="CH18" s="330"/>
      <c r="CI18" s="330"/>
      <c r="CJ18" s="324"/>
      <c r="CK18" s="323"/>
      <c r="CL18" s="323"/>
      <c r="CM18" s="325" t="str">
        <f>IF(CE18&lt;&gt;"",TRUNC((CE18-WEEKDAY(CE18,2)-DATE(YEAR(CE18+4-WEEKDAY(CE18,2)),1,-10))/7)&amp;"","")</f>
        <v>40</v>
      </c>
      <c r="CN18" s="405" t="str">
        <f>IF(CN24-3&lt;(DATE(Kalenderjahr,11,1)),"",CN24-3)</f>
        <v/>
      </c>
      <c r="CO18" s="319" t="str">
        <f>IFERROR(VLOOKUP(CN18,FeiertageBW[#All],2,FALSE),"")</f>
        <v/>
      </c>
      <c r="CP18" s="330"/>
      <c r="CQ18" s="330"/>
      <c r="CR18" s="330"/>
      <c r="CS18" s="324"/>
      <c r="CT18" s="323"/>
      <c r="CU18" s="323"/>
      <c r="CV18" s="325" t="str">
        <f>IF(CN18&lt;&gt;"",TRUNC((CN18-WEEKDAY(CN18,2)-DATE(YEAR(CN18+4-WEEKDAY(CN18,2)),1,-10))/7)&amp;"","")</f>
        <v/>
      </c>
      <c r="CW18" s="405">
        <f>IF(CW24-3&lt;(DATE(Kalenderjahr,12,1)),"",CW24-3)</f>
        <v>46360</v>
      </c>
      <c r="CX18" s="319" t="str">
        <f>IFERROR(VLOOKUP(CW18,FeiertageBW[#All],2,FALSE),"")</f>
        <v/>
      </c>
      <c r="CY18" s="330"/>
      <c r="CZ18" s="330"/>
      <c r="DA18" s="330"/>
      <c r="DB18" s="324"/>
      <c r="DC18" s="323"/>
      <c r="DD18" s="323"/>
      <c r="DE18" s="325" t="str">
        <f>IF(CW18&lt;&gt;"",TRUNC((CW18-WEEKDAY(CW18,2)-DATE(YEAR(CW18+4-WEEKDAY(CW18,2)),1,-10))/7)&amp;"","")</f>
        <v>49</v>
      </c>
    </row>
    <row r="19" spans="1:109" ht="18" customHeight="1" x14ac:dyDescent="0.25">
      <c r="A19" s="403"/>
      <c r="B19" s="409"/>
      <c r="C19" s="331" t="str">
        <f>IFERROR(VLOOKUP(B18,Ereignistabelle[],2,FALSE),"")</f>
        <v/>
      </c>
      <c r="D19" s="327"/>
      <c r="E19" s="327"/>
      <c r="F19" s="327"/>
      <c r="G19" s="327"/>
      <c r="H19" s="328"/>
      <c r="I19" s="328"/>
      <c r="J19" s="329" t="str">
        <f>IFERROR(VLOOKUP(B18,Serientermine,2,FALSE),"")</f>
        <v/>
      </c>
      <c r="K19" s="409"/>
      <c r="L19" s="331" t="str">
        <f>IFERROR(VLOOKUP(K18,Ereignistabelle[],2,FALSE),"")</f>
        <v/>
      </c>
      <c r="M19" s="327"/>
      <c r="N19" s="327"/>
      <c r="O19" s="327"/>
      <c r="P19" s="327"/>
      <c r="Q19" s="328"/>
      <c r="R19" s="328"/>
      <c r="S19" s="329" t="str">
        <f>IFERROR(VLOOKUP(K18,Serientermine,2,FALSE),"")</f>
        <v/>
      </c>
      <c r="T19" s="409"/>
      <c r="U19" s="331" t="str">
        <f>IFERROR(VLOOKUP(T18,Ereignistabelle[],2,FALSE),"")</f>
        <v/>
      </c>
      <c r="V19" s="327"/>
      <c r="W19" s="327"/>
      <c r="X19" s="327"/>
      <c r="Y19" s="327"/>
      <c r="Z19" s="328"/>
      <c r="AA19" s="328"/>
      <c r="AB19" s="329" t="str">
        <f>IFERROR(VLOOKUP(T18,Serientermine,2,FALSE),"")</f>
        <v/>
      </c>
      <c r="AC19" s="409"/>
      <c r="AD19" s="331" t="str">
        <f>IFERROR(VLOOKUP(AC18,Ereignistabelle[],2,FALSE),"")</f>
        <v/>
      </c>
      <c r="AE19" s="327"/>
      <c r="AF19" s="327"/>
      <c r="AG19" s="327"/>
      <c r="AH19" s="327"/>
      <c r="AI19" s="328"/>
      <c r="AJ19" s="328"/>
      <c r="AK19" s="329" t="str">
        <f>IFERROR(VLOOKUP(AC18,Serientermine,2,FALSE),"")</f>
        <v/>
      </c>
      <c r="AL19" s="409"/>
      <c r="AM19" s="331" t="str">
        <f>IFERROR(VLOOKUP(AL18,Ereignistabelle[],2,FALSE),"")</f>
        <v/>
      </c>
      <c r="AN19" s="327"/>
      <c r="AO19" s="327"/>
      <c r="AP19" s="327"/>
      <c r="AQ19" s="327"/>
      <c r="AR19" s="328"/>
      <c r="AS19" s="328"/>
      <c r="AT19" s="329" t="str">
        <f>IFERROR(VLOOKUP(AL18,Serientermine,2,FALSE),"")</f>
        <v/>
      </c>
      <c r="AU19" s="409"/>
      <c r="AV19" s="331" t="str">
        <f>IFERROR(VLOOKUP(AU18,Ereignistabelle[],2,FALSE),"")</f>
        <v/>
      </c>
      <c r="AW19" s="327"/>
      <c r="AX19" s="327"/>
      <c r="AY19" s="327"/>
      <c r="AZ19" s="327"/>
      <c r="BA19" s="328"/>
      <c r="BB19" s="328"/>
      <c r="BC19" s="329" t="str">
        <f>IFERROR(VLOOKUP(AU18,Serientermine,2,FALSE),"")</f>
        <v/>
      </c>
      <c r="BD19" s="409"/>
      <c r="BE19" s="331" t="str">
        <f>IFERROR(VLOOKUP(BD18,Ereignistabelle[],2,FALSE),"")</f>
        <v/>
      </c>
      <c r="BF19" s="327"/>
      <c r="BG19" s="327"/>
      <c r="BH19" s="327"/>
      <c r="BI19" s="327"/>
      <c r="BJ19" s="328"/>
      <c r="BK19" s="328"/>
      <c r="BL19" s="329" t="str">
        <f>IFERROR(VLOOKUP(BD18,Serientermine,2,FALSE),"")</f>
        <v/>
      </c>
      <c r="BM19" s="409"/>
      <c r="BN19" s="331" t="str">
        <f>IFERROR(VLOOKUP(BM18,Ereignistabelle[],2,FALSE),"")</f>
        <v/>
      </c>
      <c r="BO19" s="327"/>
      <c r="BP19" s="327"/>
      <c r="BQ19" s="327"/>
      <c r="BR19" s="327"/>
      <c r="BS19" s="328"/>
      <c r="BT19" s="328"/>
      <c r="BU19" s="329" t="str">
        <f>IFERROR(VLOOKUP(BM18,Serientermine,2,FALSE),"")</f>
        <v/>
      </c>
      <c r="BV19" s="409"/>
      <c r="BW19" s="331" t="str">
        <f>IFERROR(VLOOKUP(BV18,Ereignistabelle[],2,FALSE),"")</f>
        <v/>
      </c>
      <c r="BX19" s="327"/>
      <c r="BY19" s="327"/>
      <c r="BZ19" s="327"/>
      <c r="CA19" s="327"/>
      <c r="CB19" s="328"/>
      <c r="CC19" s="328"/>
      <c r="CD19" s="329" t="str">
        <f>IFERROR(VLOOKUP(BV18,Serientermine,2,FALSE),"")</f>
        <v/>
      </c>
      <c r="CE19" s="409"/>
      <c r="CF19" s="331" t="str">
        <f>IFERROR(VLOOKUP(CE18,Ereignistabelle[],2,FALSE),"")</f>
        <v/>
      </c>
      <c r="CG19" s="327"/>
      <c r="CH19" s="327"/>
      <c r="CI19" s="327"/>
      <c r="CJ19" s="327"/>
      <c r="CK19" s="328"/>
      <c r="CL19" s="328"/>
      <c r="CM19" s="329" t="str">
        <f>IFERROR(VLOOKUP(CE18,Serientermine,2,FALSE),"")</f>
        <v/>
      </c>
      <c r="CN19" s="409"/>
      <c r="CO19" s="326" t="str">
        <f>IFERROR(VLOOKUP(CN18,Ereignistabelle[],2,FALSE),"")</f>
        <v/>
      </c>
      <c r="CP19" s="327"/>
      <c r="CQ19" s="327"/>
      <c r="CR19" s="327"/>
      <c r="CS19" s="327"/>
      <c r="CT19" s="328"/>
      <c r="CU19" s="328"/>
      <c r="CV19" s="329" t="str">
        <f>IFERROR(VLOOKUP(CN18,Serientermine,2,FALSE),"")</f>
        <v/>
      </c>
      <c r="CW19" s="409"/>
      <c r="CX19" s="331" t="str">
        <f>IFERROR(VLOOKUP(CW18,Ereignistabelle[],2,FALSE),"")</f>
        <v/>
      </c>
      <c r="CY19" s="327"/>
      <c r="CZ19" s="327"/>
      <c r="DA19" s="327"/>
      <c r="DB19" s="327"/>
      <c r="DC19" s="328"/>
      <c r="DD19" s="328"/>
      <c r="DE19" s="329" t="str">
        <f>IFERROR(VLOOKUP(CW18,Serientermine,2,FALSE),"")</f>
        <v/>
      </c>
    </row>
    <row r="20" spans="1:109" ht="18" customHeight="1" x14ac:dyDescent="0.25">
      <c r="A20" s="419" t="s">
        <v>16</v>
      </c>
      <c r="B20" s="410">
        <f>IF(B24-2&lt;(DATE(Kalenderjahr,1,1)),"",B24-2)</f>
        <v>46025</v>
      </c>
      <c r="C20" s="332" t="str">
        <f>IFERROR(VLOOKUP(B20,FeiertageBW[#All],2,FALSE),"")</f>
        <v/>
      </c>
      <c r="D20" s="333"/>
      <c r="E20" s="333"/>
      <c r="F20" s="333"/>
      <c r="G20" s="334"/>
      <c r="H20" s="335"/>
      <c r="I20" s="335"/>
      <c r="J20" s="336"/>
      <c r="K20" s="410" t="str">
        <f>IF(K24-2&lt;(DATE(Kalenderjahr,2,1)),"",K24-2)</f>
        <v/>
      </c>
      <c r="L20" s="332" t="str">
        <f>IFERROR(VLOOKUP(K20,FeiertageBW[#All],2,FALSE),"")</f>
        <v/>
      </c>
      <c r="M20" s="333"/>
      <c r="N20" s="333"/>
      <c r="O20" s="333"/>
      <c r="P20" s="334"/>
      <c r="Q20" s="335"/>
      <c r="R20" s="335"/>
      <c r="S20" s="336"/>
      <c r="T20" s="410" t="str">
        <f>IF(T24-2&lt;(DATE(Kalenderjahr,3,1)),"",T24-2)</f>
        <v/>
      </c>
      <c r="U20" s="332" t="str">
        <f>IFERROR(VLOOKUP(T20,FeiertageBW[#All],2,FALSE),"")</f>
        <v/>
      </c>
      <c r="V20" s="333"/>
      <c r="W20" s="333"/>
      <c r="X20" s="333"/>
      <c r="Y20" s="334"/>
      <c r="Z20" s="335"/>
      <c r="AA20" s="335"/>
      <c r="AB20" s="336"/>
      <c r="AC20" s="410">
        <f>IF(AC24-2&lt;(DATE(Kalenderjahr,4,1)),"",AC24-2)</f>
        <v>46116</v>
      </c>
      <c r="AD20" s="332" t="str">
        <f>IFERROR(VLOOKUP(AC20,FeiertageBW[#All],2,FALSE),"")</f>
        <v/>
      </c>
      <c r="AE20" s="333"/>
      <c r="AF20" s="333"/>
      <c r="AG20" s="333"/>
      <c r="AH20" s="334"/>
      <c r="AI20" s="335"/>
      <c r="AJ20" s="335"/>
      <c r="AK20" s="336"/>
      <c r="AL20" s="410">
        <f>IF(AL24-2&lt;(DATE(Kalenderjahr,5,1)),"",AL24-2)</f>
        <v>46144</v>
      </c>
      <c r="AM20" s="332" t="str">
        <f>IFERROR(VLOOKUP(AL20,FeiertageBW[#All],2,FALSE),"")</f>
        <v/>
      </c>
      <c r="AN20" s="333"/>
      <c r="AO20" s="333"/>
      <c r="AP20" s="333"/>
      <c r="AQ20" s="334"/>
      <c r="AR20" s="335"/>
      <c r="AS20" s="335"/>
      <c r="AT20" s="336"/>
      <c r="AU20" s="410" t="str">
        <f>IF(AU24-2&lt;(DATE(Kalenderjahr,6,1)),"",AU24-2)</f>
        <v/>
      </c>
      <c r="AV20" s="332" t="str">
        <f>IFERROR(VLOOKUP(AU20,FeiertageBW[#All],2,FALSE),"")</f>
        <v/>
      </c>
      <c r="AW20" s="333"/>
      <c r="AX20" s="333"/>
      <c r="AY20" s="333"/>
      <c r="AZ20" s="334"/>
      <c r="BA20" s="335"/>
      <c r="BB20" s="335"/>
      <c r="BC20" s="336"/>
      <c r="BD20" s="410">
        <f>IF(BD24-2&lt;(DATE(Kalenderjahr,7,1)),"",BD24-2)</f>
        <v>46207</v>
      </c>
      <c r="BE20" s="332" t="str">
        <f>IFERROR(VLOOKUP(BD20,FeiertageBW[#All],2,FALSE),"")</f>
        <v/>
      </c>
      <c r="BF20" s="333"/>
      <c r="BG20" s="333"/>
      <c r="BH20" s="333"/>
      <c r="BI20" s="334"/>
      <c r="BJ20" s="335"/>
      <c r="BK20" s="335"/>
      <c r="BL20" s="336"/>
      <c r="BM20" s="410">
        <f>IF(BM24-2&lt;(DATE(Kalenderjahr,8,1)),"",BM24-2)</f>
        <v>46235</v>
      </c>
      <c r="BN20" s="332" t="str">
        <f>IFERROR(VLOOKUP(BM20,FeiertageBW[#All],2,FALSE),"")</f>
        <v/>
      </c>
      <c r="BO20" s="333"/>
      <c r="BP20" s="333"/>
      <c r="BQ20" s="333"/>
      <c r="BR20" s="334"/>
      <c r="BS20" s="335"/>
      <c r="BT20" s="335"/>
      <c r="BU20" s="336"/>
      <c r="BV20" s="410">
        <f>IF(BV24-2&lt;(DATE(Kalenderjahr,9,1)),"",BV24-2)</f>
        <v>46270</v>
      </c>
      <c r="BW20" s="332" t="str">
        <f>IFERROR(VLOOKUP(BV20,FeiertageBW[#All],2,FALSE),"")</f>
        <v/>
      </c>
      <c r="BX20" s="333"/>
      <c r="BY20" s="333"/>
      <c r="BZ20" s="333"/>
      <c r="CA20" s="334"/>
      <c r="CB20" s="335"/>
      <c r="CC20" s="335"/>
      <c r="CD20" s="336"/>
      <c r="CE20" s="410">
        <f>IF(CE24-2&lt;(DATE(Kalenderjahr,10,1)),"",CE24-2)</f>
        <v>46298</v>
      </c>
      <c r="CF20" s="332" t="str">
        <f>IFERROR(VLOOKUP(CE20,FeiertageBW[#All],2,FALSE),"")</f>
        <v>Tag d. Deut. Einheit</v>
      </c>
      <c r="CG20" s="333"/>
      <c r="CH20" s="333"/>
      <c r="CI20" s="333"/>
      <c r="CJ20" s="334"/>
      <c r="CK20" s="335"/>
      <c r="CL20" s="335"/>
      <c r="CM20" s="336"/>
      <c r="CN20" s="410" t="str">
        <f>IF(CN24-2&lt;(DATE(Kalenderjahr,11,1)),"",CN24-2)</f>
        <v/>
      </c>
      <c r="CO20" s="332" t="str">
        <f>IFERROR(VLOOKUP(CN20,FeiertageBW[#All],2,FALSE),"")</f>
        <v/>
      </c>
      <c r="CP20" s="333"/>
      <c r="CQ20" s="333"/>
      <c r="CR20" s="333"/>
      <c r="CS20" s="334"/>
      <c r="CT20" s="335"/>
      <c r="CU20" s="335"/>
      <c r="CV20" s="336"/>
      <c r="CW20" s="410">
        <f>IF(CW24-2&lt;(DATE(Kalenderjahr,12,1)),"",CW24-2)</f>
        <v>46361</v>
      </c>
      <c r="CX20" s="332" t="str">
        <f>IFERROR(VLOOKUP(CW20,FeiertageBW[#All],2,FALSE),"")</f>
        <v/>
      </c>
      <c r="CY20" s="333"/>
      <c r="CZ20" s="333"/>
      <c r="DA20" s="333"/>
      <c r="DB20" s="334"/>
      <c r="DC20" s="335"/>
      <c r="DD20" s="335"/>
      <c r="DE20" s="336"/>
    </row>
    <row r="21" spans="1:109" ht="18" customHeight="1" x14ac:dyDescent="0.25">
      <c r="A21" s="419"/>
      <c r="B21" s="411"/>
      <c r="C21" s="337" t="str">
        <f>IFERROR(VLOOKUP(B20,Ereignistabelle[],2,FALSE),"")</f>
        <v/>
      </c>
      <c r="D21" s="338"/>
      <c r="E21" s="338"/>
      <c r="F21" s="338"/>
      <c r="G21" s="338"/>
      <c r="H21" s="339"/>
      <c r="I21" s="339"/>
      <c r="J21" s="340" t="str">
        <f>IFERROR(VLOOKUP(B20,Serientermine,2,FALSE),"")</f>
        <v/>
      </c>
      <c r="K21" s="411"/>
      <c r="L21" s="337" t="str">
        <f>IFERROR(VLOOKUP(K20,Ereignistabelle[],2,FALSE),"")</f>
        <v/>
      </c>
      <c r="M21" s="338"/>
      <c r="N21" s="338"/>
      <c r="O21" s="338"/>
      <c r="P21" s="338"/>
      <c r="Q21" s="339"/>
      <c r="R21" s="339"/>
      <c r="S21" s="340" t="str">
        <f>IFERROR(VLOOKUP(K20,Serientermine,2,FALSE),"")</f>
        <v/>
      </c>
      <c r="T21" s="411"/>
      <c r="U21" s="337" t="str">
        <f>IFERROR(VLOOKUP(T20,Ereignistabelle[],2,FALSE),"")</f>
        <v/>
      </c>
      <c r="V21" s="338"/>
      <c r="W21" s="338"/>
      <c r="X21" s="338"/>
      <c r="Y21" s="338"/>
      <c r="Z21" s="339"/>
      <c r="AA21" s="339"/>
      <c r="AB21" s="340" t="str">
        <f>IFERROR(VLOOKUP(T20,Serientermine,2,FALSE),"")</f>
        <v/>
      </c>
      <c r="AC21" s="411"/>
      <c r="AD21" s="337" t="str">
        <f>IFERROR(VLOOKUP(AC20,Ereignistabelle[],2,FALSE),"")</f>
        <v/>
      </c>
      <c r="AE21" s="338"/>
      <c r="AF21" s="338"/>
      <c r="AG21" s="338"/>
      <c r="AH21" s="338"/>
      <c r="AI21" s="339"/>
      <c r="AJ21" s="339"/>
      <c r="AK21" s="340" t="str">
        <f>IFERROR(VLOOKUP(AC20,Serientermine,2,FALSE),"")</f>
        <v/>
      </c>
      <c r="AL21" s="411"/>
      <c r="AM21" s="337" t="str">
        <f>IFERROR(VLOOKUP(AL20,Ereignistabelle[],2,FALSE),"")</f>
        <v/>
      </c>
      <c r="AN21" s="338"/>
      <c r="AO21" s="338"/>
      <c r="AP21" s="338"/>
      <c r="AQ21" s="338"/>
      <c r="AR21" s="339"/>
      <c r="AS21" s="339"/>
      <c r="AT21" s="340" t="str">
        <f>IFERROR(VLOOKUP(AL20,Serientermine,2,FALSE),"")</f>
        <v/>
      </c>
      <c r="AU21" s="411"/>
      <c r="AV21" s="337" t="str">
        <f>IFERROR(VLOOKUP(AU20,Ereignistabelle[],2,FALSE),"")</f>
        <v/>
      </c>
      <c r="AW21" s="338"/>
      <c r="AX21" s="338"/>
      <c r="AY21" s="338"/>
      <c r="AZ21" s="338"/>
      <c r="BA21" s="339"/>
      <c r="BB21" s="339"/>
      <c r="BC21" s="340" t="str">
        <f>IFERROR(VLOOKUP(AU20,Serientermine,2,FALSE),"")</f>
        <v/>
      </c>
      <c r="BD21" s="411"/>
      <c r="BE21" s="337" t="str">
        <f>IFERROR(VLOOKUP(BD20,Ereignistabelle[],2,FALSE),"")</f>
        <v/>
      </c>
      <c r="BF21" s="338"/>
      <c r="BG21" s="338"/>
      <c r="BH21" s="338"/>
      <c r="BI21" s="338"/>
      <c r="BJ21" s="339"/>
      <c r="BK21" s="339"/>
      <c r="BL21" s="340" t="str">
        <f>IFERROR(VLOOKUP(BD20,Serientermine,2,FALSE),"")</f>
        <v/>
      </c>
      <c r="BM21" s="411"/>
      <c r="BN21" s="337" t="str">
        <f>IFERROR(VLOOKUP(BM20,Ereignistabelle[],2,FALSE),"")</f>
        <v/>
      </c>
      <c r="BO21" s="338"/>
      <c r="BP21" s="338"/>
      <c r="BQ21" s="338"/>
      <c r="BR21" s="338"/>
      <c r="BS21" s="339"/>
      <c r="BT21" s="339"/>
      <c r="BU21" s="340" t="str">
        <f>IFERROR(VLOOKUP(BM20,Serientermine,2,FALSE),"")</f>
        <v/>
      </c>
      <c r="BV21" s="411"/>
      <c r="BW21" s="337" t="str">
        <f>IFERROR(VLOOKUP(BV20,Ereignistabelle[],2,FALSE),"")</f>
        <v/>
      </c>
      <c r="BX21" s="338"/>
      <c r="BY21" s="338"/>
      <c r="BZ21" s="338"/>
      <c r="CA21" s="338"/>
      <c r="CB21" s="339"/>
      <c r="CC21" s="339"/>
      <c r="CD21" s="340" t="str">
        <f>IFERROR(VLOOKUP(BV20,Serientermine,2,FALSE),"")</f>
        <v/>
      </c>
      <c r="CE21" s="411"/>
      <c r="CF21" s="337" t="str">
        <f>IFERROR(VLOOKUP(CE20,Ereignistabelle[],2,FALSE),"")</f>
        <v/>
      </c>
      <c r="CG21" s="338"/>
      <c r="CH21" s="338"/>
      <c r="CI21" s="338"/>
      <c r="CJ21" s="338"/>
      <c r="CK21" s="339"/>
      <c r="CL21" s="339"/>
      <c r="CM21" s="340" t="str">
        <f>IFERROR(VLOOKUP(CE20,Serientermine,2,FALSE),"")</f>
        <v/>
      </c>
      <c r="CN21" s="411"/>
      <c r="CO21" s="320" t="str">
        <f>IFERROR(VLOOKUP(CN20,Ereignistabelle[],2,FALSE),"")</f>
        <v/>
      </c>
      <c r="CP21" s="338"/>
      <c r="CQ21" s="338"/>
      <c r="CR21" s="338"/>
      <c r="CS21" s="338"/>
      <c r="CT21" s="339"/>
      <c r="CU21" s="339"/>
      <c r="CV21" s="340" t="str">
        <f>IFERROR(VLOOKUP(CN20,Serientermine,2,FALSE),"")</f>
        <v/>
      </c>
      <c r="CW21" s="411"/>
      <c r="CX21" s="337" t="str">
        <f>IFERROR(VLOOKUP(CW20,Ereignistabelle[],2,FALSE),"")</f>
        <v/>
      </c>
      <c r="CY21" s="338"/>
      <c r="CZ21" s="338"/>
      <c r="DA21" s="338"/>
      <c r="DB21" s="338"/>
      <c r="DC21" s="339"/>
      <c r="DD21" s="339"/>
      <c r="DE21" s="340" t="str">
        <f>IFERROR(VLOOKUP(CW20,Serientermine,2,FALSE),"")</f>
        <v/>
      </c>
    </row>
    <row r="22" spans="1:109" ht="18" customHeight="1" x14ac:dyDescent="0.25">
      <c r="A22" s="419" t="s">
        <v>17</v>
      </c>
      <c r="B22" s="410">
        <f>IF(B24-1&lt;(DATE(Kalenderjahr,1,1)),"",B24-1)</f>
        <v>46026</v>
      </c>
      <c r="C22" s="332" t="str">
        <f>IFERROR(VLOOKUP(B22,FeiertageBW[#All],2,FALSE),"")</f>
        <v/>
      </c>
      <c r="D22" s="333"/>
      <c r="E22" s="333"/>
      <c r="F22" s="333"/>
      <c r="G22" s="334"/>
      <c r="H22" s="335"/>
      <c r="I22" s="335"/>
      <c r="J22" s="336"/>
      <c r="K22" s="410">
        <f>IF(K24-1&lt;(DATE(Kalenderjahr,2,1)),"",K24-1)</f>
        <v>46054</v>
      </c>
      <c r="L22" s="332" t="str">
        <f>IFERROR(VLOOKUP(K22,FeiertageBW[#All],2,FALSE),"")</f>
        <v/>
      </c>
      <c r="M22" s="333"/>
      <c r="N22" s="333"/>
      <c r="O22" s="333"/>
      <c r="P22" s="334"/>
      <c r="Q22" s="335"/>
      <c r="R22" s="335"/>
      <c r="S22" s="336"/>
      <c r="T22" s="410">
        <f>IF(T24-1&lt;(DATE(Kalenderjahr,3,1)),"",T24-1)</f>
        <v>46082</v>
      </c>
      <c r="U22" s="332" t="str">
        <f>IFERROR(VLOOKUP(T22,FeiertageBW[#All],2,FALSE),"")</f>
        <v/>
      </c>
      <c r="V22" s="333"/>
      <c r="W22" s="333"/>
      <c r="X22" s="333"/>
      <c r="Y22" s="334"/>
      <c r="Z22" s="335"/>
      <c r="AA22" s="335"/>
      <c r="AB22" s="336"/>
      <c r="AC22" s="410">
        <f>IF(AC24-1&lt;(DATE(Kalenderjahr,4,1)),"",AC24-1)</f>
        <v>46117</v>
      </c>
      <c r="AD22" s="332" t="str">
        <f>IFERROR(VLOOKUP(AC22,FeiertageBW[#All],2,FALSE),"")</f>
        <v>Ostersonntag</v>
      </c>
      <c r="AE22" s="333"/>
      <c r="AF22" s="333"/>
      <c r="AG22" s="333"/>
      <c r="AH22" s="334"/>
      <c r="AI22" s="335"/>
      <c r="AJ22" s="335"/>
      <c r="AK22" s="336"/>
      <c r="AL22" s="410">
        <f>IF(AL24-1&lt;(DATE(Kalenderjahr,5,1)),"",AL24-1)</f>
        <v>46145</v>
      </c>
      <c r="AM22" s="332" t="str">
        <f>IFERROR(VLOOKUP(AL22,FeiertageBW[#All],2,FALSE),"")</f>
        <v/>
      </c>
      <c r="AN22" s="333"/>
      <c r="AO22" s="333"/>
      <c r="AP22" s="333"/>
      <c r="AQ22" s="334"/>
      <c r="AR22" s="335"/>
      <c r="AS22" s="335"/>
      <c r="AT22" s="336"/>
      <c r="AU22" s="410" t="str">
        <f>IF(AU24-1&lt;(DATE(Kalenderjahr,6,1)),"",AU24-1)</f>
        <v/>
      </c>
      <c r="AV22" s="332" t="str">
        <f>IFERROR(VLOOKUP(AU22,FeiertageBW[#All],2,FALSE),"")</f>
        <v/>
      </c>
      <c r="AW22" s="333"/>
      <c r="AX22" s="333"/>
      <c r="AY22" s="333"/>
      <c r="AZ22" s="334"/>
      <c r="BA22" s="335"/>
      <c r="BB22" s="335"/>
      <c r="BC22" s="336"/>
      <c r="BD22" s="410">
        <f>IF(BD24-1&lt;(DATE(Kalenderjahr,7,1)),"",BD24-1)</f>
        <v>46208</v>
      </c>
      <c r="BE22" s="332" t="str">
        <f>IFERROR(VLOOKUP(BD22,FeiertageBW[#All],2,FALSE),"")</f>
        <v/>
      </c>
      <c r="BF22" s="333"/>
      <c r="BG22" s="333"/>
      <c r="BH22" s="333"/>
      <c r="BI22" s="334"/>
      <c r="BJ22" s="335"/>
      <c r="BK22" s="335"/>
      <c r="BL22" s="336"/>
      <c r="BM22" s="410">
        <f>IF(BM24-1&lt;(DATE(Kalenderjahr,8,1)),"",BM24-1)</f>
        <v>46236</v>
      </c>
      <c r="BN22" s="332" t="str">
        <f>IFERROR(VLOOKUP(BM22,FeiertageBW[#All],2,FALSE),"")</f>
        <v/>
      </c>
      <c r="BO22" s="333"/>
      <c r="BP22" s="333"/>
      <c r="BQ22" s="333"/>
      <c r="BR22" s="334"/>
      <c r="BS22" s="335"/>
      <c r="BT22" s="335"/>
      <c r="BU22" s="336"/>
      <c r="BV22" s="410">
        <f>IF(BV24-1&lt;(DATE(Kalenderjahr,9,1)),"",BV24-1)</f>
        <v>46271</v>
      </c>
      <c r="BW22" s="332" t="str">
        <f>IFERROR(VLOOKUP(BV22,FeiertageBW[#All],2,FALSE),"")</f>
        <v/>
      </c>
      <c r="BX22" s="333"/>
      <c r="BY22" s="333"/>
      <c r="BZ22" s="333"/>
      <c r="CA22" s="334"/>
      <c r="CB22" s="335"/>
      <c r="CC22" s="335"/>
      <c r="CD22" s="336"/>
      <c r="CE22" s="410">
        <f>IF(CE24-1&lt;(DATE(Kalenderjahr,10,1)),"",CE24-1)</f>
        <v>46299</v>
      </c>
      <c r="CF22" s="332" t="str">
        <f>IFERROR(VLOOKUP(CE22,FeiertageBW[#All],2,FALSE),"")</f>
        <v/>
      </c>
      <c r="CG22" s="333"/>
      <c r="CH22" s="333"/>
      <c r="CI22" s="333"/>
      <c r="CJ22" s="334"/>
      <c r="CK22" s="335"/>
      <c r="CL22" s="335"/>
      <c r="CM22" s="336"/>
      <c r="CN22" s="410">
        <f>IF(CN24-1&lt;(DATE(Kalenderjahr,11,1)),"",CN24-1)</f>
        <v>46327</v>
      </c>
      <c r="CO22" s="332" t="str">
        <f>IFERROR(VLOOKUP(CN22,FeiertageBW[#All],2,FALSE),"")</f>
        <v>Allerheiligen</v>
      </c>
      <c r="CP22" s="333"/>
      <c r="CQ22" s="333"/>
      <c r="CR22" s="333"/>
      <c r="CS22" s="334"/>
      <c r="CT22" s="335"/>
      <c r="CU22" s="335"/>
      <c r="CV22" s="336"/>
      <c r="CW22" s="410">
        <f>IF(CW24-1&lt;(DATE(Kalenderjahr,12,1)),"",CW24-1)</f>
        <v>46362</v>
      </c>
      <c r="CX22" s="332" t="str">
        <f>IFERROR(VLOOKUP(CW22,FeiertageBW[#All],2,FALSE),"")</f>
        <v>2. Advent</v>
      </c>
      <c r="CY22" s="333"/>
      <c r="CZ22" s="333"/>
      <c r="DA22" s="333"/>
      <c r="DB22" s="334"/>
      <c r="DC22" s="335"/>
      <c r="DD22" s="335"/>
      <c r="DE22" s="336"/>
    </row>
    <row r="23" spans="1:109" ht="18" customHeight="1" x14ac:dyDescent="0.25">
      <c r="A23" s="419"/>
      <c r="B23" s="411"/>
      <c r="C23" s="337" t="str">
        <f>IFERROR(VLOOKUP(B22,Ereignistabelle[],2,FALSE),"")</f>
        <v/>
      </c>
      <c r="D23" s="338"/>
      <c r="E23" s="338"/>
      <c r="F23" s="338"/>
      <c r="G23" s="338"/>
      <c r="H23" s="339"/>
      <c r="I23" s="339"/>
      <c r="J23" s="340" t="str">
        <f>IFERROR(VLOOKUP(B22,Serientermine,2,FALSE),"")</f>
        <v/>
      </c>
      <c r="K23" s="411"/>
      <c r="L23" s="337" t="str">
        <f>IFERROR(VLOOKUP(K22,Ereignistabelle[],2,FALSE),"")</f>
        <v/>
      </c>
      <c r="M23" s="338"/>
      <c r="N23" s="338"/>
      <c r="O23" s="338"/>
      <c r="P23" s="338"/>
      <c r="Q23" s="339"/>
      <c r="R23" s="339"/>
      <c r="S23" s="340" t="str">
        <f>IFERROR(VLOOKUP(K22,Serientermine,2,FALSE),"")</f>
        <v/>
      </c>
      <c r="T23" s="411"/>
      <c r="U23" s="337" t="str">
        <f>IFERROR(VLOOKUP(T22,Ereignistabelle[],2,FALSE),"")</f>
        <v/>
      </c>
      <c r="V23" s="338"/>
      <c r="W23" s="338"/>
      <c r="X23" s="338"/>
      <c r="Y23" s="338"/>
      <c r="Z23" s="339"/>
      <c r="AA23" s="339"/>
      <c r="AB23" s="340" t="str">
        <f>IFERROR(VLOOKUP(T22,Serientermine,2,FALSE),"")</f>
        <v/>
      </c>
      <c r="AC23" s="411"/>
      <c r="AD23" s="337" t="str">
        <f>IFERROR(VLOOKUP(AC22,Ereignistabelle[],2,FALSE),"")</f>
        <v/>
      </c>
      <c r="AE23" s="338"/>
      <c r="AF23" s="338"/>
      <c r="AG23" s="338"/>
      <c r="AH23" s="338"/>
      <c r="AI23" s="339"/>
      <c r="AJ23" s="339"/>
      <c r="AK23" s="340" t="str">
        <f>IFERROR(VLOOKUP(AC22,Serientermine,2,FALSE),"")</f>
        <v/>
      </c>
      <c r="AL23" s="411"/>
      <c r="AM23" s="337" t="str">
        <f>IFERROR(VLOOKUP(AL22,Ereignistabelle[],2,FALSE),"")</f>
        <v/>
      </c>
      <c r="AN23" s="338"/>
      <c r="AO23" s="338"/>
      <c r="AP23" s="338"/>
      <c r="AQ23" s="338"/>
      <c r="AR23" s="339"/>
      <c r="AS23" s="339"/>
      <c r="AT23" s="340" t="str">
        <f>IFERROR(VLOOKUP(AL22,Serientermine,2,FALSE),"")</f>
        <v/>
      </c>
      <c r="AU23" s="411"/>
      <c r="AV23" s="337" t="str">
        <f>IFERROR(VLOOKUP(AU22,Ereignistabelle[],2,FALSE),"")</f>
        <v/>
      </c>
      <c r="AW23" s="338"/>
      <c r="AX23" s="338"/>
      <c r="AY23" s="338"/>
      <c r="AZ23" s="338"/>
      <c r="BA23" s="339"/>
      <c r="BB23" s="339"/>
      <c r="BC23" s="340" t="str">
        <f>IFERROR(VLOOKUP(AU22,Serientermine,2,FALSE),"")</f>
        <v/>
      </c>
      <c r="BD23" s="411"/>
      <c r="BE23" s="337" t="str">
        <f>IFERROR(VLOOKUP(BD22,Ereignistabelle[],2,FALSE),"")</f>
        <v/>
      </c>
      <c r="BF23" s="338"/>
      <c r="BG23" s="338"/>
      <c r="BH23" s="338"/>
      <c r="BI23" s="338"/>
      <c r="BJ23" s="339"/>
      <c r="BK23" s="339"/>
      <c r="BL23" s="340" t="str">
        <f>IFERROR(VLOOKUP(BD22,Serientermine,2,FALSE),"")</f>
        <v/>
      </c>
      <c r="BM23" s="411"/>
      <c r="BN23" s="337" t="str">
        <f>IFERROR(VLOOKUP(BM22,Ereignistabelle[],2,FALSE),"")</f>
        <v/>
      </c>
      <c r="BO23" s="338"/>
      <c r="BP23" s="338"/>
      <c r="BQ23" s="338"/>
      <c r="BR23" s="338"/>
      <c r="BS23" s="339"/>
      <c r="BT23" s="339"/>
      <c r="BU23" s="340" t="str">
        <f>IFERROR(VLOOKUP(BM22,Serientermine,2,FALSE),"")</f>
        <v/>
      </c>
      <c r="BV23" s="411"/>
      <c r="BW23" s="337" t="str">
        <f>IFERROR(VLOOKUP(BV22,Ereignistabelle[],2,FALSE),"")</f>
        <v/>
      </c>
      <c r="BX23" s="338"/>
      <c r="BY23" s="338"/>
      <c r="BZ23" s="338"/>
      <c r="CA23" s="338"/>
      <c r="CB23" s="339"/>
      <c r="CC23" s="339"/>
      <c r="CD23" s="340" t="str">
        <f>IFERROR(VLOOKUP(BV22,Serientermine,2,FALSE),"")</f>
        <v/>
      </c>
      <c r="CE23" s="411"/>
      <c r="CF23" s="337" t="str">
        <f>IFERROR(VLOOKUP(CE22,Ereignistabelle[],2,FALSE),"")</f>
        <v/>
      </c>
      <c r="CG23" s="338"/>
      <c r="CH23" s="338"/>
      <c r="CI23" s="338"/>
      <c r="CJ23" s="338"/>
      <c r="CK23" s="339"/>
      <c r="CL23" s="339"/>
      <c r="CM23" s="340" t="str">
        <f>IFERROR(VLOOKUP(CE22,Serientermine,2,FALSE),"")</f>
        <v/>
      </c>
      <c r="CN23" s="411"/>
      <c r="CO23" s="320" t="str">
        <f>IFERROR(VLOOKUP(CN22,Ereignistabelle[],2,FALSE),"")</f>
        <v/>
      </c>
      <c r="CP23" s="338"/>
      <c r="CQ23" s="338"/>
      <c r="CR23" s="338"/>
      <c r="CS23" s="338"/>
      <c r="CT23" s="339"/>
      <c r="CU23" s="339"/>
      <c r="CV23" s="340" t="str">
        <f>IFERROR(VLOOKUP(CN22,Serientermine,2,FALSE),"")</f>
        <v/>
      </c>
      <c r="CW23" s="411"/>
      <c r="CX23" s="337" t="str">
        <f>IFERROR(VLOOKUP(CW22,Ereignistabelle[],2,FALSE),"")</f>
        <v/>
      </c>
      <c r="CY23" s="338"/>
      <c r="CZ23" s="338"/>
      <c r="DA23" s="338"/>
      <c r="DB23" s="338"/>
      <c r="DC23" s="339"/>
      <c r="DD23" s="339"/>
      <c r="DE23" s="340" t="str">
        <f>IFERROR(VLOOKUP(CW22,Serientermine,2,FALSE),"")</f>
        <v/>
      </c>
    </row>
    <row r="24" spans="1:109" ht="18" customHeight="1" x14ac:dyDescent="0.25">
      <c r="A24" s="403" t="s">
        <v>18</v>
      </c>
      <c r="B24" s="405">
        <f>IF(WEEKDAY(DATE(Kalenderjahr,1,1),2)=1,DATE(Kalenderjahr,1,1),8-WEEKDAY(DATE(Kalenderjahr,1,1),2)+DATE(Kalenderjahr,1,1))</f>
        <v>46027</v>
      </c>
      <c r="C24" s="319" t="str">
        <f>IFERROR(VLOOKUP(B24,FeiertageBW[#All],2,FALSE),"")</f>
        <v/>
      </c>
      <c r="D24" s="330"/>
      <c r="E24" s="330"/>
      <c r="F24" s="330"/>
      <c r="G24" s="324"/>
      <c r="H24" s="323"/>
      <c r="I24" s="323"/>
      <c r="J24" s="325"/>
      <c r="K24" s="405">
        <f>IF(WEEKDAY(DATE(Kalenderjahr,2,1),2)=1,DATE(Kalenderjahr,2,1),8-WEEKDAY(DATE(Kalenderjahr,2,1),2)+DATE(Kalenderjahr,2,1))</f>
        <v>46055</v>
      </c>
      <c r="L24" s="319" t="str">
        <f>IFERROR(VLOOKUP(K24,FeiertageBW[#All],2,FALSE),"")</f>
        <v/>
      </c>
      <c r="M24" s="330"/>
      <c r="N24" s="330"/>
      <c r="O24" s="330"/>
      <c r="P24" s="324"/>
      <c r="Q24" s="323"/>
      <c r="R24" s="323"/>
      <c r="S24" s="325"/>
      <c r="T24" s="405">
        <f>IF(WEEKDAY(DATE(Kalenderjahr,3,1),2)=1,DATE(Kalenderjahr,3,1),8-WEEKDAY(DATE(Kalenderjahr,3,1),2)+DATE(Kalenderjahr,3,1))</f>
        <v>46083</v>
      </c>
      <c r="U24" s="319" t="str">
        <f>IFERROR(VLOOKUP(T24,FeiertageBW[#All],2,FALSE),"")</f>
        <v/>
      </c>
      <c r="V24" s="330"/>
      <c r="W24" s="330"/>
      <c r="X24" s="330"/>
      <c r="Y24" s="324"/>
      <c r="Z24" s="323"/>
      <c r="AA24" s="323"/>
      <c r="AB24" s="325"/>
      <c r="AC24" s="405">
        <f>IF(WEEKDAY(DATE(Kalenderjahr,4,1),2)=1,DATE(Kalenderjahr,4,1),8-WEEKDAY(DATE(Kalenderjahr,4,1),2)+DATE(Kalenderjahr,4,1))</f>
        <v>46118</v>
      </c>
      <c r="AD24" s="319" t="str">
        <f>IFERROR(VLOOKUP(AC24,FeiertageBW[#All],2,FALSE),"")</f>
        <v>Ostermontag</v>
      </c>
      <c r="AE24" s="330"/>
      <c r="AF24" s="330"/>
      <c r="AG24" s="330"/>
      <c r="AH24" s="324"/>
      <c r="AI24" s="323"/>
      <c r="AJ24" s="323"/>
      <c r="AK24" s="325"/>
      <c r="AL24" s="405">
        <f>IF(WEEKDAY(DATE(Kalenderjahr,5,1),2)=1,DATE(Kalenderjahr,5,1),8-WEEKDAY(DATE(Kalenderjahr,5,1),2)+DATE(Kalenderjahr,5,1))</f>
        <v>46146</v>
      </c>
      <c r="AM24" s="319" t="str">
        <f>IFERROR(VLOOKUP(AL24,FeiertageBW[#All],2,FALSE),"")</f>
        <v/>
      </c>
      <c r="AN24" s="330"/>
      <c r="AO24" s="330"/>
      <c r="AP24" s="330"/>
      <c r="AQ24" s="324"/>
      <c r="AR24" s="323"/>
      <c r="AS24" s="323"/>
      <c r="AT24" s="325"/>
      <c r="AU24" s="405">
        <f>IF(WEEKDAY(DATE(Kalenderjahr,6,1),2)=1,DATE(Kalenderjahr,6,1),8-WEEKDAY(DATE(Kalenderjahr,6,1),2)+DATE(Kalenderjahr,6,1))</f>
        <v>46174</v>
      </c>
      <c r="AV24" s="319" t="str">
        <f>IFERROR(VLOOKUP(AU24,FeiertageBW[#All],2,FALSE),"")</f>
        <v/>
      </c>
      <c r="AW24" s="330"/>
      <c r="AX24" s="330"/>
      <c r="AY24" s="330"/>
      <c r="AZ24" s="324"/>
      <c r="BA24" s="323"/>
      <c r="BB24" s="323"/>
      <c r="BC24" s="325"/>
      <c r="BD24" s="405">
        <f>IF(WEEKDAY(DATE(Kalenderjahr,7,1),2)=1,DATE(Kalenderjahr,7,1),8-WEEKDAY(DATE(Kalenderjahr,7,1),2)+DATE(Kalenderjahr,7,1))</f>
        <v>46209</v>
      </c>
      <c r="BE24" s="319" t="str">
        <f>IFERROR(VLOOKUP(BD24,FeiertageBW[#All],2,FALSE),"")</f>
        <v/>
      </c>
      <c r="BF24" s="330"/>
      <c r="BG24" s="330"/>
      <c r="BH24" s="330"/>
      <c r="BI24" s="324"/>
      <c r="BJ24" s="323"/>
      <c r="BK24" s="323"/>
      <c r="BL24" s="325"/>
      <c r="BM24" s="405">
        <f>IF(WEEKDAY(DATE(Kalenderjahr,8,1),2)=1,DATE(Kalenderjahr,8,1),8-WEEKDAY(DATE(Kalenderjahr,8,1),2)+DATE(Kalenderjahr,8,1))</f>
        <v>46237</v>
      </c>
      <c r="BN24" s="319" t="str">
        <f>IFERROR(VLOOKUP(BM24,FeiertageBW[#All],2,FALSE),"")</f>
        <v/>
      </c>
      <c r="BO24" s="330"/>
      <c r="BP24" s="330"/>
      <c r="BQ24" s="330"/>
      <c r="BR24" s="324"/>
      <c r="BS24" s="323"/>
      <c r="BT24" s="323"/>
      <c r="BU24" s="325"/>
      <c r="BV24" s="405">
        <f>IF(WEEKDAY(DATE(Kalenderjahr,9,1),2)=1,DATE(Kalenderjahr,9,1),8-WEEKDAY(DATE(Kalenderjahr,9,1),2)+DATE(Kalenderjahr,9,1))</f>
        <v>46272</v>
      </c>
      <c r="BW24" s="319" t="str">
        <f>IFERROR(VLOOKUP(BV24,FeiertageBW[#All],2,FALSE),"")</f>
        <v/>
      </c>
      <c r="BX24" s="330"/>
      <c r="BY24" s="330"/>
      <c r="BZ24" s="330"/>
      <c r="CA24" s="324"/>
      <c r="CB24" s="323"/>
      <c r="CC24" s="323"/>
      <c r="CD24" s="325"/>
      <c r="CE24" s="405">
        <f>IF(WEEKDAY(DATE(Kalenderjahr,10,1),2)=1,DATE(Kalenderjahr,10,1),8-WEEKDAY(DATE(Kalenderjahr,10,1),2)+DATE(Kalenderjahr,10,1))</f>
        <v>46300</v>
      </c>
      <c r="CF24" s="319" t="str">
        <f>IFERROR(VLOOKUP(CE24,FeiertageBW[#All],2,FALSE),"")</f>
        <v/>
      </c>
      <c r="CG24" s="330"/>
      <c r="CH24" s="330"/>
      <c r="CI24" s="330"/>
      <c r="CJ24" s="324"/>
      <c r="CK24" s="323"/>
      <c r="CL24" s="323"/>
      <c r="CM24" s="325"/>
      <c r="CN24" s="405">
        <f>IF(WEEKDAY(DATE(Kalenderjahr,11,1),2)=1,DATE(Kalenderjahr,11,1),8-WEEKDAY(DATE(Kalenderjahr,11,1),2)+DATE(Kalenderjahr,11,1))</f>
        <v>46328</v>
      </c>
      <c r="CO24" s="319" t="str">
        <f>IFERROR(VLOOKUP(CN24,FeiertageBW[#All],2,FALSE),"")</f>
        <v/>
      </c>
      <c r="CP24" s="330"/>
      <c r="CQ24" s="330"/>
      <c r="CR24" s="330"/>
      <c r="CS24" s="324"/>
      <c r="CT24" s="323"/>
      <c r="CU24" s="323"/>
      <c r="CV24" s="325"/>
      <c r="CW24" s="405">
        <f>IF(WEEKDAY(DATE(Kalenderjahr,12,1),2)=1,DATE(Kalenderjahr,12,1),8-WEEKDAY(DATE(Kalenderjahr,12,1),2)+DATE(Kalenderjahr,12,1))</f>
        <v>46363</v>
      </c>
      <c r="CX24" s="319" t="str">
        <f>IFERROR(VLOOKUP(CW24,FeiertageBW[#All],2,FALSE),"")</f>
        <v/>
      </c>
      <c r="CY24" s="330"/>
      <c r="CZ24" s="330"/>
      <c r="DA24" s="330"/>
      <c r="DB24" s="324"/>
      <c r="DC24" s="323"/>
      <c r="DD24" s="323"/>
      <c r="DE24" s="325"/>
    </row>
    <row r="25" spans="1:109" ht="18" customHeight="1" x14ac:dyDescent="0.25">
      <c r="A25" s="403"/>
      <c r="B25" s="409"/>
      <c r="C25" s="331" t="str">
        <f>IFERROR(VLOOKUP(B24,Ereignistabelle[],2,FALSE),"")</f>
        <v/>
      </c>
      <c r="D25" s="327"/>
      <c r="E25" s="327"/>
      <c r="F25" s="327"/>
      <c r="G25" s="327"/>
      <c r="H25" s="328"/>
      <c r="I25" s="328"/>
      <c r="J25" s="329" t="str">
        <f>IFERROR(VLOOKUP(B24,Serientermine,2,FALSE),"")</f>
        <v/>
      </c>
      <c r="K25" s="409"/>
      <c r="L25" s="331" t="str">
        <f>IFERROR(VLOOKUP(K24,Ereignistabelle[],2,FALSE),"")</f>
        <v/>
      </c>
      <c r="M25" s="327"/>
      <c r="N25" s="327"/>
      <c r="O25" s="327"/>
      <c r="P25" s="327"/>
      <c r="Q25" s="328"/>
      <c r="R25" s="328"/>
      <c r="S25" s="329" t="str">
        <f>IFERROR(VLOOKUP(K24,Serientermine,2,FALSE),"")</f>
        <v/>
      </c>
      <c r="T25" s="409"/>
      <c r="U25" s="331" t="str">
        <f>IFERROR(VLOOKUP(T24,Ereignistabelle[],2,FALSE),"")</f>
        <v/>
      </c>
      <c r="V25" s="327"/>
      <c r="W25" s="327"/>
      <c r="X25" s="327"/>
      <c r="Y25" s="327"/>
      <c r="Z25" s="328"/>
      <c r="AA25" s="328"/>
      <c r="AB25" s="329" t="str">
        <f>IFERROR(VLOOKUP(T24,Serientermine,2,FALSE),"")</f>
        <v/>
      </c>
      <c r="AC25" s="409"/>
      <c r="AD25" s="331" t="str">
        <f>IFERROR(VLOOKUP(AC24,Ereignistabelle[],2,FALSE),"")</f>
        <v/>
      </c>
      <c r="AE25" s="327"/>
      <c r="AF25" s="327"/>
      <c r="AG25" s="327"/>
      <c r="AH25" s="327"/>
      <c r="AI25" s="328"/>
      <c r="AJ25" s="328"/>
      <c r="AK25" s="329" t="str">
        <f>IFERROR(VLOOKUP(AC24,Serientermine,2,FALSE),"")</f>
        <v/>
      </c>
      <c r="AL25" s="409"/>
      <c r="AM25" s="331" t="str">
        <f>IFERROR(VLOOKUP(AL24,Ereignistabelle[],2,FALSE),"")</f>
        <v/>
      </c>
      <c r="AN25" s="327"/>
      <c r="AO25" s="327"/>
      <c r="AP25" s="327"/>
      <c r="AQ25" s="327"/>
      <c r="AR25" s="328"/>
      <c r="AS25" s="328"/>
      <c r="AT25" s="329" t="str">
        <f>IFERROR(VLOOKUP(AL24,Serientermine,2,FALSE),"")</f>
        <v/>
      </c>
      <c r="AU25" s="409"/>
      <c r="AV25" s="331" t="str">
        <f>IFERROR(VLOOKUP(AU24,Ereignistabelle[],2,FALSE),"")</f>
        <v/>
      </c>
      <c r="AW25" s="327"/>
      <c r="AX25" s="327"/>
      <c r="AY25" s="327"/>
      <c r="AZ25" s="327"/>
      <c r="BA25" s="328"/>
      <c r="BB25" s="328"/>
      <c r="BC25" s="329" t="str">
        <f>IFERROR(VLOOKUP(AU24,Serientermine,2,FALSE),"")</f>
        <v/>
      </c>
      <c r="BD25" s="409"/>
      <c r="BE25" s="331" t="str">
        <f>IFERROR(VLOOKUP(BD24,Ereignistabelle[],2,FALSE),"")</f>
        <v/>
      </c>
      <c r="BF25" s="327"/>
      <c r="BG25" s="327"/>
      <c r="BH25" s="327"/>
      <c r="BI25" s="327"/>
      <c r="BJ25" s="328"/>
      <c r="BK25" s="328"/>
      <c r="BL25" s="329" t="str">
        <f>IFERROR(VLOOKUP(BD24,Serientermine,2,FALSE),"")</f>
        <v/>
      </c>
      <c r="BM25" s="409"/>
      <c r="BN25" s="331" t="str">
        <f>IFERROR(VLOOKUP(BM24,Ereignistabelle[],2,FALSE),"")</f>
        <v/>
      </c>
      <c r="BO25" s="327"/>
      <c r="BP25" s="327"/>
      <c r="BQ25" s="327"/>
      <c r="BR25" s="327"/>
      <c r="BS25" s="328"/>
      <c r="BT25" s="328"/>
      <c r="BU25" s="329" t="str">
        <f>IFERROR(VLOOKUP(BM24,Serientermine,2,FALSE),"")</f>
        <v/>
      </c>
      <c r="BV25" s="409"/>
      <c r="BW25" s="331" t="str">
        <f>IFERROR(VLOOKUP(BV24,Ereignistabelle[],2,FALSE),"")</f>
        <v/>
      </c>
      <c r="BX25" s="327"/>
      <c r="BY25" s="327"/>
      <c r="BZ25" s="327"/>
      <c r="CA25" s="327"/>
      <c r="CB25" s="328"/>
      <c r="CC25" s="328"/>
      <c r="CD25" s="329" t="str">
        <f>IFERROR(VLOOKUP(BV24,Serientermine,2,FALSE),"")</f>
        <v/>
      </c>
      <c r="CE25" s="409"/>
      <c r="CF25" s="331" t="str">
        <f>IFERROR(VLOOKUP(CE24,Ereignistabelle[],2,FALSE),"")</f>
        <v/>
      </c>
      <c r="CG25" s="327"/>
      <c r="CH25" s="327"/>
      <c r="CI25" s="327"/>
      <c r="CJ25" s="327"/>
      <c r="CK25" s="328"/>
      <c r="CL25" s="328"/>
      <c r="CM25" s="329" t="str">
        <f>IFERROR(VLOOKUP(CE24,Serientermine,2,FALSE),"")</f>
        <v/>
      </c>
      <c r="CN25" s="409"/>
      <c r="CO25" s="326" t="str">
        <f>IFERROR(VLOOKUP(CN24,Ereignistabelle[],2,FALSE),"")</f>
        <v/>
      </c>
      <c r="CP25" s="327"/>
      <c r="CQ25" s="327"/>
      <c r="CR25" s="327"/>
      <c r="CS25" s="327"/>
      <c r="CT25" s="328"/>
      <c r="CU25" s="328"/>
      <c r="CV25" s="329" t="str">
        <f>IFERROR(VLOOKUP(CN24,Serientermine,2,FALSE),"")</f>
        <v/>
      </c>
      <c r="CW25" s="409"/>
      <c r="CX25" s="331" t="str">
        <f>IFERROR(VLOOKUP(CW24,Ereignistabelle[],2,FALSE),"")</f>
        <v/>
      </c>
      <c r="CY25" s="327"/>
      <c r="CZ25" s="327"/>
      <c r="DA25" s="327"/>
      <c r="DB25" s="327"/>
      <c r="DC25" s="328"/>
      <c r="DD25" s="328"/>
      <c r="DE25" s="329" t="str">
        <f>IFERROR(VLOOKUP(CW24,Serientermine,2,FALSE),"")</f>
        <v/>
      </c>
    </row>
    <row r="26" spans="1:109" ht="18" customHeight="1" x14ac:dyDescent="0.25">
      <c r="A26" s="403" t="s">
        <v>14</v>
      </c>
      <c r="B26" s="405">
        <f>B24+1</f>
        <v>46028</v>
      </c>
      <c r="C26" s="319" t="str">
        <f>IFERROR(VLOOKUP(B26,FeiertageBW[#All],2,FALSE),"")</f>
        <v>Heilige 3 Könige</v>
      </c>
      <c r="D26" s="330"/>
      <c r="E26" s="330"/>
      <c r="F26" s="330"/>
      <c r="G26" s="324"/>
      <c r="H26" s="323"/>
      <c r="I26" s="323"/>
      <c r="J26" s="325"/>
      <c r="K26" s="405">
        <f>K24+1</f>
        <v>46056</v>
      </c>
      <c r="L26" s="319" t="str">
        <f>IFERROR(VLOOKUP(K26,FeiertageBW[#All],2,FALSE),"")</f>
        <v/>
      </c>
      <c r="M26" s="330"/>
      <c r="N26" s="330"/>
      <c r="O26" s="330"/>
      <c r="P26" s="324"/>
      <c r="Q26" s="323"/>
      <c r="R26" s="323"/>
      <c r="S26" s="325"/>
      <c r="T26" s="405">
        <f>T24+1</f>
        <v>46084</v>
      </c>
      <c r="U26" s="319" t="str">
        <f>IFERROR(VLOOKUP(T26,FeiertageBW[#All],2,FALSE),"")</f>
        <v/>
      </c>
      <c r="V26" s="330"/>
      <c r="W26" s="330"/>
      <c r="X26" s="330"/>
      <c r="Y26" s="324"/>
      <c r="Z26" s="323"/>
      <c r="AA26" s="323"/>
      <c r="AB26" s="325"/>
      <c r="AC26" s="405">
        <f>AC24+1</f>
        <v>46119</v>
      </c>
      <c r="AD26" s="319" t="str">
        <f>IFERROR(VLOOKUP(AC26,FeiertageBW[#All],2,FALSE),"")</f>
        <v/>
      </c>
      <c r="AE26" s="330"/>
      <c r="AF26" s="330"/>
      <c r="AG26" s="330"/>
      <c r="AH26" s="324"/>
      <c r="AI26" s="323"/>
      <c r="AJ26" s="323"/>
      <c r="AK26" s="325"/>
      <c r="AL26" s="405">
        <f>AL24+1</f>
        <v>46147</v>
      </c>
      <c r="AM26" s="319" t="str">
        <f>IFERROR(VLOOKUP(AL26,FeiertageBW[#All],2,FALSE),"")</f>
        <v/>
      </c>
      <c r="AN26" s="330"/>
      <c r="AO26" s="330"/>
      <c r="AP26" s="330"/>
      <c r="AQ26" s="324"/>
      <c r="AR26" s="323"/>
      <c r="AS26" s="323"/>
      <c r="AT26" s="325"/>
      <c r="AU26" s="405">
        <f>AU24+1</f>
        <v>46175</v>
      </c>
      <c r="AV26" s="319" t="str">
        <f>IFERROR(VLOOKUP(AU26,FeiertageBW[#All],2,FALSE),"")</f>
        <v/>
      </c>
      <c r="AW26" s="330"/>
      <c r="AX26" s="330"/>
      <c r="AY26" s="330"/>
      <c r="AZ26" s="324"/>
      <c r="BA26" s="323"/>
      <c r="BB26" s="323"/>
      <c r="BC26" s="325"/>
      <c r="BD26" s="405">
        <f>BD24+1</f>
        <v>46210</v>
      </c>
      <c r="BE26" s="319" t="str">
        <f>IFERROR(VLOOKUP(BD26,FeiertageBW[#All],2,FALSE),"")</f>
        <v/>
      </c>
      <c r="BF26" s="330"/>
      <c r="BG26" s="330"/>
      <c r="BH26" s="330"/>
      <c r="BI26" s="324"/>
      <c r="BJ26" s="323"/>
      <c r="BK26" s="323"/>
      <c r="BL26" s="325"/>
      <c r="BM26" s="405">
        <f>BM24+1</f>
        <v>46238</v>
      </c>
      <c r="BN26" s="319" t="str">
        <f>IFERROR(VLOOKUP(BM26,FeiertageBW[#All],2,FALSE),"")</f>
        <v/>
      </c>
      <c r="BO26" s="330"/>
      <c r="BP26" s="330"/>
      <c r="BQ26" s="330"/>
      <c r="BR26" s="324"/>
      <c r="BS26" s="323"/>
      <c r="BT26" s="323"/>
      <c r="BU26" s="325"/>
      <c r="BV26" s="405">
        <f>BV24+1</f>
        <v>46273</v>
      </c>
      <c r="BW26" s="319" t="str">
        <f>IFERROR(VLOOKUP(BV26,FeiertageBW[#All],2,FALSE),"")</f>
        <v/>
      </c>
      <c r="BX26" s="330"/>
      <c r="BY26" s="330"/>
      <c r="BZ26" s="330"/>
      <c r="CA26" s="324"/>
      <c r="CB26" s="323"/>
      <c r="CC26" s="323"/>
      <c r="CD26" s="325"/>
      <c r="CE26" s="405">
        <f>CE24+1</f>
        <v>46301</v>
      </c>
      <c r="CF26" s="319" t="str">
        <f>IFERROR(VLOOKUP(CE26,FeiertageBW[#All],2,FALSE),"")</f>
        <v/>
      </c>
      <c r="CG26" s="330"/>
      <c r="CH26" s="330"/>
      <c r="CI26" s="330"/>
      <c r="CJ26" s="324"/>
      <c r="CK26" s="323"/>
      <c r="CL26" s="323"/>
      <c r="CM26" s="325"/>
      <c r="CN26" s="405">
        <f>CN24+1</f>
        <v>46329</v>
      </c>
      <c r="CO26" s="319" t="str">
        <f>IFERROR(VLOOKUP(CN26,FeiertageBW[#All],2,FALSE),"")</f>
        <v/>
      </c>
      <c r="CP26" s="330"/>
      <c r="CQ26" s="330"/>
      <c r="CR26" s="330"/>
      <c r="CS26" s="324"/>
      <c r="CT26" s="323"/>
      <c r="CU26" s="323"/>
      <c r="CV26" s="325"/>
      <c r="CW26" s="405">
        <f>CW24+1</f>
        <v>46364</v>
      </c>
      <c r="CX26" s="319" t="str">
        <f>IFERROR(VLOOKUP(CW26,FeiertageBW[#All],2,FALSE),"")</f>
        <v/>
      </c>
      <c r="CY26" s="330"/>
      <c r="CZ26" s="330"/>
      <c r="DA26" s="330"/>
      <c r="DB26" s="324"/>
      <c r="DC26" s="323"/>
      <c r="DD26" s="323"/>
      <c r="DE26" s="325"/>
    </row>
    <row r="27" spans="1:109" ht="18" customHeight="1" x14ac:dyDescent="0.25">
      <c r="A27" s="403"/>
      <c r="B27" s="409"/>
      <c r="C27" s="331" t="str">
        <f>IFERROR(VLOOKUP(B26,Ereignistabelle[],2,FALSE),"")</f>
        <v/>
      </c>
      <c r="D27" s="327"/>
      <c r="E27" s="327"/>
      <c r="F27" s="327"/>
      <c r="G27" s="327"/>
      <c r="H27" s="328"/>
      <c r="I27" s="328"/>
      <c r="J27" s="329" t="str">
        <f>IFERROR(VLOOKUP(B26,Serientermine,2,FALSE),"")</f>
        <v/>
      </c>
      <c r="K27" s="409"/>
      <c r="L27" s="331" t="str">
        <f>IFERROR(VLOOKUP(K26,Ereignistabelle[],2,FALSE),"")</f>
        <v/>
      </c>
      <c r="M27" s="327"/>
      <c r="N27" s="327"/>
      <c r="O27" s="327"/>
      <c r="P27" s="327"/>
      <c r="Q27" s="328"/>
      <c r="R27" s="328"/>
      <c r="S27" s="329" t="str">
        <f>IFERROR(VLOOKUP(K26,Serientermine,2,FALSE),"")</f>
        <v/>
      </c>
      <c r="T27" s="409"/>
      <c r="U27" s="331" t="str">
        <f>IFERROR(VLOOKUP(T26,Ereignistabelle[],2,FALSE),"")</f>
        <v/>
      </c>
      <c r="V27" s="327"/>
      <c r="W27" s="327"/>
      <c r="X27" s="327"/>
      <c r="Y27" s="327"/>
      <c r="Z27" s="328"/>
      <c r="AA27" s="328"/>
      <c r="AB27" s="329" t="str">
        <f>IFERROR(VLOOKUP(T26,Serientermine,2,FALSE),"")</f>
        <v/>
      </c>
      <c r="AC27" s="409"/>
      <c r="AD27" s="331" t="str">
        <f>IFERROR(VLOOKUP(AC26,Ereignistabelle[],2,FALSE),"")</f>
        <v/>
      </c>
      <c r="AE27" s="327"/>
      <c r="AF27" s="327"/>
      <c r="AG27" s="327"/>
      <c r="AH27" s="327"/>
      <c r="AI27" s="328"/>
      <c r="AJ27" s="328"/>
      <c r="AK27" s="329" t="str">
        <f>IFERROR(VLOOKUP(AC26,Serientermine,2,FALSE),"")</f>
        <v/>
      </c>
      <c r="AL27" s="409"/>
      <c r="AM27" s="331" t="str">
        <f>IFERROR(VLOOKUP(AL26,Ereignistabelle[],2,FALSE),"")</f>
        <v/>
      </c>
      <c r="AN27" s="327"/>
      <c r="AO27" s="327"/>
      <c r="AP27" s="327"/>
      <c r="AQ27" s="327"/>
      <c r="AR27" s="328"/>
      <c r="AS27" s="328"/>
      <c r="AT27" s="329" t="str">
        <f>IFERROR(VLOOKUP(AL26,Serientermine,2,FALSE),"")</f>
        <v/>
      </c>
      <c r="AU27" s="409"/>
      <c r="AV27" s="331" t="str">
        <f>IFERROR(VLOOKUP(AU26,Ereignistabelle[],2,FALSE),"")</f>
        <v/>
      </c>
      <c r="AW27" s="327"/>
      <c r="AX27" s="327"/>
      <c r="AY27" s="327"/>
      <c r="AZ27" s="327"/>
      <c r="BA27" s="328"/>
      <c r="BB27" s="328"/>
      <c r="BC27" s="329" t="str">
        <f>IFERROR(VLOOKUP(AU26,Serientermine,2,FALSE),"")</f>
        <v/>
      </c>
      <c r="BD27" s="409"/>
      <c r="BE27" s="331" t="str">
        <f>IFERROR(VLOOKUP(BD26,Ereignistabelle[],2,FALSE),"")</f>
        <v/>
      </c>
      <c r="BF27" s="327"/>
      <c r="BG27" s="327"/>
      <c r="BH27" s="327"/>
      <c r="BI27" s="327"/>
      <c r="BJ27" s="328"/>
      <c r="BK27" s="328"/>
      <c r="BL27" s="329" t="str">
        <f>IFERROR(VLOOKUP(BD26,Serientermine,2,FALSE),"")</f>
        <v/>
      </c>
      <c r="BM27" s="409"/>
      <c r="BN27" s="331" t="str">
        <f>IFERROR(VLOOKUP(BM26,Ereignistabelle[],2,FALSE),"")</f>
        <v/>
      </c>
      <c r="BO27" s="327"/>
      <c r="BP27" s="327"/>
      <c r="BQ27" s="327"/>
      <c r="BR27" s="327"/>
      <c r="BS27" s="328"/>
      <c r="BT27" s="328"/>
      <c r="BU27" s="329" t="str">
        <f>IFERROR(VLOOKUP(BM26,Serientermine,2,FALSE),"")</f>
        <v/>
      </c>
      <c r="BV27" s="409"/>
      <c r="BW27" s="331" t="str">
        <f>IFERROR(VLOOKUP(BV26,Ereignistabelle[],2,FALSE),"")</f>
        <v/>
      </c>
      <c r="BX27" s="327"/>
      <c r="BY27" s="327"/>
      <c r="BZ27" s="327"/>
      <c r="CA27" s="327"/>
      <c r="CB27" s="328"/>
      <c r="CC27" s="328"/>
      <c r="CD27" s="329" t="str">
        <f>IFERROR(VLOOKUP(BV26,Serientermine,2,FALSE),"")</f>
        <v/>
      </c>
      <c r="CE27" s="409"/>
      <c r="CF27" s="331" t="str">
        <f>IFERROR(VLOOKUP(CE26,Ereignistabelle[],2,FALSE),"")</f>
        <v/>
      </c>
      <c r="CG27" s="327"/>
      <c r="CH27" s="327"/>
      <c r="CI27" s="327"/>
      <c r="CJ27" s="327"/>
      <c r="CK27" s="328"/>
      <c r="CL27" s="328"/>
      <c r="CM27" s="329" t="str">
        <f>IFERROR(VLOOKUP(CE26,Serientermine,2,FALSE),"")</f>
        <v/>
      </c>
      <c r="CN27" s="409"/>
      <c r="CO27" s="326" t="str">
        <f>IFERROR(VLOOKUP(CN26,Ereignistabelle[],2,FALSE),"")</f>
        <v/>
      </c>
      <c r="CP27" s="327"/>
      <c r="CQ27" s="327"/>
      <c r="CR27" s="327"/>
      <c r="CS27" s="327"/>
      <c r="CT27" s="328"/>
      <c r="CU27" s="328"/>
      <c r="CV27" s="329" t="str">
        <f>IFERROR(VLOOKUP(CN26,Serientermine,2,FALSE),"")</f>
        <v/>
      </c>
      <c r="CW27" s="409"/>
      <c r="CX27" s="331" t="str">
        <f>IFERROR(VLOOKUP(CW26,Ereignistabelle[],2,FALSE),"")</f>
        <v/>
      </c>
      <c r="CY27" s="327"/>
      <c r="CZ27" s="327"/>
      <c r="DA27" s="327"/>
      <c r="DB27" s="327"/>
      <c r="DC27" s="328"/>
      <c r="DD27" s="328"/>
      <c r="DE27" s="329" t="str">
        <f>IFERROR(VLOOKUP(CW26,Serientermine,2,FALSE),"")</f>
        <v/>
      </c>
    </row>
    <row r="28" spans="1:109" ht="18" customHeight="1" x14ac:dyDescent="0.25">
      <c r="A28" s="403" t="s">
        <v>13</v>
      </c>
      <c r="B28" s="405">
        <f>B26+1</f>
        <v>46029</v>
      </c>
      <c r="C28" s="319" t="str">
        <f>IFERROR(VLOOKUP(B28,FeiertageBW[#All],2,FALSE),"")</f>
        <v/>
      </c>
      <c r="D28" s="330"/>
      <c r="E28" s="330"/>
      <c r="F28" s="330"/>
      <c r="G28" s="324"/>
      <c r="H28" s="323"/>
      <c r="I28" s="323"/>
      <c r="J28" s="325" t="str">
        <f>IF(B28&lt;&gt;"",TRUNC((B28-WEEKDAY(B28,2)-DATE(YEAR(B28+4-WEEKDAY(B28,2)),1,-10))/7)&amp;"","")</f>
        <v>2</v>
      </c>
      <c r="K28" s="405">
        <f>K26+1</f>
        <v>46057</v>
      </c>
      <c r="L28" s="319" t="str">
        <f>IFERROR(VLOOKUP(K28,FeiertageBW[#All],2,FALSE),"")</f>
        <v/>
      </c>
      <c r="M28" s="330"/>
      <c r="N28" s="330"/>
      <c r="O28" s="330"/>
      <c r="P28" s="324"/>
      <c r="Q28" s="323"/>
      <c r="R28" s="323"/>
      <c r="S28" s="325" t="str">
        <f>IF(K28&lt;&gt;"",TRUNC((K28-WEEKDAY(K28,2)-DATE(YEAR(K28+4-WEEKDAY(K28,2)),1,-10))/7)&amp;"","")</f>
        <v>6</v>
      </c>
      <c r="T28" s="405">
        <f>T26+1</f>
        <v>46085</v>
      </c>
      <c r="U28" s="319" t="str">
        <f>IFERROR(VLOOKUP(T28,FeiertageBW[#All],2,FALSE),"")</f>
        <v/>
      </c>
      <c r="V28" s="330"/>
      <c r="W28" s="330"/>
      <c r="X28" s="330"/>
      <c r="Y28" s="324"/>
      <c r="Z28" s="323"/>
      <c r="AA28" s="323"/>
      <c r="AB28" s="325" t="str">
        <f>IF(T28&lt;&gt;"",TRUNC((T28-WEEKDAY(T28,2)-DATE(YEAR(T28+4-WEEKDAY(T28,2)),1,-10))/7)&amp;"","")</f>
        <v>10</v>
      </c>
      <c r="AC28" s="405">
        <f>AC26+1</f>
        <v>46120</v>
      </c>
      <c r="AD28" s="319" t="str">
        <f>IFERROR(VLOOKUP(AC28,FeiertageBW[#All],2,FALSE),"")</f>
        <v/>
      </c>
      <c r="AE28" s="330"/>
      <c r="AF28" s="330"/>
      <c r="AG28" s="330"/>
      <c r="AH28" s="324"/>
      <c r="AI28" s="323"/>
      <c r="AJ28" s="323"/>
      <c r="AK28" s="325" t="str">
        <f>IF(AC28&lt;&gt;"",TRUNC((AC28-WEEKDAY(AC28,2)-DATE(YEAR(AC28+4-WEEKDAY(AC28,2)),1,-10))/7)&amp;"","")</f>
        <v>15</v>
      </c>
      <c r="AL28" s="405">
        <f>AL26+1</f>
        <v>46148</v>
      </c>
      <c r="AM28" s="319" t="str">
        <f>IFERROR(VLOOKUP(AL28,FeiertageBW[#All],2,FALSE),"")</f>
        <v/>
      </c>
      <c r="AN28" s="330"/>
      <c r="AO28" s="330"/>
      <c r="AP28" s="330"/>
      <c r="AQ28" s="324"/>
      <c r="AR28" s="323"/>
      <c r="AS28" s="323"/>
      <c r="AT28" s="325" t="str">
        <f>IF(AL28&lt;&gt;"",TRUNC((AL28-WEEKDAY(AL28,2)-DATE(YEAR(AL28+4-WEEKDAY(AL28,2)),1,-10))/7)&amp;"","")</f>
        <v>19</v>
      </c>
      <c r="AU28" s="405">
        <f>AU26+1</f>
        <v>46176</v>
      </c>
      <c r="AV28" s="319" t="str">
        <f>IFERROR(VLOOKUP(AU28,FeiertageBW[#All],2,FALSE),"")</f>
        <v/>
      </c>
      <c r="AW28" s="330"/>
      <c r="AX28" s="330"/>
      <c r="AY28" s="330"/>
      <c r="AZ28" s="324"/>
      <c r="BA28" s="323"/>
      <c r="BB28" s="323"/>
      <c r="BC28" s="325" t="str">
        <f>IF(AU28&lt;&gt;"",TRUNC((AU28-WEEKDAY(AU28,2)-DATE(YEAR(AU28+4-WEEKDAY(AU28,2)),1,-10))/7)&amp;"","")</f>
        <v>23</v>
      </c>
      <c r="BD28" s="405">
        <f>BD26+1</f>
        <v>46211</v>
      </c>
      <c r="BE28" s="319" t="str">
        <f>IFERROR(VLOOKUP(BD28,FeiertageBW[#All],2,FALSE),"")</f>
        <v/>
      </c>
      <c r="BF28" s="330"/>
      <c r="BG28" s="330"/>
      <c r="BH28" s="330"/>
      <c r="BI28" s="324"/>
      <c r="BJ28" s="323"/>
      <c r="BK28" s="323"/>
      <c r="BL28" s="325" t="str">
        <f>IF(BD28&lt;&gt;"",TRUNC((BD28-WEEKDAY(BD28,2)-DATE(YEAR(BD28+4-WEEKDAY(BD28,2)),1,-10))/7)&amp;"","")</f>
        <v>28</v>
      </c>
      <c r="BM28" s="405">
        <f>BM26+1</f>
        <v>46239</v>
      </c>
      <c r="BN28" s="319" t="str">
        <f>IFERROR(VLOOKUP(BM28,FeiertageBW[#All],2,FALSE),"")</f>
        <v/>
      </c>
      <c r="BO28" s="330"/>
      <c r="BP28" s="330"/>
      <c r="BQ28" s="330"/>
      <c r="BR28" s="324"/>
      <c r="BS28" s="323"/>
      <c r="BT28" s="323"/>
      <c r="BU28" s="325" t="str">
        <f>IF(BM28&lt;&gt;"",TRUNC((BM28-WEEKDAY(BM28,2)-DATE(YEAR(BM28+4-WEEKDAY(BM28,2)),1,-10))/7)&amp;"","")</f>
        <v>32</v>
      </c>
      <c r="BV28" s="405">
        <f>BV26+1</f>
        <v>46274</v>
      </c>
      <c r="BW28" s="319" t="str">
        <f>IFERROR(VLOOKUP(BV28,FeiertageBW[#All],2,FALSE),"")</f>
        <v/>
      </c>
      <c r="BX28" s="330"/>
      <c r="BY28" s="330"/>
      <c r="BZ28" s="330"/>
      <c r="CA28" s="324"/>
      <c r="CB28" s="323"/>
      <c r="CC28" s="323"/>
      <c r="CD28" s="325" t="str">
        <f>IF(BV28&lt;&gt;"",TRUNC((BV28-WEEKDAY(BV28,2)-DATE(YEAR(BV28+4-WEEKDAY(BV28,2)),1,-10))/7)&amp;"","")</f>
        <v>37</v>
      </c>
      <c r="CE28" s="405">
        <f>CE26+1</f>
        <v>46302</v>
      </c>
      <c r="CF28" s="319" t="str">
        <f>IFERROR(VLOOKUP(CE28,FeiertageBW[#All],2,FALSE),"")</f>
        <v/>
      </c>
      <c r="CG28" s="330"/>
      <c r="CH28" s="330"/>
      <c r="CI28" s="330"/>
      <c r="CJ28" s="324"/>
      <c r="CK28" s="323"/>
      <c r="CL28" s="323"/>
      <c r="CM28" s="325" t="str">
        <f>IF(CE28&lt;&gt;"",TRUNC((CE28-WEEKDAY(CE28,2)-DATE(YEAR(CE28+4-WEEKDAY(CE28,2)),1,-10))/7)&amp;"","")</f>
        <v>41</v>
      </c>
      <c r="CN28" s="405">
        <f>CN26+1</f>
        <v>46330</v>
      </c>
      <c r="CO28" s="319" t="str">
        <f>IFERROR(VLOOKUP(CN28,FeiertageBW[#All],2,FALSE),"")</f>
        <v/>
      </c>
      <c r="CP28" s="330"/>
      <c r="CQ28" s="330"/>
      <c r="CR28" s="330"/>
      <c r="CS28" s="324"/>
      <c r="CT28" s="323"/>
      <c r="CU28" s="323"/>
      <c r="CV28" s="325" t="str">
        <f>IF(CN28&lt;&gt;"",TRUNC((CN28-WEEKDAY(CN28,2)-DATE(YEAR(CN28+4-WEEKDAY(CN28,2)),1,-10))/7)&amp;"","")</f>
        <v>45</v>
      </c>
      <c r="CW28" s="405">
        <f>CW26+1</f>
        <v>46365</v>
      </c>
      <c r="CX28" s="319" t="str">
        <f>IFERROR(VLOOKUP(CW28,FeiertageBW[#All],2,FALSE),"")</f>
        <v/>
      </c>
      <c r="CY28" s="330"/>
      <c r="CZ28" s="330"/>
      <c r="DA28" s="330"/>
      <c r="DB28" s="324"/>
      <c r="DC28" s="323"/>
      <c r="DD28" s="323"/>
      <c r="DE28" s="325" t="str">
        <f>IF(CW28&lt;&gt;"",TRUNC((CW28-WEEKDAY(CW28,2)-DATE(YEAR(CW28+4-WEEKDAY(CW28,2)),1,-10))/7)&amp;"","")</f>
        <v>50</v>
      </c>
    </row>
    <row r="29" spans="1:109" ht="18" customHeight="1" x14ac:dyDescent="0.25">
      <c r="A29" s="403"/>
      <c r="B29" s="409"/>
      <c r="C29" s="331" t="str">
        <f>IFERROR(VLOOKUP(B28,Ereignistabelle[],2,FALSE),"")</f>
        <v/>
      </c>
      <c r="D29" s="327"/>
      <c r="E29" s="327"/>
      <c r="F29" s="327"/>
      <c r="G29" s="327"/>
      <c r="H29" s="328"/>
      <c r="I29" s="328"/>
      <c r="J29" s="329" t="str">
        <f>IFERROR(VLOOKUP(B28,Serientermine,2,FALSE),"")</f>
        <v/>
      </c>
      <c r="K29" s="409"/>
      <c r="L29" s="331" t="str">
        <f>IFERROR(VLOOKUP(K28,Ereignistabelle[],2,FALSE),"")</f>
        <v/>
      </c>
      <c r="M29" s="327"/>
      <c r="N29" s="327"/>
      <c r="O29" s="327"/>
      <c r="P29" s="327"/>
      <c r="Q29" s="328"/>
      <c r="R29" s="328"/>
      <c r="S29" s="329" t="str">
        <f>IFERROR(VLOOKUP(K28,Serientermine,2,FALSE),"")</f>
        <v/>
      </c>
      <c r="T29" s="409"/>
      <c r="U29" s="331" t="str">
        <f>IFERROR(VLOOKUP(T28,Ereignistabelle[],2,FALSE),"")</f>
        <v/>
      </c>
      <c r="V29" s="327"/>
      <c r="W29" s="327"/>
      <c r="X29" s="327"/>
      <c r="Y29" s="327"/>
      <c r="Z29" s="328"/>
      <c r="AA29" s="328"/>
      <c r="AB29" s="329" t="str">
        <f>IFERROR(VLOOKUP(T28,Serientermine,2,FALSE),"")</f>
        <v/>
      </c>
      <c r="AC29" s="409"/>
      <c r="AD29" s="331" t="str">
        <f>IFERROR(VLOOKUP(AC28,Ereignistabelle[],2,FALSE),"")</f>
        <v/>
      </c>
      <c r="AE29" s="327"/>
      <c r="AF29" s="327"/>
      <c r="AG29" s="327"/>
      <c r="AH29" s="327"/>
      <c r="AI29" s="328"/>
      <c r="AJ29" s="328"/>
      <c r="AK29" s="329" t="str">
        <f>IFERROR(VLOOKUP(AC28,Serientermine,2,FALSE),"")</f>
        <v/>
      </c>
      <c r="AL29" s="409"/>
      <c r="AM29" s="331" t="str">
        <f>IFERROR(VLOOKUP(AL28,Ereignistabelle[],2,FALSE),"")</f>
        <v/>
      </c>
      <c r="AN29" s="327"/>
      <c r="AO29" s="327"/>
      <c r="AP29" s="327"/>
      <c r="AQ29" s="327"/>
      <c r="AR29" s="328"/>
      <c r="AS29" s="328"/>
      <c r="AT29" s="329" t="str">
        <f>IFERROR(VLOOKUP(AL28,Serientermine,2,FALSE),"")</f>
        <v/>
      </c>
      <c r="AU29" s="409"/>
      <c r="AV29" s="331" t="str">
        <f>IFERROR(VLOOKUP(AU28,Ereignistabelle[],2,FALSE),"")</f>
        <v/>
      </c>
      <c r="AW29" s="327"/>
      <c r="AX29" s="327"/>
      <c r="AY29" s="327"/>
      <c r="AZ29" s="327"/>
      <c r="BA29" s="328"/>
      <c r="BB29" s="328"/>
      <c r="BC29" s="329" t="str">
        <f>IFERROR(VLOOKUP(AU28,Serientermine,2,FALSE),"")</f>
        <v/>
      </c>
      <c r="BD29" s="409"/>
      <c r="BE29" s="331" t="str">
        <f>IFERROR(VLOOKUP(BD28,Ereignistabelle[],2,FALSE),"")</f>
        <v/>
      </c>
      <c r="BF29" s="327"/>
      <c r="BG29" s="327"/>
      <c r="BH29" s="327"/>
      <c r="BI29" s="327"/>
      <c r="BJ29" s="328"/>
      <c r="BK29" s="328"/>
      <c r="BL29" s="329" t="str">
        <f>IFERROR(VLOOKUP(BD28,Serientermine,2,FALSE),"")</f>
        <v/>
      </c>
      <c r="BM29" s="409"/>
      <c r="BN29" s="331" t="str">
        <f>IFERROR(VLOOKUP(BM28,Ereignistabelle[],2,FALSE),"")</f>
        <v/>
      </c>
      <c r="BO29" s="327"/>
      <c r="BP29" s="327"/>
      <c r="BQ29" s="327"/>
      <c r="BR29" s="327"/>
      <c r="BS29" s="328"/>
      <c r="BT29" s="328"/>
      <c r="BU29" s="329" t="str">
        <f>IFERROR(VLOOKUP(BM28,Serientermine,2,FALSE),"")</f>
        <v/>
      </c>
      <c r="BV29" s="409"/>
      <c r="BW29" s="331" t="str">
        <f>IFERROR(VLOOKUP(BV28,Ereignistabelle[],2,FALSE),"")</f>
        <v/>
      </c>
      <c r="BX29" s="327"/>
      <c r="BY29" s="327"/>
      <c r="BZ29" s="327"/>
      <c r="CA29" s="327"/>
      <c r="CB29" s="328"/>
      <c r="CC29" s="328"/>
      <c r="CD29" s="329" t="str">
        <f>IFERROR(VLOOKUP(BV28,Serientermine,2,FALSE),"")</f>
        <v/>
      </c>
      <c r="CE29" s="409"/>
      <c r="CF29" s="331" t="str">
        <f>IFERROR(VLOOKUP(CE28,Ereignistabelle[],2,FALSE),"")</f>
        <v/>
      </c>
      <c r="CG29" s="327"/>
      <c r="CH29" s="327"/>
      <c r="CI29" s="327"/>
      <c r="CJ29" s="327"/>
      <c r="CK29" s="328"/>
      <c r="CL29" s="328"/>
      <c r="CM29" s="329" t="str">
        <f>IFERROR(VLOOKUP(CE28,Serientermine,2,FALSE),"")</f>
        <v/>
      </c>
      <c r="CN29" s="409"/>
      <c r="CO29" s="326" t="str">
        <f>IFERROR(VLOOKUP(CN28,Ereignistabelle[],2,FALSE),"")</f>
        <v/>
      </c>
      <c r="CP29" s="327"/>
      <c r="CQ29" s="327"/>
      <c r="CR29" s="327"/>
      <c r="CS29" s="327"/>
      <c r="CT29" s="328"/>
      <c r="CU29" s="328"/>
      <c r="CV29" s="329" t="str">
        <f>IFERROR(VLOOKUP(CN28,Serientermine,2,FALSE),"")</f>
        <v/>
      </c>
      <c r="CW29" s="409"/>
      <c r="CX29" s="331" t="str">
        <f>IFERROR(VLOOKUP(CW28,Ereignistabelle[],2,FALSE),"")</f>
        <v/>
      </c>
      <c r="CY29" s="327"/>
      <c r="CZ29" s="327"/>
      <c r="DA29" s="327"/>
      <c r="DB29" s="327"/>
      <c r="DC29" s="328"/>
      <c r="DD29" s="328"/>
      <c r="DE29" s="329" t="str">
        <f>IFERROR(VLOOKUP(CW28,Serientermine,2,FALSE),"")</f>
        <v/>
      </c>
    </row>
    <row r="30" spans="1:109" ht="18" customHeight="1" x14ac:dyDescent="0.25">
      <c r="A30" s="403" t="s">
        <v>12</v>
      </c>
      <c r="B30" s="405">
        <f>B28+1</f>
        <v>46030</v>
      </c>
      <c r="C30" s="319" t="str">
        <f>IFERROR(VLOOKUP(B30,FeiertageBW[#All],2,FALSE),"")</f>
        <v/>
      </c>
      <c r="D30" s="330"/>
      <c r="E30" s="330"/>
      <c r="F30" s="330"/>
      <c r="G30" s="324"/>
      <c r="H30" s="323"/>
      <c r="I30" s="323"/>
      <c r="J30" s="321"/>
      <c r="K30" s="405">
        <f>K28+1</f>
        <v>46058</v>
      </c>
      <c r="L30" s="319" t="str">
        <f>IFERROR(VLOOKUP(K30,FeiertageBW[#All],2,FALSE),"")</f>
        <v/>
      </c>
      <c r="M30" s="330"/>
      <c r="N30" s="330"/>
      <c r="O30" s="330"/>
      <c r="P30" s="324"/>
      <c r="Q30" s="323"/>
      <c r="R30" s="323"/>
      <c r="S30" s="321"/>
      <c r="T30" s="405">
        <f>T28+1</f>
        <v>46086</v>
      </c>
      <c r="U30" s="319" t="str">
        <f>IFERROR(VLOOKUP(T30,FeiertageBW[#All],2,FALSE),"")</f>
        <v/>
      </c>
      <c r="V30" s="330"/>
      <c r="W30" s="330"/>
      <c r="X30" s="330"/>
      <c r="Y30" s="324"/>
      <c r="Z30" s="323"/>
      <c r="AA30" s="323"/>
      <c r="AB30" s="321"/>
      <c r="AC30" s="405">
        <f>AC28+1</f>
        <v>46121</v>
      </c>
      <c r="AD30" s="319" t="str">
        <f>IFERROR(VLOOKUP(AC30,FeiertageBW[#All],2,FALSE),"")</f>
        <v/>
      </c>
      <c r="AE30" s="330"/>
      <c r="AF30" s="330"/>
      <c r="AG30" s="330"/>
      <c r="AH30" s="324"/>
      <c r="AI30" s="323"/>
      <c r="AJ30" s="323"/>
      <c r="AK30" s="321"/>
      <c r="AL30" s="405">
        <f>AL28+1</f>
        <v>46149</v>
      </c>
      <c r="AM30" s="319" t="str">
        <f>IFERROR(VLOOKUP(AL30,FeiertageBW[#All],2,FALSE),"")</f>
        <v/>
      </c>
      <c r="AN30" s="330"/>
      <c r="AO30" s="330"/>
      <c r="AP30" s="330"/>
      <c r="AQ30" s="324"/>
      <c r="AR30" s="323"/>
      <c r="AS30" s="323"/>
      <c r="AT30" s="321"/>
      <c r="AU30" s="405">
        <f>AU28+1</f>
        <v>46177</v>
      </c>
      <c r="AV30" s="319" t="str">
        <f>IFERROR(VLOOKUP(AU30,FeiertageBW[#All],2,FALSE),"")</f>
        <v>Fronleichnam</v>
      </c>
      <c r="AW30" s="330"/>
      <c r="AX30" s="330"/>
      <c r="AY30" s="330"/>
      <c r="AZ30" s="324"/>
      <c r="BA30" s="323"/>
      <c r="BB30" s="323"/>
      <c r="BC30" s="321"/>
      <c r="BD30" s="405">
        <f>BD28+1</f>
        <v>46212</v>
      </c>
      <c r="BE30" s="319" t="str">
        <f>IFERROR(VLOOKUP(BD30,FeiertageBW[#All],2,FALSE),"")</f>
        <v/>
      </c>
      <c r="BF30" s="330"/>
      <c r="BG30" s="330"/>
      <c r="BH30" s="330"/>
      <c r="BI30" s="324"/>
      <c r="BJ30" s="323"/>
      <c r="BK30" s="323"/>
      <c r="BL30" s="321"/>
      <c r="BM30" s="405">
        <f>BM28+1</f>
        <v>46240</v>
      </c>
      <c r="BN30" s="319" t="str">
        <f>IFERROR(VLOOKUP(BM30,FeiertageBW[#All],2,FALSE),"")</f>
        <v/>
      </c>
      <c r="BO30" s="330"/>
      <c r="BP30" s="330"/>
      <c r="BQ30" s="330"/>
      <c r="BR30" s="324"/>
      <c r="BS30" s="323"/>
      <c r="BT30" s="323"/>
      <c r="BU30" s="321"/>
      <c r="BV30" s="405">
        <f>BV28+1</f>
        <v>46275</v>
      </c>
      <c r="BW30" s="319" t="str">
        <f>IFERROR(VLOOKUP(BV30,FeiertageBW[#All],2,FALSE),"")</f>
        <v/>
      </c>
      <c r="BX30" s="330"/>
      <c r="BY30" s="330"/>
      <c r="BZ30" s="330"/>
      <c r="CA30" s="324"/>
      <c r="CB30" s="323"/>
      <c r="CC30" s="323"/>
      <c r="CD30" s="321"/>
      <c r="CE30" s="405">
        <f>CE28+1</f>
        <v>46303</v>
      </c>
      <c r="CF30" s="319" t="str">
        <f>IFERROR(VLOOKUP(CE30,FeiertageBW[#All],2,FALSE),"")</f>
        <v/>
      </c>
      <c r="CG30" s="330"/>
      <c r="CH30" s="330"/>
      <c r="CI30" s="330"/>
      <c r="CJ30" s="324"/>
      <c r="CK30" s="323"/>
      <c r="CL30" s="323"/>
      <c r="CM30" s="321"/>
      <c r="CN30" s="405">
        <f>CN28+1</f>
        <v>46331</v>
      </c>
      <c r="CO30" s="319" t="str">
        <f>IFERROR(VLOOKUP(CN30,FeiertageBW[#All],2,FALSE),"")</f>
        <v/>
      </c>
      <c r="CP30" s="330"/>
      <c r="CQ30" s="330"/>
      <c r="CR30" s="330"/>
      <c r="CS30" s="324"/>
      <c r="CT30" s="323"/>
      <c r="CU30" s="323"/>
      <c r="CV30" s="321"/>
      <c r="CW30" s="405">
        <f>CW28+1</f>
        <v>46366</v>
      </c>
      <c r="CX30" s="319" t="str">
        <f>IFERROR(VLOOKUP(CW30,FeiertageBW[#All],2,FALSE),"")</f>
        <v/>
      </c>
      <c r="CY30" s="330"/>
      <c r="CZ30" s="330"/>
      <c r="DA30" s="330"/>
      <c r="DB30" s="324"/>
      <c r="DC30" s="323"/>
      <c r="DD30" s="323"/>
      <c r="DE30" s="325"/>
    </row>
    <row r="31" spans="1:109" ht="18" customHeight="1" x14ac:dyDescent="0.25">
      <c r="A31" s="403"/>
      <c r="B31" s="409"/>
      <c r="C31" s="331" t="str">
        <f>IFERROR(VLOOKUP(B30,Ereignistabelle[],2,FALSE),"")</f>
        <v/>
      </c>
      <c r="D31" s="327"/>
      <c r="E31" s="327"/>
      <c r="F31" s="327"/>
      <c r="G31" s="327"/>
      <c r="H31" s="328"/>
      <c r="I31" s="328"/>
      <c r="J31" s="341" t="str">
        <f>IFERROR(VLOOKUP(B30,Serientermine,2,FALSE),"")</f>
        <v/>
      </c>
      <c r="K31" s="409"/>
      <c r="L31" s="331" t="str">
        <f>IFERROR(VLOOKUP(K30,Ereignistabelle[],2,FALSE),"")</f>
        <v/>
      </c>
      <c r="M31" s="327"/>
      <c r="N31" s="327"/>
      <c r="O31" s="327"/>
      <c r="P31" s="327"/>
      <c r="Q31" s="328"/>
      <c r="R31" s="328"/>
      <c r="S31" s="341" t="str">
        <f>IFERROR(VLOOKUP(K30,Serientermine,2,FALSE),"")</f>
        <v/>
      </c>
      <c r="T31" s="409"/>
      <c r="U31" s="331" t="str">
        <f>IFERROR(VLOOKUP(T30,Ereignistabelle[],2,FALSE),"")</f>
        <v/>
      </c>
      <c r="V31" s="327"/>
      <c r="W31" s="327"/>
      <c r="X31" s="327"/>
      <c r="Y31" s="327"/>
      <c r="Z31" s="328"/>
      <c r="AA31" s="328"/>
      <c r="AB31" s="341" t="str">
        <f>IFERROR(VLOOKUP(T30,Serientermine,2,FALSE),"")</f>
        <v/>
      </c>
      <c r="AC31" s="409"/>
      <c r="AD31" s="331" t="str">
        <f>IFERROR(VLOOKUP(AC30,Ereignistabelle[],2,FALSE),"")</f>
        <v/>
      </c>
      <c r="AE31" s="327"/>
      <c r="AF31" s="327"/>
      <c r="AG31" s="327"/>
      <c r="AH31" s="327"/>
      <c r="AI31" s="328"/>
      <c r="AJ31" s="328"/>
      <c r="AK31" s="341" t="str">
        <f>IFERROR(VLOOKUP(AC30,Serientermine,2,FALSE),"")</f>
        <v/>
      </c>
      <c r="AL31" s="409"/>
      <c r="AM31" s="331" t="str">
        <f>IFERROR(VLOOKUP(AL30,Ereignistabelle[],2,FALSE),"")</f>
        <v/>
      </c>
      <c r="AN31" s="327"/>
      <c r="AO31" s="327"/>
      <c r="AP31" s="327"/>
      <c r="AQ31" s="327"/>
      <c r="AR31" s="328"/>
      <c r="AS31" s="328"/>
      <c r="AT31" s="341" t="str">
        <f>IFERROR(VLOOKUP(AL30,Serientermine,2,FALSE),"")</f>
        <v/>
      </c>
      <c r="AU31" s="409"/>
      <c r="AV31" s="331" t="str">
        <f>IFERROR(VLOOKUP(AU30,Ereignistabelle[],2,FALSE),"")</f>
        <v/>
      </c>
      <c r="AW31" s="327"/>
      <c r="AX31" s="327"/>
      <c r="AY31" s="327"/>
      <c r="AZ31" s="327"/>
      <c r="BA31" s="328"/>
      <c r="BB31" s="328"/>
      <c r="BC31" s="341" t="str">
        <f>IFERROR(VLOOKUP(AU30,Serientermine,2,FALSE),"")</f>
        <v/>
      </c>
      <c r="BD31" s="409"/>
      <c r="BE31" s="331" t="str">
        <f>IFERROR(VLOOKUP(BD30,Ereignistabelle[],2,FALSE),"")</f>
        <v/>
      </c>
      <c r="BF31" s="327"/>
      <c r="BG31" s="327"/>
      <c r="BH31" s="327"/>
      <c r="BI31" s="327"/>
      <c r="BJ31" s="328"/>
      <c r="BK31" s="328"/>
      <c r="BL31" s="341" t="str">
        <f>IFERROR(VLOOKUP(BD30,Serientermine,2,FALSE),"")</f>
        <v/>
      </c>
      <c r="BM31" s="409"/>
      <c r="BN31" s="331" t="str">
        <f>IFERROR(VLOOKUP(BM30,Ereignistabelle[],2,FALSE),"")</f>
        <v/>
      </c>
      <c r="BO31" s="327"/>
      <c r="BP31" s="327"/>
      <c r="BQ31" s="327"/>
      <c r="BR31" s="327"/>
      <c r="BS31" s="328"/>
      <c r="BT31" s="328"/>
      <c r="BU31" s="341" t="str">
        <f>IFERROR(VLOOKUP(BM30,Serientermine,2,FALSE),"")</f>
        <v/>
      </c>
      <c r="BV31" s="409"/>
      <c r="BW31" s="331" t="str">
        <f>IFERROR(VLOOKUP(BV30,Ereignistabelle[],2,FALSE),"")</f>
        <v/>
      </c>
      <c r="BX31" s="327"/>
      <c r="BY31" s="327"/>
      <c r="BZ31" s="327"/>
      <c r="CA31" s="327"/>
      <c r="CB31" s="328"/>
      <c r="CC31" s="328"/>
      <c r="CD31" s="341" t="str">
        <f>IFERROR(VLOOKUP(BV30,Serientermine,2,FALSE),"")</f>
        <v/>
      </c>
      <c r="CE31" s="409"/>
      <c r="CF31" s="331" t="str">
        <f>IFERROR(VLOOKUP(CE30,Ereignistabelle[],2,FALSE),"")</f>
        <v/>
      </c>
      <c r="CG31" s="327"/>
      <c r="CH31" s="327"/>
      <c r="CI31" s="327"/>
      <c r="CJ31" s="327"/>
      <c r="CK31" s="328"/>
      <c r="CL31" s="328"/>
      <c r="CM31" s="341" t="str">
        <f>IFERROR(VLOOKUP(CE30,Serientermine,2,FALSE),"")</f>
        <v/>
      </c>
      <c r="CN31" s="409"/>
      <c r="CO31" s="326" t="str">
        <f>IFERROR(VLOOKUP(CN30,Ereignistabelle[],2,FALSE),"")</f>
        <v/>
      </c>
      <c r="CP31" s="327"/>
      <c r="CQ31" s="327"/>
      <c r="CR31" s="327"/>
      <c r="CS31" s="327"/>
      <c r="CT31" s="328"/>
      <c r="CU31" s="328"/>
      <c r="CV31" s="341" t="str">
        <f>IFERROR(VLOOKUP(CN30,Serientermine,2,FALSE),"")</f>
        <v/>
      </c>
      <c r="CW31" s="409"/>
      <c r="CX31" s="331" t="str">
        <f>IFERROR(VLOOKUP(CW30,Ereignistabelle[],2,FALSE),"")</f>
        <v/>
      </c>
      <c r="CY31" s="327"/>
      <c r="CZ31" s="327"/>
      <c r="DA31" s="327"/>
      <c r="DB31" s="327"/>
      <c r="DC31" s="328"/>
      <c r="DD31" s="328"/>
      <c r="DE31" s="329" t="str">
        <f>IFERROR(VLOOKUP(CW30,Serientermine,2,FALSE),"")</f>
        <v/>
      </c>
    </row>
    <row r="32" spans="1:109" ht="18" customHeight="1" x14ac:dyDescent="0.25">
      <c r="A32" s="403" t="s">
        <v>15</v>
      </c>
      <c r="B32" s="405">
        <f>B30+1</f>
        <v>46031</v>
      </c>
      <c r="C32" s="319" t="str">
        <f>IFERROR(VLOOKUP(B32,FeiertageBW[#All],2,FALSE),"")</f>
        <v/>
      </c>
      <c r="D32" s="330"/>
      <c r="E32" s="330"/>
      <c r="F32" s="330"/>
      <c r="G32" s="324"/>
      <c r="H32" s="323"/>
      <c r="I32" s="323"/>
      <c r="J32" s="321"/>
      <c r="K32" s="405">
        <f>K30+1</f>
        <v>46059</v>
      </c>
      <c r="L32" s="319" t="str">
        <f>IFERROR(VLOOKUP(K32,FeiertageBW[#All],2,FALSE),"")</f>
        <v/>
      </c>
      <c r="M32" s="330"/>
      <c r="N32" s="330"/>
      <c r="O32" s="330"/>
      <c r="P32" s="324"/>
      <c r="Q32" s="323"/>
      <c r="R32" s="323"/>
      <c r="S32" s="321"/>
      <c r="T32" s="405">
        <f>T30+1</f>
        <v>46087</v>
      </c>
      <c r="U32" s="319" t="str">
        <f>IFERROR(VLOOKUP(T32,FeiertageBW[#All],2,FALSE),"")</f>
        <v/>
      </c>
      <c r="V32" s="330"/>
      <c r="W32" s="330"/>
      <c r="X32" s="330"/>
      <c r="Y32" s="324"/>
      <c r="Z32" s="323"/>
      <c r="AA32" s="323"/>
      <c r="AB32" s="321"/>
      <c r="AC32" s="405">
        <f>AC30+1</f>
        <v>46122</v>
      </c>
      <c r="AD32" s="319" t="str">
        <f>IFERROR(VLOOKUP(AC32,FeiertageBW[#All],2,FALSE),"")</f>
        <v/>
      </c>
      <c r="AE32" s="330"/>
      <c r="AF32" s="330"/>
      <c r="AG32" s="330"/>
      <c r="AH32" s="324"/>
      <c r="AI32" s="323"/>
      <c r="AJ32" s="323"/>
      <c r="AK32" s="321"/>
      <c r="AL32" s="405">
        <f>AL30+1</f>
        <v>46150</v>
      </c>
      <c r="AM32" s="319" t="str">
        <f>IFERROR(VLOOKUP(AL32,FeiertageBW[#All],2,FALSE),"")</f>
        <v/>
      </c>
      <c r="AN32" s="330"/>
      <c r="AO32" s="330"/>
      <c r="AP32" s="330"/>
      <c r="AQ32" s="324"/>
      <c r="AR32" s="323"/>
      <c r="AS32" s="323"/>
      <c r="AT32" s="321"/>
      <c r="AU32" s="405">
        <f>AU30+1</f>
        <v>46178</v>
      </c>
      <c r="AV32" s="319" t="str">
        <f>IFERROR(VLOOKUP(AU32,FeiertageBW[#All],2,FALSE),"")</f>
        <v/>
      </c>
      <c r="AW32" s="330"/>
      <c r="AX32" s="330"/>
      <c r="AY32" s="330"/>
      <c r="AZ32" s="324"/>
      <c r="BA32" s="323"/>
      <c r="BB32" s="323"/>
      <c r="BC32" s="321"/>
      <c r="BD32" s="405">
        <f>BD30+1</f>
        <v>46213</v>
      </c>
      <c r="BE32" s="319" t="str">
        <f>IFERROR(VLOOKUP(BD32,FeiertageBW[#All],2,FALSE),"")</f>
        <v/>
      </c>
      <c r="BF32" s="330"/>
      <c r="BG32" s="330"/>
      <c r="BH32" s="330"/>
      <c r="BI32" s="324"/>
      <c r="BJ32" s="323"/>
      <c r="BK32" s="323"/>
      <c r="BL32" s="321"/>
      <c r="BM32" s="405">
        <f>BM30+1</f>
        <v>46241</v>
      </c>
      <c r="BN32" s="319" t="str">
        <f>IFERROR(VLOOKUP(BM32,FeiertageBW[#All],2,FALSE),"")</f>
        <v/>
      </c>
      <c r="BO32" s="330"/>
      <c r="BP32" s="330"/>
      <c r="BQ32" s="330"/>
      <c r="BR32" s="324"/>
      <c r="BS32" s="323"/>
      <c r="BT32" s="323"/>
      <c r="BU32" s="321"/>
      <c r="BV32" s="405">
        <f>BV30+1</f>
        <v>46276</v>
      </c>
      <c r="BW32" s="319" t="str">
        <f>IFERROR(VLOOKUP(BV32,FeiertageBW[#All],2,FALSE),"")</f>
        <v/>
      </c>
      <c r="BX32" s="330"/>
      <c r="BY32" s="330"/>
      <c r="BZ32" s="330"/>
      <c r="CA32" s="324"/>
      <c r="CB32" s="323"/>
      <c r="CC32" s="323"/>
      <c r="CD32" s="321"/>
      <c r="CE32" s="405">
        <f>CE30+1</f>
        <v>46304</v>
      </c>
      <c r="CF32" s="319" t="str">
        <f>IFERROR(VLOOKUP(CE32,FeiertageBW[#All],2,FALSE),"")</f>
        <v/>
      </c>
      <c r="CG32" s="330"/>
      <c r="CH32" s="330"/>
      <c r="CI32" s="330"/>
      <c r="CJ32" s="324"/>
      <c r="CK32" s="323"/>
      <c r="CL32" s="323"/>
      <c r="CM32" s="321"/>
      <c r="CN32" s="405">
        <f>CN30+1</f>
        <v>46332</v>
      </c>
      <c r="CO32" s="319" t="str">
        <f>IFERROR(VLOOKUP(CN32,FeiertageBW[#All],2,FALSE),"")</f>
        <v/>
      </c>
      <c r="CP32" s="330"/>
      <c r="CQ32" s="330"/>
      <c r="CR32" s="330"/>
      <c r="CS32" s="324"/>
      <c r="CT32" s="323"/>
      <c r="CU32" s="323"/>
      <c r="CV32" s="321"/>
      <c r="CW32" s="405">
        <f>CW30+1</f>
        <v>46367</v>
      </c>
      <c r="CX32" s="319" t="str">
        <f>IFERROR(VLOOKUP(CW32,FeiertageBW[#All],2,FALSE),"")</f>
        <v/>
      </c>
      <c r="CY32" s="330"/>
      <c r="CZ32" s="330"/>
      <c r="DA32" s="330"/>
      <c r="DB32" s="324"/>
      <c r="DC32" s="323"/>
      <c r="DD32" s="323"/>
      <c r="DE32" s="325"/>
    </row>
    <row r="33" spans="1:109" ht="18" customHeight="1" x14ac:dyDescent="0.25">
      <c r="A33" s="403"/>
      <c r="B33" s="409"/>
      <c r="C33" s="331" t="str">
        <f>IFERROR(VLOOKUP(B32,Ereignistabelle[],2,FALSE),"")</f>
        <v/>
      </c>
      <c r="D33" s="324"/>
      <c r="E33" s="324"/>
      <c r="F33" s="324"/>
      <c r="G33" s="327"/>
      <c r="H33" s="328"/>
      <c r="I33" s="328"/>
      <c r="J33" s="341" t="str">
        <f>IFERROR(VLOOKUP(B32,Serientermine,2,FALSE),"")</f>
        <v/>
      </c>
      <c r="K33" s="409"/>
      <c r="L33" s="331" t="str">
        <f>IFERROR(VLOOKUP(K32,Ereignistabelle[],2,FALSE),"")</f>
        <v/>
      </c>
      <c r="M33" s="324"/>
      <c r="N33" s="324"/>
      <c r="O33" s="324"/>
      <c r="P33" s="327"/>
      <c r="Q33" s="328"/>
      <c r="R33" s="328"/>
      <c r="S33" s="341" t="str">
        <f>IFERROR(VLOOKUP(K32,Serientermine,2,FALSE),"")</f>
        <v/>
      </c>
      <c r="T33" s="409"/>
      <c r="U33" s="331" t="str">
        <f>IFERROR(VLOOKUP(T32,Ereignistabelle[],2,FALSE),"")</f>
        <v/>
      </c>
      <c r="V33" s="324"/>
      <c r="W33" s="324"/>
      <c r="X33" s="324"/>
      <c r="Y33" s="327"/>
      <c r="Z33" s="328"/>
      <c r="AA33" s="328"/>
      <c r="AB33" s="341" t="str">
        <f>IFERROR(VLOOKUP(T32,Serientermine,2,FALSE),"")</f>
        <v/>
      </c>
      <c r="AC33" s="409"/>
      <c r="AD33" s="331" t="str">
        <f>IFERROR(VLOOKUP(AC32,Ereignistabelle[],2,FALSE),"")</f>
        <v/>
      </c>
      <c r="AE33" s="324"/>
      <c r="AF33" s="324"/>
      <c r="AG33" s="324"/>
      <c r="AH33" s="327"/>
      <c r="AI33" s="328"/>
      <c r="AJ33" s="328"/>
      <c r="AK33" s="341" t="str">
        <f>IFERROR(VLOOKUP(AC32,Serientermine,2,FALSE),"")</f>
        <v/>
      </c>
      <c r="AL33" s="409"/>
      <c r="AM33" s="331" t="str">
        <f>IFERROR(VLOOKUP(AL32,Ereignistabelle[],2,FALSE),"")</f>
        <v/>
      </c>
      <c r="AN33" s="324"/>
      <c r="AO33" s="324"/>
      <c r="AP33" s="324"/>
      <c r="AQ33" s="327"/>
      <c r="AR33" s="328"/>
      <c r="AS33" s="328"/>
      <c r="AT33" s="341" t="str">
        <f>IFERROR(VLOOKUP(AL32,Serientermine,2,FALSE),"")</f>
        <v/>
      </c>
      <c r="AU33" s="409"/>
      <c r="AV33" s="331" t="str">
        <f>IFERROR(VLOOKUP(AU32,Ereignistabelle[],2,FALSE),"")</f>
        <v/>
      </c>
      <c r="AW33" s="324"/>
      <c r="AX33" s="324"/>
      <c r="AY33" s="324"/>
      <c r="AZ33" s="327"/>
      <c r="BA33" s="328"/>
      <c r="BB33" s="328"/>
      <c r="BC33" s="341" t="str">
        <f>IFERROR(VLOOKUP(AU32,Serientermine,2,FALSE),"")</f>
        <v/>
      </c>
      <c r="BD33" s="409"/>
      <c r="BE33" s="331" t="str">
        <f>IFERROR(VLOOKUP(BD32,Ereignistabelle[],2,FALSE),"")</f>
        <v/>
      </c>
      <c r="BF33" s="324"/>
      <c r="BG33" s="324"/>
      <c r="BH33" s="324"/>
      <c r="BI33" s="327"/>
      <c r="BJ33" s="328"/>
      <c r="BK33" s="328"/>
      <c r="BL33" s="341" t="str">
        <f>IFERROR(VLOOKUP(BD32,Serientermine,2,FALSE),"")</f>
        <v/>
      </c>
      <c r="BM33" s="409"/>
      <c r="BN33" s="331" t="str">
        <f>IFERROR(VLOOKUP(BM32,Ereignistabelle[],2,FALSE),"")</f>
        <v/>
      </c>
      <c r="BO33" s="324"/>
      <c r="BP33" s="324"/>
      <c r="BQ33" s="324"/>
      <c r="BR33" s="327"/>
      <c r="BS33" s="328"/>
      <c r="BT33" s="328"/>
      <c r="BU33" s="341" t="str">
        <f>IFERROR(VLOOKUP(BM32,Serientermine,2,FALSE),"")</f>
        <v/>
      </c>
      <c r="BV33" s="409"/>
      <c r="BW33" s="331" t="str">
        <f>IFERROR(VLOOKUP(BV32,Ereignistabelle[],2,FALSE),"")</f>
        <v/>
      </c>
      <c r="BX33" s="324"/>
      <c r="BY33" s="324"/>
      <c r="BZ33" s="324"/>
      <c r="CA33" s="327"/>
      <c r="CB33" s="328"/>
      <c r="CC33" s="328"/>
      <c r="CD33" s="341" t="str">
        <f>IFERROR(VLOOKUP(BV32,Serientermine,2,FALSE),"")</f>
        <v/>
      </c>
      <c r="CE33" s="409"/>
      <c r="CF33" s="331" t="str">
        <f>IFERROR(VLOOKUP(CE32,Ereignistabelle[],2,FALSE),"")</f>
        <v/>
      </c>
      <c r="CG33" s="324"/>
      <c r="CH33" s="324"/>
      <c r="CI33" s="324"/>
      <c r="CJ33" s="327"/>
      <c r="CK33" s="328"/>
      <c r="CL33" s="328"/>
      <c r="CM33" s="341" t="str">
        <f>IFERROR(VLOOKUP(CE32,Serientermine,2,FALSE),"")</f>
        <v/>
      </c>
      <c r="CN33" s="409"/>
      <c r="CO33" s="326" t="str">
        <f>IFERROR(VLOOKUP(CN32,Ereignistabelle[],2,FALSE),"")</f>
        <v/>
      </c>
      <c r="CP33" s="324"/>
      <c r="CQ33" s="324"/>
      <c r="CR33" s="324"/>
      <c r="CS33" s="327"/>
      <c r="CT33" s="328"/>
      <c r="CU33" s="328"/>
      <c r="CV33" s="341" t="str">
        <f>IFERROR(VLOOKUP(CN32,Serientermine,2,FALSE),"")</f>
        <v/>
      </c>
      <c r="CW33" s="409"/>
      <c r="CX33" s="331" t="str">
        <f>IFERROR(VLOOKUP(CW32,Ereignistabelle[],2,FALSE),"")</f>
        <v/>
      </c>
      <c r="CY33" s="324"/>
      <c r="CZ33" s="324"/>
      <c r="DA33" s="324"/>
      <c r="DB33" s="327"/>
      <c r="DC33" s="328"/>
      <c r="DD33" s="328"/>
      <c r="DE33" s="329" t="str">
        <f>IFERROR(VLOOKUP(CW32,Serientermine,2,FALSE),"")</f>
        <v/>
      </c>
    </row>
    <row r="34" spans="1:109" ht="18" customHeight="1" x14ac:dyDescent="0.25">
      <c r="A34" s="419" t="s">
        <v>16</v>
      </c>
      <c r="B34" s="410">
        <f>B32+1</f>
        <v>46032</v>
      </c>
      <c r="C34" s="332" t="str">
        <f>IFERROR(VLOOKUP(B34,FeiertageBW[#All],2,FALSE),"")</f>
        <v/>
      </c>
      <c r="D34" s="333"/>
      <c r="E34" s="333"/>
      <c r="F34" s="333"/>
      <c r="G34" s="334"/>
      <c r="H34" s="335"/>
      <c r="I34" s="335"/>
      <c r="J34" s="342"/>
      <c r="K34" s="410">
        <f>K32+1</f>
        <v>46060</v>
      </c>
      <c r="L34" s="332" t="str">
        <f>IFERROR(VLOOKUP(K34,FeiertageBW[#All],2,FALSE),"")</f>
        <v/>
      </c>
      <c r="M34" s="333"/>
      <c r="N34" s="333"/>
      <c r="O34" s="333"/>
      <c r="P34" s="334"/>
      <c r="Q34" s="335"/>
      <c r="R34" s="335"/>
      <c r="S34" s="342"/>
      <c r="T34" s="410">
        <f>T32+1</f>
        <v>46088</v>
      </c>
      <c r="U34" s="332" t="str">
        <f>IFERROR(VLOOKUP(T34,FeiertageBW[#All],2,FALSE),"")</f>
        <v/>
      </c>
      <c r="V34" s="333"/>
      <c r="W34" s="333"/>
      <c r="X34" s="333"/>
      <c r="Y34" s="334"/>
      <c r="Z34" s="335"/>
      <c r="AA34" s="335"/>
      <c r="AB34" s="342"/>
      <c r="AC34" s="410">
        <f>AC32+1</f>
        <v>46123</v>
      </c>
      <c r="AD34" s="332" t="str">
        <f>IFERROR(VLOOKUP(AC34,FeiertageBW[#All],2,FALSE),"")</f>
        <v/>
      </c>
      <c r="AE34" s="333"/>
      <c r="AF34" s="333"/>
      <c r="AG34" s="333"/>
      <c r="AH34" s="334"/>
      <c r="AI34" s="335"/>
      <c r="AJ34" s="335"/>
      <c r="AK34" s="342"/>
      <c r="AL34" s="410">
        <f>AL32+1</f>
        <v>46151</v>
      </c>
      <c r="AM34" s="332" t="str">
        <f>IFERROR(VLOOKUP(AL34,FeiertageBW[#All],2,FALSE),"")</f>
        <v/>
      </c>
      <c r="AN34" s="333"/>
      <c r="AO34" s="333"/>
      <c r="AP34" s="333"/>
      <c r="AQ34" s="334"/>
      <c r="AR34" s="335"/>
      <c r="AS34" s="335"/>
      <c r="AT34" s="342"/>
      <c r="AU34" s="410">
        <f>AU32+1</f>
        <v>46179</v>
      </c>
      <c r="AV34" s="332" t="str">
        <f>IFERROR(VLOOKUP(AU34,FeiertageBW[#All],2,FALSE),"")</f>
        <v/>
      </c>
      <c r="AW34" s="333"/>
      <c r="AX34" s="333"/>
      <c r="AY34" s="333"/>
      <c r="AZ34" s="334"/>
      <c r="BA34" s="335"/>
      <c r="BB34" s="335"/>
      <c r="BC34" s="342"/>
      <c r="BD34" s="410">
        <f>BD32+1</f>
        <v>46214</v>
      </c>
      <c r="BE34" s="332" t="str">
        <f>IFERROR(VLOOKUP(BD34,FeiertageBW[#All],2,FALSE),"")</f>
        <v/>
      </c>
      <c r="BF34" s="333"/>
      <c r="BG34" s="333"/>
      <c r="BH34" s="333"/>
      <c r="BI34" s="334"/>
      <c r="BJ34" s="335"/>
      <c r="BK34" s="335"/>
      <c r="BL34" s="342"/>
      <c r="BM34" s="410">
        <f>BM32+1</f>
        <v>46242</v>
      </c>
      <c r="BN34" s="332" t="str">
        <f>IFERROR(VLOOKUP(BM34,FeiertageBW[#All],2,FALSE),"")</f>
        <v/>
      </c>
      <c r="BO34" s="333"/>
      <c r="BP34" s="333"/>
      <c r="BQ34" s="333"/>
      <c r="BR34" s="334"/>
      <c r="BS34" s="335"/>
      <c r="BT34" s="335"/>
      <c r="BU34" s="342"/>
      <c r="BV34" s="410">
        <f>BV32+1</f>
        <v>46277</v>
      </c>
      <c r="BW34" s="332" t="str">
        <f>IFERROR(VLOOKUP(BV34,FeiertageBW[#All],2,FALSE),"")</f>
        <v/>
      </c>
      <c r="BX34" s="333"/>
      <c r="BY34" s="333"/>
      <c r="BZ34" s="333"/>
      <c r="CA34" s="334"/>
      <c r="CB34" s="335"/>
      <c r="CC34" s="335"/>
      <c r="CD34" s="342"/>
      <c r="CE34" s="410">
        <f>CE32+1</f>
        <v>46305</v>
      </c>
      <c r="CF34" s="332" t="str">
        <f>IFERROR(VLOOKUP(CE34,FeiertageBW[#All],2,FALSE),"")</f>
        <v/>
      </c>
      <c r="CG34" s="333"/>
      <c r="CH34" s="333"/>
      <c r="CI34" s="333"/>
      <c r="CJ34" s="334"/>
      <c r="CK34" s="335"/>
      <c r="CL34" s="335"/>
      <c r="CM34" s="342"/>
      <c r="CN34" s="410">
        <f>CN32+1</f>
        <v>46333</v>
      </c>
      <c r="CO34" s="332" t="str">
        <f>IFERROR(VLOOKUP(CN34,FeiertageBW[#All],2,FALSE),"")</f>
        <v/>
      </c>
      <c r="CP34" s="333"/>
      <c r="CQ34" s="333"/>
      <c r="CR34" s="333"/>
      <c r="CS34" s="334"/>
      <c r="CT34" s="335"/>
      <c r="CU34" s="335"/>
      <c r="CV34" s="342"/>
      <c r="CW34" s="410">
        <f>CW32+1</f>
        <v>46368</v>
      </c>
      <c r="CX34" s="332" t="str">
        <f>IFERROR(VLOOKUP(CW34,FeiertageBW[#All],2,FALSE),"")</f>
        <v/>
      </c>
      <c r="CY34" s="333"/>
      <c r="CZ34" s="333"/>
      <c r="DA34" s="333"/>
      <c r="DB34" s="334"/>
      <c r="DC34" s="335"/>
      <c r="DD34" s="335"/>
      <c r="DE34" s="336"/>
    </row>
    <row r="35" spans="1:109" ht="18" customHeight="1" x14ac:dyDescent="0.25">
      <c r="A35" s="419"/>
      <c r="B35" s="411"/>
      <c r="C35" s="337" t="str">
        <f>IFERROR(VLOOKUP(B34,Ereignistabelle[],2,FALSE),"")</f>
        <v/>
      </c>
      <c r="D35" s="338"/>
      <c r="E35" s="338"/>
      <c r="F35" s="338"/>
      <c r="G35" s="338"/>
      <c r="H35" s="339"/>
      <c r="I35" s="339"/>
      <c r="J35" s="343" t="str">
        <f>IFERROR(VLOOKUP(B34,Serientermine,2,FALSE),"")</f>
        <v/>
      </c>
      <c r="K35" s="411"/>
      <c r="L35" s="337" t="str">
        <f>IFERROR(VLOOKUP(K34,Ereignistabelle[],2,FALSE),"")</f>
        <v/>
      </c>
      <c r="M35" s="338"/>
      <c r="N35" s="338"/>
      <c r="O35" s="338"/>
      <c r="P35" s="338"/>
      <c r="Q35" s="339"/>
      <c r="R35" s="339"/>
      <c r="S35" s="343" t="str">
        <f>IFERROR(VLOOKUP(K34,Serientermine,2,FALSE),"")</f>
        <v/>
      </c>
      <c r="T35" s="411"/>
      <c r="U35" s="337" t="str">
        <f>IFERROR(VLOOKUP(T34,Ereignistabelle[],2,FALSE),"")</f>
        <v/>
      </c>
      <c r="V35" s="338"/>
      <c r="W35" s="338"/>
      <c r="X35" s="338"/>
      <c r="Y35" s="338"/>
      <c r="Z35" s="339"/>
      <c r="AA35" s="339"/>
      <c r="AB35" s="343" t="str">
        <f>IFERROR(VLOOKUP(T34,Serientermine,2,FALSE),"")</f>
        <v>Testserie1</v>
      </c>
      <c r="AC35" s="411"/>
      <c r="AD35" s="337" t="str">
        <f>IFERROR(VLOOKUP(AC34,Ereignistabelle[],2,FALSE),"")</f>
        <v/>
      </c>
      <c r="AE35" s="338"/>
      <c r="AF35" s="338"/>
      <c r="AG35" s="338"/>
      <c r="AH35" s="338"/>
      <c r="AI35" s="339"/>
      <c r="AJ35" s="339"/>
      <c r="AK35" s="343" t="str">
        <f>IFERROR(VLOOKUP(AC34,Serientermine,2,FALSE),"")</f>
        <v/>
      </c>
      <c r="AL35" s="411"/>
      <c r="AM35" s="337" t="str">
        <f>IFERROR(VLOOKUP(AL34,Ereignistabelle[],2,FALSE),"")</f>
        <v/>
      </c>
      <c r="AN35" s="338"/>
      <c r="AO35" s="338"/>
      <c r="AP35" s="338"/>
      <c r="AQ35" s="338"/>
      <c r="AR35" s="339"/>
      <c r="AS35" s="339"/>
      <c r="AT35" s="343" t="str">
        <f>IFERROR(VLOOKUP(AL34,Serientermine,2,FALSE),"")</f>
        <v/>
      </c>
      <c r="AU35" s="411"/>
      <c r="AV35" s="337" t="str">
        <f>IFERROR(VLOOKUP(AU34,Ereignistabelle[],2,FALSE),"")</f>
        <v/>
      </c>
      <c r="AW35" s="338"/>
      <c r="AX35" s="338"/>
      <c r="AY35" s="338"/>
      <c r="AZ35" s="338"/>
      <c r="BA35" s="339"/>
      <c r="BB35" s="339"/>
      <c r="BC35" s="343" t="str">
        <f>IFERROR(VLOOKUP(AU34,Serientermine,2,FALSE),"")</f>
        <v/>
      </c>
      <c r="BD35" s="411"/>
      <c r="BE35" s="337" t="str">
        <f>IFERROR(VLOOKUP(BD34,Ereignistabelle[],2,FALSE),"")</f>
        <v/>
      </c>
      <c r="BF35" s="338"/>
      <c r="BG35" s="338"/>
      <c r="BH35" s="338"/>
      <c r="BI35" s="338"/>
      <c r="BJ35" s="339"/>
      <c r="BK35" s="339"/>
      <c r="BL35" s="343" t="str">
        <f>IFERROR(VLOOKUP(BD34,Serientermine,2,FALSE),"")</f>
        <v/>
      </c>
      <c r="BM35" s="411"/>
      <c r="BN35" s="337" t="str">
        <f>IFERROR(VLOOKUP(BM34,Ereignistabelle[],2,FALSE),"")</f>
        <v/>
      </c>
      <c r="BO35" s="338"/>
      <c r="BP35" s="338"/>
      <c r="BQ35" s="338"/>
      <c r="BR35" s="338"/>
      <c r="BS35" s="339"/>
      <c r="BT35" s="339"/>
      <c r="BU35" s="343" t="str">
        <f>IFERROR(VLOOKUP(BM34,Serientermine,2,FALSE),"")</f>
        <v/>
      </c>
      <c r="BV35" s="411"/>
      <c r="BW35" s="337" t="str">
        <f>IFERROR(VLOOKUP(BV34,Ereignistabelle[],2,FALSE),"")</f>
        <v/>
      </c>
      <c r="BX35" s="338"/>
      <c r="BY35" s="338"/>
      <c r="BZ35" s="338"/>
      <c r="CA35" s="338"/>
      <c r="CB35" s="339"/>
      <c r="CC35" s="339"/>
      <c r="CD35" s="343" t="str">
        <f>IFERROR(VLOOKUP(BV34,Serientermine,2,FALSE),"")</f>
        <v/>
      </c>
      <c r="CE35" s="411"/>
      <c r="CF35" s="337" t="str">
        <f>IFERROR(VLOOKUP(CE34,Ereignistabelle[],2,FALSE),"")</f>
        <v/>
      </c>
      <c r="CG35" s="338"/>
      <c r="CH35" s="338"/>
      <c r="CI35" s="338"/>
      <c r="CJ35" s="338"/>
      <c r="CK35" s="339"/>
      <c r="CL35" s="339"/>
      <c r="CM35" s="343" t="str">
        <f>IFERROR(VLOOKUP(CE34,Serientermine,2,FALSE),"")</f>
        <v/>
      </c>
      <c r="CN35" s="411"/>
      <c r="CO35" s="320" t="str">
        <f>IFERROR(VLOOKUP(CN34,Ereignistabelle[],2,FALSE),"")</f>
        <v/>
      </c>
      <c r="CP35" s="338"/>
      <c r="CQ35" s="338"/>
      <c r="CR35" s="338"/>
      <c r="CS35" s="338"/>
      <c r="CT35" s="339"/>
      <c r="CU35" s="339"/>
      <c r="CV35" s="343" t="str">
        <f>IFERROR(VLOOKUP(CN34,Serientermine,2,FALSE),"")</f>
        <v/>
      </c>
      <c r="CW35" s="411"/>
      <c r="CX35" s="337" t="str">
        <f>IFERROR(VLOOKUP(CW34,Ereignistabelle[],2,FALSE),"")</f>
        <v/>
      </c>
      <c r="CY35" s="338"/>
      <c r="CZ35" s="338"/>
      <c r="DA35" s="338"/>
      <c r="DB35" s="338"/>
      <c r="DC35" s="339"/>
      <c r="DD35" s="339"/>
      <c r="DE35" s="340" t="str">
        <f>IFERROR(VLOOKUP(CW34,Serientermine,2,FALSE),"")</f>
        <v/>
      </c>
    </row>
    <row r="36" spans="1:109" ht="18" customHeight="1" x14ac:dyDescent="0.25">
      <c r="A36" s="419" t="s">
        <v>17</v>
      </c>
      <c r="B36" s="410">
        <f>B34+1</f>
        <v>46033</v>
      </c>
      <c r="C36" s="332" t="str">
        <f>IFERROR(VLOOKUP(B36,FeiertageBW[#All],2,FALSE),"")</f>
        <v/>
      </c>
      <c r="D36" s="333"/>
      <c r="E36" s="333"/>
      <c r="F36" s="333"/>
      <c r="G36" s="334"/>
      <c r="H36" s="335"/>
      <c r="I36" s="335"/>
      <c r="J36" s="342"/>
      <c r="K36" s="410">
        <f>K34+1</f>
        <v>46061</v>
      </c>
      <c r="L36" s="332" t="str">
        <f>IFERROR(VLOOKUP(K36,FeiertageBW[#All],2,FALSE),"")</f>
        <v/>
      </c>
      <c r="M36" s="333"/>
      <c r="N36" s="333"/>
      <c r="O36" s="333"/>
      <c r="P36" s="334"/>
      <c r="Q36" s="335"/>
      <c r="R36" s="335"/>
      <c r="S36" s="342"/>
      <c r="T36" s="410">
        <f>T34+1</f>
        <v>46089</v>
      </c>
      <c r="U36" s="332" t="str">
        <f>IFERROR(VLOOKUP(T36,FeiertageBW[#All],2,FALSE),"")</f>
        <v/>
      </c>
      <c r="V36" s="333"/>
      <c r="W36" s="333"/>
      <c r="X36" s="333"/>
      <c r="Y36" s="334"/>
      <c r="Z36" s="335"/>
      <c r="AA36" s="335"/>
      <c r="AB36" s="342"/>
      <c r="AC36" s="410">
        <f>AC34+1</f>
        <v>46124</v>
      </c>
      <c r="AD36" s="332" t="str">
        <f>IFERROR(VLOOKUP(AC36,FeiertageBW[#All],2,FALSE),"")</f>
        <v/>
      </c>
      <c r="AE36" s="333"/>
      <c r="AF36" s="333"/>
      <c r="AG36" s="333"/>
      <c r="AH36" s="334"/>
      <c r="AI36" s="335"/>
      <c r="AJ36" s="335"/>
      <c r="AK36" s="342"/>
      <c r="AL36" s="410">
        <f>AL34+1</f>
        <v>46152</v>
      </c>
      <c r="AM36" s="332" t="str">
        <f>IFERROR(VLOOKUP(AL36,FeiertageBW[#All],2,FALSE),"")</f>
        <v/>
      </c>
      <c r="AN36" s="333"/>
      <c r="AO36" s="333"/>
      <c r="AP36" s="333"/>
      <c r="AQ36" s="334"/>
      <c r="AR36" s="335"/>
      <c r="AS36" s="335"/>
      <c r="AT36" s="342"/>
      <c r="AU36" s="410">
        <f>AU34+1</f>
        <v>46180</v>
      </c>
      <c r="AV36" s="332" t="str">
        <f>IFERROR(VLOOKUP(AU36,FeiertageBW[#All],2,FALSE),"")</f>
        <v/>
      </c>
      <c r="AW36" s="333"/>
      <c r="AX36" s="333"/>
      <c r="AY36" s="333"/>
      <c r="AZ36" s="334"/>
      <c r="BA36" s="335"/>
      <c r="BB36" s="335"/>
      <c r="BC36" s="342"/>
      <c r="BD36" s="410">
        <f>BD34+1</f>
        <v>46215</v>
      </c>
      <c r="BE36" s="332" t="str">
        <f>IFERROR(VLOOKUP(BD36,FeiertageBW[#All],2,FALSE),"")</f>
        <v/>
      </c>
      <c r="BF36" s="333"/>
      <c r="BG36" s="333"/>
      <c r="BH36" s="333"/>
      <c r="BI36" s="334"/>
      <c r="BJ36" s="335"/>
      <c r="BK36" s="335"/>
      <c r="BL36" s="342"/>
      <c r="BM36" s="410">
        <f>BM34+1</f>
        <v>46243</v>
      </c>
      <c r="BN36" s="332" t="str">
        <f>IFERROR(VLOOKUP(BM36,FeiertageBW[#All],2,FALSE),"")</f>
        <v/>
      </c>
      <c r="BO36" s="333"/>
      <c r="BP36" s="333"/>
      <c r="BQ36" s="333"/>
      <c r="BR36" s="334"/>
      <c r="BS36" s="335"/>
      <c r="BT36" s="335"/>
      <c r="BU36" s="342"/>
      <c r="BV36" s="410">
        <f>BV34+1</f>
        <v>46278</v>
      </c>
      <c r="BW36" s="332" t="str">
        <f>IFERROR(VLOOKUP(BV36,FeiertageBW[#All],2,FALSE),"")</f>
        <v/>
      </c>
      <c r="BX36" s="333"/>
      <c r="BY36" s="333"/>
      <c r="BZ36" s="333"/>
      <c r="CA36" s="334"/>
      <c r="CB36" s="335"/>
      <c r="CC36" s="335"/>
      <c r="CD36" s="342"/>
      <c r="CE36" s="410">
        <f>CE34+1</f>
        <v>46306</v>
      </c>
      <c r="CF36" s="332" t="str">
        <f>IFERROR(VLOOKUP(CE36,FeiertageBW[#All],2,FALSE),"")</f>
        <v/>
      </c>
      <c r="CG36" s="333"/>
      <c r="CH36" s="333"/>
      <c r="CI36" s="333"/>
      <c r="CJ36" s="334"/>
      <c r="CK36" s="335"/>
      <c r="CL36" s="335"/>
      <c r="CM36" s="342"/>
      <c r="CN36" s="410">
        <f>CN34+1</f>
        <v>46334</v>
      </c>
      <c r="CO36" s="332" t="str">
        <f>IFERROR(VLOOKUP(CN36,FeiertageBW[#All],2,FALSE),"")</f>
        <v/>
      </c>
      <c r="CP36" s="333"/>
      <c r="CQ36" s="333"/>
      <c r="CR36" s="333"/>
      <c r="CS36" s="334"/>
      <c r="CT36" s="335"/>
      <c r="CU36" s="335"/>
      <c r="CV36" s="342"/>
      <c r="CW36" s="410">
        <f>CW34+1</f>
        <v>46369</v>
      </c>
      <c r="CX36" s="332" t="str">
        <f>IFERROR(VLOOKUP(CW36,FeiertageBW[#All],2,FALSE),"")</f>
        <v>3. Advent</v>
      </c>
      <c r="CY36" s="333"/>
      <c r="CZ36" s="333"/>
      <c r="DA36" s="333"/>
      <c r="DB36" s="334"/>
      <c r="DC36" s="335"/>
      <c r="DD36" s="335"/>
      <c r="DE36" s="336"/>
    </row>
    <row r="37" spans="1:109" ht="18" customHeight="1" x14ac:dyDescent="0.25">
      <c r="A37" s="419"/>
      <c r="B37" s="411"/>
      <c r="C37" s="337" t="str">
        <f>IFERROR(VLOOKUP(B36,Ereignistabelle[],2,FALSE),"")</f>
        <v/>
      </c>
      <c r="D37" s="338"/>
      <c r="E37" s="338"/>
      <c r="F37" s="338"/>
      <c r="G37" s="338"/>
      <c r="H37" s="339"/>
      <c r="I37" s="339"/>
      <c r="J37" s="343" t="str">
        <f>IFERROR(VLOOKUP(B36,Serientermine,2,FALSE),"")</f>
        <v/>
      </c>
      <c r="K37" s="411"/>
      <c r="L37" s="337" t="str">
        <f>IFERROR(VLOOKUP(K36,Ereignistabelle[],2,FALSE),"")</f>
        <v/>
      </c>
      <c r="M37" s="338"/>
      <c r="N37" s="338"/>
      <c r="O37" s="338"/>
      <c r="P37" s="338"/>
      <c r="Q37" s="339"/>
      <c r="R37" s="339"/>
      <c r="S37" s="343" t="str">
        <f>IFERROR(VLOOKUP(K36,Serientermine,2,FALSE),"")</f>
        <v/>
      </c>
      <c r="T37" s="411"/>
      <c r="U37" s="337" t="str">
        <f>IFERROR(VLOOKUP(T36,Ereignistabelle[],2,FALSE),"")</f>
        <v/>
      </c>
      <c r="V37" s="338"/>
      <c r="W37" s="338"/>
      <c r="X37" s="338"/>
      <c r="Y37" s="338"/>
      <c r="Z37" s="339"/>
      <c r="AA37" s="339"/>
      <c r="AB37" s="343" t="str">
        <f>IFERROR(VLOOKUP(T36,Serientermine,2,FALSE),"")</f>
        <v/>
      </c>
      <c r="AC37" s="411"/>
      <c r="AD37" s="337" t="str">
        <f>IFERROR(VLOOKUP(AC36,Ereignistabelle[],2,FALSE),"")</f>
        <v/>
      </c>
      <c r="AE37" s="338"/>
      <c r="AF37" s="338"/>
      <c r="AG37" s="338"/>
      <c r="AH37" s="338"/>
      <c r="AI37" s="339"/>
      <c r="AJ37" s="339"/>
      <c r="AK37" s="343" t="str">
        <f>IFERROR(VLOOKUP(AC36,Serientermine,2,FALSE),"")</f>
        <v/>
      </c>
      <c r="AL37" s="411"/>
      <c r="AM37" s="337" t="str">
        <f>IFERROR(VLOOKUP(AL36,Ereignistabelle[],2,FALSE),"")</f>
        <v/>
      </c>
      <c r="AN37" s="338"/>
      <c r="AO37" s="338"/>
      <c r="AP37" s="338"/>
      <c r="AQ37" s="338"/>
      <c r="AR37" s="339"/>
      <c r="AS37" s="339"/>
      <c r="AT37" s="343" t="str">
        <f>IFERROR(VLOOKUP(AL36,Serientermine,2,FALSE),"")</f>
        <v/>
      </c>
      <c r="AU37" s="411"/>
      <c r="AV37" s="337" t="str">
        <f>IFERROR(VLOOKUP(AU36,Ereignistabelle[],2,FALSE),"")</f>
        <v/>
      </c>
      <c r="AW37" s="338"/>
      <c r="AX37" s="338"/>
      <c r="AY37" s="338"/>
      <c r="AZ37" s="338"/>
      <c r="BA37" s="339"/>
      <c r="BB37" s="339"/>
      <c r="BC37" s="343" t="str">
        <f>IFERROR(VLOOKUP(AU36,Serientermine,2,FALSE),"")</f>
        <v/>
      </c>
      <c r="BD37" s="411"/>
      <c r="BE37" s="337" t="str">
        <f>IFERROR(VLOOKUP(BD36,Ereignistabelle[],2,FALSE),"")</f>
        <v/>
      </c>
      <c r="BF37" s="338"/>
      <c r="BG37" s="338"/>
      <c r="BH37" s="338"/>
      <c r="BI37" s="338"/>
      <c r="BJ37" s="339"/>
      <c r="BK37" s="339"/>
      <c r="BL37" s="343" t="str">
        <f>IFERROR(VLOOKUP(BD36,Serientermine,2,FALSE),"")</f>
        <v/>
      </c>
      <c r="BM37" s="411"/>
      <c r="BN37" s="337" t="str">
        <f>IFERROR(VLOOKUP(BM36,Ereignistabelle[],2,FALSE),"")</f>
        <v/>
      </c>
      <c r="BO37" s="338"/>
      <c r="BP37" s="338"/>
      <c r="BQ37" s="338"/>
      <c r="BR37" s="338"/>
      <c r="BS37" s="339"/>
      <c r="BT37" s="339"/>
      <c r="BU37" s="343" t="str">
        <f>IFERROR(VLOOKUP(BM36,Serientermine,2,FALSE),"")</f>
        <v/>
      </c>
      <c r="BV37" s="411"/>
      <c r="BW37" s="337" t="str">
        <f>IFERROR(VLOOKUP(BV36,Ereignistabelle[],2,FALSE),"")</f>
        <v/>
      </c>
      <c r="BX37" s="338"/>
      <c r="BY37" s="338"/>
      <c r="BZ37" s="338"/>
      <c r="CA37" s="338"/>
      <c r="CB37" s="339"/>
      <c r="CC37" s="339"/>
      <c r="CD37" s="343" t="str">
        <f>IFERROR(VLOOKUP(BV36,Serientermine,2,FALSE),"")</f>
        <v/>
      </c>
      <c r="CE37" s="411"/>
      <c r="CF37" s="337" t="str">
        <f>IFERROR(VLOOKUP(CE36,Ereignistabelle[],2,FALSE),"")</f>
        <v/>
      </c>
      <c r="CG37" s="338"/>
      <c r="CH37" s="338"/>
      <c r="CI37" s="338"/>
      <c r="CJ37" s="338"/>
      <c r="CK37" s="339"/>
      <c r="CL37" s="339"/>
      <c r="CM37" s="343" t="str">
        <f>IFERROR(VLOOKUP(CE36,Serientermine,2,FALSE),"")</f>
        <v/>
      </c>
      <c r="CN37" s="411"/>
      <c r="CO37" s="320" t="str">
        <f>IFERROR(VLOOKUP(CN36,Ereignistabelle[],2,FALSE),"")</f>
        <v/>
      </c>
      <c r="CP37" s="338"/>
      <c r="CQ37" s="338"/>
      <c r="CR37" s="338"/>
      <c r="CS37" s="338"/>
      <c r="CT37" s="339"/>
      <c r="CU37" s="339"/>
      <c r="CV37" s="343" t="str">
        <f>IFERROR(VLOOKUP(CN36,Serientermine,2,FALSE),"")</f>
        <v/>
      </c>
      <c r="CW37" s="411"/>
      <c r="CX37" s="337" t="str">
        <f>IFERROR(VLOOKUP(CW36,Ereignistabelle[],2,FALSE),"")</f>
        <v/>
      </c>
      <c r="CY37" s="338"/>
      <c r="CZ37" s="338"/>
      <c r="DA37" s="338"/>
      <c r="DB37" s="338"/>
      <c r="DC37" s="339"/>
      <c r="DD37" s="339"/>
      <c r="DE37" s="340" t="str">
        <f>IFERROR(VLOOKUP(CW36,Serientermine,2,FALSE),"")</f>
        <v/>
      </c>
    </row>
    <row r="38" spans="1:109" ht="18" customHeight="1" x14ac:dyDescent="0.25">
      <c r="A38" s="403" t="s">
        <v>18</v>
      </c>
      <c r="B38" s="405">
        <f>B36+1</f>
        <v>46034</v>
      </c>
      <c r="C38" s="319" t="str">
        <f>IFERROR(VLOOKUP(B38,FeiertageBW[#All],2,FALSE),"")</f>
        <v/>
      </c>
      <c r="D38" s="330"/>
      <c r="E38" s="330"/>
      <c r="F38" s="330"/>
      <c r="G38" s="324"/>
      <c r="H38" s="323"/>
      <c r="I38" s="323"/>
      <c r="J38" s="321"/>
      <c r="K38" s="405">
        <f>K36+1</f>
        <v>46062</v>
      </c>
      <c r="L38" s="319" t="str">
        <f>IFERROR(VLOOKUP(K38,FeiertageBW[#All],2,FALSE),"")</f>
        <v/>
      </c>
      <c r="M38" s="330"/>
      <c r="N38" s="330"/>
      <c r="O38" s="330"/>
      <c r="P38" s="324"/>
      <c r="Q38" s="323"/>
      <c r="R38" s="323"/>
      <c r="S38" s="321"/>
      <c r="T38" s="405">
        <f>T36+1</f>
        <v>46090</v>
      </c>
      <c r="U38" s="319" t="str">
        <f>IFERROR(VLOOKUP(T38,FeiertageBW[#All],2,FALSE),"")</f>
        <v/>
      </c>
      <c r="V38" s="330"/>
      <c r="W38" s="330"/>
      <c r="X38" s="330"/>
      <c r="Y38" s="324"/>
      <c r="Z38" s="323"/>
      <c r="AA38" s="323"/>
      <c r="AB38" s="321"/>
      <c r="AC38" s="405">
        <f>AC36+1</f>
        <v>46125</v>
      </c>
      <c r="AD38" s="319" t="str">
        <f>IFERROR(VLOOKUP(AC38,FeiertageBW[#All],2,FALSE),"")</f>
        <v/>
      </c>
      <c r="AE38" s="330"/>
      <c r="AF38" s="330"/>
      <c r="AG38" s="330"/>
      <c r="AH38" s="324"/>
      <c r="AI38" s="323"/>
      <c r="AJ38" s="323"/>
      <c r="AK38" s="321"/>
      <c r="AL38" s="405">
        <f>AL36+1</f>
        <v>46153</v>
      </c>
      <c r="AM38" s="319" t="str">
        <f>IFERROR(VLOOKUP(AL38,FeiertageBW[#All],2,FALSE),"")</f>
        <v/>
      </c>
      <c r="AN38" s="330"/>
      <c r="AO38" s="330"/>
      <c r="AP38" s="330"/>
      <c r="AQ38" s="324"/>
      <c r="AR38" s="323"/>
      <c r="AS38" s="323"/>
      <c r="AT38" s="321"/>
      <c r="AU38" s="405">
        <f>AU36+1</f>
        <v>46181</v>
      </c>
      <c r="AV38" s="319" t="str">
        <f>IFERROR(VLOOKUP(AU38,FeiertageBW[#All],2,FALSE),"")</f>
        <v/>
      </c>
      <c r="AW38" s="330"/>
      <c r="AX38" s="330"/>
      <c r="AY38" s="330"/>
      <c r="AZ38" s="324"/>
      <c r="BA38" s="323"/>
      <c r="BB38" s="323"/>
      <c r="BC38" s="321"/>
      <c r="BD38" s="405">
        <f>BD36+1</f>
        <v>46216</v>
      </c>
      <c r="BE38" s="319" t="str">
        <f>IFERROR(VLOOKUP(BD38,FeiertageBW[#All],2,FALSE),"")</f>
        <v/>
      </c>
      <c r="BF38" s="330"/>
      <c r="BG38" s="330"/>
      <c r="BH38" s="330"/>
      <c r="BI38" s="324"/>
      <c r="BJ38" s="323"/>
      <c r="BK38" s="323"/>
      <c r="BL38" s="321"/>
      <c r="BM38" s="405">
        <f>BM36+1</f>
        <v>46244</v>
      </c>
      <c r="BN38" s="319" t="str">
        <f>IFERROR(VLOOKUP(BM38,FeiertageBW[#All],2,FALSE),"")</f>
        <v/>
      </c>
      <c r="BO38" s="330"/>
      <c r="BP38" s="330"/>
      <c r="BQ38" s="330"/>
      <c r="BR38" s="324"/>
      <c r="BS38" s="323"/>
      <c r="BT38" s="323"/>
      <c r="BU38" s="321"/>
      <c r="BV38" s="405">
        <f>BV36+1</f>
        <v>46279</v>
      </c>
      <c r="BW38" s="319" t="str">
        <f>IFERROR(VLOOKUP(BV38,FeiertageBW[#All],2,FALSE),"")</f>
        <v/>
      </c>
      <c r="BX38" s="330"/>
      <c r="BY38" s="330"/>
      <c r="BZ38" s="330"/>
      <c r="CA38" s="324"/>
      <c r="CB38" s="323"/>
      <c r="CC38" s="323"/>
      <c r="CD38" s="321"/>
      <c r="CE38" s="405">
        <f>CE36+1</f>
        <v>46307</v>
      </c>
      <c r="CF38" s="319" t="str">
        <f>IFERROR(VLOOKUP(CE38,FeiertageBW[#All],2,FALSE),"")</f>
        <v/>
      </c>
      <c r="CG38" s="330"/>
      <c r="CH38" s="330"/>
      <c r="CI38" s="330"/>
      <c r="CJ38" s="324"/>
      <c r="CK38" s="323"/>
      <c r="CL38" s="323"/>
      <c r="CM38" s="321"/>
      <c r="CN38" s="405">
        <f>CN36+1</f>
        <v>46335</v>
      </c>
      <c r="CO38" s="319" t="str">
        <f>IFERROR(VLOOKUP(CN38,FeiertageBW[#All],2,FALSE),"")</f>
        <v/>
      </c>
      <c r="CP38" s="330"/>
      <c r="CQ38" s="330"/>
      <c r="CR38" s="330"/>
      <c r="CS38" s="324"/>
      <c r="CT38" s="323"/>
      <c r="CU38" s="323"/>
      <c r="CV38" s="321"/>
      <c r="CW38" s="405">
        <f>CW36+1</f>
        <v>46370</v>
      </c>
      <c r="CX38" s="319" t="str">
        <f>IFERROR(VLOOKUP(CW38,FeiertageBW[#All],2,FALSE),"")</f>
        <v/>
      </c>
      <c r="CY38" s="330"/>
      <c r="CZ38" s="330"/>
      <c r="DA38" s="330"/>
      <c r="DB38" s="324"/>
      <c r="DC38" s="323"/>
      <c r="DD38" s="323"/>
      <c r="DE38" s="325"/>
    </row>
    <row r="39" spans="1:109" ht="18" customHeight="1" x14ac:dyDescent="0.25">
      <c r="A39" s="403"/>
      <c r="B39" s="409"/>
      <c r="C39" s="331" t="str">
        <f>IFERROR(VLOOKUP(B38,Ereignistabelle[],2,FALSE),"")</f>
        <v/>
      </c>
      <c r="D39" s="327"/>
      <c r="E39" s="327"/>
      <c r="F39" s="327"/>
      <c r="G39" s="327"/>
      <c r="H39" s="328"/>
      <c r="I39" s="328"/>
      <c r="J39" s="341" t="str">
        <f>IFERROR(VLOOKUP(B38,Serientermine,2,FALSE),"")</f>
        <v/>
      </c>
      <c r="K39" s="409"/>
      <c r="L39" s="331" t="str">
        <f>IFERROR(VLOOKUP(K38,Ereignistabelle[],2,FALSE),"")</f>
        <v/>
      </c>
      <c r="M39" s="327"/>
      <c r="N39" s="327"/>
      <c r="O39" s="327"/>
      <c r="P39" s="327"/>
      <c r="Q39" s="328"/>
      <c r="R39" s="328"/>
      <c r="S39" s="341" t="str">
        <f>IFERROR(VLOOKUP(K38,Serientermine,2,FALSE),"")</f>
        <v/>
      </c>
      <c r="T39" s="409"/>
      <c r="U39" s="331" t="str">
        <f>IFERROR(VLOOKUP(T38,Ereignistabelle[],2,FALSE),"")</f>
        <v/>
      </c>
      <c r="V39" s="327"/>
      <c r="W39" s="327"/>
      <c r="X39" s="327"/>
      <c r="Y39" s="327"/>
      <c r="Z39" s="328"/>
      <c r="AA39" s="328"/>
      <c r="AB39" s="341" t="str">
        <f>IFERROR(VLOOKUP(T38,Serientermine,2,FALSE),"")</f>
        <v/>
      </c>
      <c r="AC39" s="409"/>
      <c r="AD39" s="331" t="str">
        <f>IFERROR(VLOOKUP(AC38,Ereignistabelle[],2,FALSE),"")</f>
        <v/>
      </c>
      <c r="AE39" s="327"/>
      <c r="AF39" s="327"/>
      <c r="AG39" s="327"/>
      <c r="AH39" s="327"/>
      <c r="AI39" s="328"/>
      <c r="AJ39" s="328"/>
      <c r="AK39" s="341" t="str">
        <f>IFERROR(VLOOKUP(AC38,Serientermine,2,FALSE),"")</f>
        <v/>
      </c>
      <c r="AL39" s="409"/>
      <c r="AM39" s="331" t="str">
        <f>IFERROR(VLOOKUP(AL38,Ereignistabelle[],2,FALSE),"")</f>
        <v/>
      </c>
      <c r="AN39" s="327"/>
      <c r="AO39" s="327"/>
      <c r="AP39" s="327"/>
      <c r="AQ39" s="327"/>
      <c r="AR39" s="328"/>
      <c r="AS39" s="328"/>
      <c r="AT39" s="341" t="str">
        <f>IFERROR(VLOOKUP(AL38,Serientermine,2,FALSE),"")</f>
        <v/>
      </c>
      <c r="AU39" s="409"/>
      <c r="AV39" s="331" t="str">
        <f>IFERROR(VLOOKUP(AU38,Ereignistabelle[],2,FALSE),"")</f>
        <v/>
      </c>
      <c r="AW39" s="327"/>
      <c r="AX39" s="327"/>
      <c r="AY39" s="327"/>
      <c r="AZ39" s="327"/>
      <c r="BA39" s="328"/>
      <c r="BB39" s="328"/>
      <c r="BC39" s="341" t="str">
        <f>IFERROR(VLOOKUP(AU38,Serientermine,2,FALSE),"")</f>
        <v/>
      </c>
      <c r="BD39" s="409"/>
      <c r="BE39" s="331" t="str">
        <f>IFERROR(VLOOKUP(BD38,Ereignistabelle[],2,FALSE),"")</f>
        <v/>
      </c>
      <c r="BF39" s="327"/>
      <c r="BG39" s="327"/>
      <c r="BH39" s="327"/>
      <c r="BI39" s="327"/>
      <c r="BJ39" s="328"/>
      <c r="BK39" s="328"/>
      <c r="BL39" s="341" t="str">
        <f>IFERROR(VLOOKUP(BD38,Serientermine,2,FALSE),"")</f>
        <v/>
      </c>
      <c r="BM39" s="409"/>
      <c r="BN39" s="331" t="str">
        <f>IFERROR(VLOOKUP(BM38,Ereignistabelle[],2,FALSE),"")</f>
        <v/>
      </c>
      <c r="BO39" s="327"/>
      <c r="BP39" s="327"/>
      <c r="BQ39" s="327"/>
      <c r="BR39" s="327"/>
      <c r="BS39" s="328"/>
      <c r="BT39" s="328"/>
      <c r="BU39" s="341" t="str">
        <f>IFERROR(VLOOKUP(BM38,Serientermine,2,FALSE),"")</f>
        <v/>
      </c>
      <c r="BV39" s="409"/>
      <c r="BW39" s="331" t="str">
        <f>IFERROR(VLOOKUP(BV38,Ereignistabelle[],2,FALSE),"")</f>
        <v/>
      </c>
      <c r="BX39" s="327"/>
      <c r="BY39" s="327"/>
      <c r="BZ39" s="327"/>
      <c r="CA39" s="327"/>
      <c r="CB39" s="328"/>
      <c r="CC39" s="328"/>
      <c r="CD39" s="341" t="str">
        <f>IFERROR(VLOOKUP(BV38,Serientermine,2,FALSE),"")</f>
        <v/>
      </c>
      <c r="CE39" s="409"/>
      <c r="CF39" s="331" t="str">
        <f>IFERROR(VLOOKUP(CE38,Ereignistabelle[],2,FALSE),"")</f>
        <v/>
      </c>
      <c r="CG39" s="327"/>
      <c r="CH39" s="327"/>
      <c r="CI39" s="327"/>
      <c r="CJ39" s="327"/>
      <c r="CK39" s="328"/>
      <c r="CL39" s="328"/>
      <c r="CM39" s="341" t="str">
        <f>IFERROR(VLOOKUP(CE38,Serientermine,2,FALSE),"")</f>
        <v/>
      </c>
      <c r="CN39" s="409"/>
      <c r="CO39" s="326" t="str">
        <f>IFERROR(VLOOKUP(CN38,Ereignistabelle[],2,FALSE),"")</f>
        <v/>
      </c>
      <c r="CP39" s="327"/>
      <c r="CQ39" s="327"/>
      <c r="CR39" s="327"/>
      <c r="CS39" s="327"/>
      <c r="CT39" s="328"/>
      <c r="CU39" s="328"/>
      <c r="CV39" s="341" t="str">
        <f>IFERROR(VLOOKUP(CN38,Serientermine,2,FALSE),"")</f>
        <v/>
      </c>
      <c r="CW39" s="409"/>
      <c r="CX39" s="331" t="str">
        <f>IFERROR(VLOOKUP(CW38,Ereignistabelle[],2,FALSE),"")</f>
        <v/>
      </c>
      <c r="CY39" s="327"/>
      <c r="CZ39" s="327"/>
      <c r="DA39" s="327"/>
      <c r="DB39" s="327"/>
      <c r="DC39" s="328"/>
      <c r="DD39" s="328"/>
      <c r="DE39" s="329" t="str">
        <f>IFERROR(VLOOKUP(CW38,Serientermine,2,FALSE),"")</f>
        <v/>
      </c>
    </row>
    <row r="40" spans="1:109" ht="18" customHeight="1" x14ac:dyDescent="0.25">
      <c r="A40" s="403" t="s">
        <v>14</v>
      </c>
      <c r="B40" s="405">
        <f>B38+1</f>
        <v>46035</v>
      </c>
      <c r="C40" s="319" t="str">
        <f>IFERROR(VLOOKUP(B40,FeiertageBW[#All],2,FALSE),"")</f>
        <v/>
      </c>
      <c r="D40" s="330"/>
      <c r="E40" s="330"/>
      <c r="F40" s="330"/>
      <c r="G40" s="324"/>
      <c r="H40" s="323"/>
      <c r="I40" s="323"/>
      <c r="J40" s="321"/>
      <c r="K40" s="405">
        <f>K38+1</f>
        <v>46063</v>
      </c>
      <c r="L40" s="319" t="str">
        <f>IFERROR(VLOOKUP(K40,FeiertageBW[#All],2,FALSE),"")</f>
        <v/>
      </c>
      <c r="M40" s="330"/>
      <c r="N40" s="330"/>
      <c r="O40" s="330"/>
      <c r="P40" s="324"/>
      <c r="Q40" s="323"/>
      <c r="R40" s="323"/>
      <c r="S40" s="321"/>
      <c r="T40" s="405">
        <f>T38+1</f>
        <v>46091</v>
      </c>
      <c r="U40" s="319" t="str">
        <f>IFERROR(VLOOKUP(T40,FeiertageBW[#All],2,FALSE),"")</f>
        <v/>
      </c>
      <c r="V40" s="330"/>
      <c r="W40" s="330"/>
      <c r="X40" s="330"/>
      <c r="Y40" s="324"/>
      <c r="Z40" s="323"/>
      <c r="AA40" s="323"/>
      <c r="AB40" s="321"/>
      <c r="AC40" s="405">
        <f>AC38+1</f>
        <v>46126</v>
      </c>
      <c r="AD40" s="319" t="str">
        <f>IFERROR(VLOOKUP(AC40,FeiertageBW[#All],2,FALSE),"")</f>
        <v/>
      </c>
      <c r="AE40" s="330"/>
      <c r="AF40" s="330"/>
      <c r="AG40" s="330"/>
      <c r="AH40" s="324"/>
      <c r="AI40" s="323"/>
      <c r="AJ40" s="323"/>
      <c r="AK40" s="321"/>
      <c r="AL40" s="405">
        <f>AL38+1</f>
        <v>46154</v>
      </c>
      <c r="AM40" s="319" t="str">
        <f>IFERROR(VLOOKUP(AL40,FeiertageBW[#All],2,FALSE),"")</f>
        <v/>
      </c>
      <c r="AN40" s="330"/>
      <c r="AO40" s="330"/>
      <c r="AP40" s="330"/>
      <c r="AQ40" s="324"/>
      <c r="AR40" s="323"/>
      <c r="AS40" s="323"/>
      <c r="AT40" s="321"/>
      <c r="AU40" s="405">
        <f>AU38+1</f>
        <v>46182</v>
      </c>
      <c r="AV40" s="319" t="str">
        <f>IFERROR(VLOOKUP(AU40,FeiertageBW[#All],2,FALSE),"")</f>
        <v/>
      </c>
      <c r="AW40" s="330"/>
      <c r="AX40" s="330"/>
      <c r="AY40" s="330"/>
      <c r="AZ40" s="324"/>
      <c r="BA40" s="323"/>
      <c r="BB40" s="323"/>
      <c r="BC40" s="321"/>
      <c r="BD40" s="405">
        <f>BD38+1</f>
        <v>46217</v>
      </c>
      <c r="BE40" s="319" t="str">
        <f>IFERROR(VLOOKUP(BD40,FeiertageBW[#All],2,FALSE),"")</f>
        <v/>
      </c>
      <c r="BF40" s="330"/>
      <c r="BG40" s="330"/>
      <c r="BH40" s="330"/>
      <c r="BI40" s="324"/>
      <c r="BJ40" s="323"/>
      <c r="BK40" s="323"/>
      <c r="BL40" s="321"/>
      <c r="BM40" s="405">
        <f>BM38+1</f>
        <v>46245</v>
      </c>
      <c r="BN40" s="319" t="str">
        <f>IFERROR(VLOOKUP(BM40,FeiertageBW[#All],2,FALSE),"")</f>
        <v/>
      </c>
      <c r="BO40" s="330"/>
      <c r="BP40" s="330"/>
      <c r="BQ40" s="330"/>
      <c r="BR40" s="324"/>
      <c r="BS40" s="323"/>
      <c r="BT40" s="323"/>
      <c r="BU40" s="321"/>
      <c r="BV40" s="405">
        <f>BV38+1</f>
        <v>46280</v>
      </c>
      <c r="BW40" s="319" t="str">
        <f>IFERROR(VLOOKUP(BV40,FeiertageBW[#All],2,FALSE),"")</f>
        <v/>
      </c>
      <c r="BX40" s="330"/>
      <c r="BY40" s="330"/>
      <c r="BZ40" s="330"/>
      <c r="CA40" s="324"/>
      <c r="CB40" s="323"/>
      <c r="CC40" s="323"/>
      <c r="CD40" s="321"/>
      <c r="CE40" s="405">
        <f>CE38+1</f>
        <v>46308</v>
      </c>
      <c r="CF40" s="319" t="str">
        <f>IFERROR(VLOOKUP(CE40,FeiertageBW[#All],2,FALSE),"")</f>
        <v/>
      </c>
      <c r="CG40" s="330"/>
      <c r="CH40" s="330"/>
      <c r="CI40" s="330"/>
      <c r="CJ40" s="324"/>
      <c r="CK40" s="323"/>
      <c r="CL40" s="323"/>
      <c r="CM40" s="321"/>
      <c r="CN40" s="405">
        <f>CN38+1</f>
        <v>46336</v>
      </c>
      <c r="CO40" s="319" t="str">
        <f>IFERROR(VLOOKUP(CN40,FeiertageBW[#All],2,FALSE),"")</f>
        <v/>
      </c>
      <c r="CP40" s="330"/>
      <c r="CQ40" s="330"/>
      <c r="CR40" s="330"/>
      <c r="CS40" s="324"/>
      <c r="CT40" s="323"/>
      <c r="CU40" s="323"/>
      <c r="CV40" s="321"/>
      <c r="CW40" s="405">
        <f>CW38+1</f>
        <v>46371</v>
      </c>
      <c r="CX40" s="319" t="str">
        <f>IFERROR(VLOOKUP(CW40,FeiertageBW[#All],2,FALSE),"")</f>
        <v/>
      </c>
      <c r="CY40" s="330"/>
      <c r="CZ40" s="330"/>
      <c r="DA40" s="330"/>
      <c r="DB40" s="324"/>
      <c r="DC40" s="323"/>
      <c r="DD40" s="323"/>
      <c r="DE40" s="325"/>
    </row>
    <row r="41" spans="1:109" ht="18" customHeight="1" x14ac:dyDescent="0.25">
      <c r="A41" s="403"/>
      <c r="B41" s="409"/>
      <c r="C41" s="331" t="str">
        <f>IFERROR(VLOOKUP(B40,Ereignistabelle[],2,FALSE),"")</f>
        <v/>
      </c>
      <c r="D41" s="327"/>
      <c r="E41" s="327"/>
      <c r="F41" s="327"/>
      <c r="G41" s="327"/>
      <c r="H41" s="328"/>
      <c r="I41" s="328"/>
      <c r="J41" s="341" t="str">
        <f>IFERROR(VLOOKUP(B40,Serientermine,2,FALSE),"")</f>
        <v/>
      </c>
      <c r="K41" s="409"/>
      <c r="L41" s="331" t="str">
        <f>IFERROR(VLOOKUP(K40,Ereignistabelle[],2,FALSE),"")</f>
        <v/>
      </c>
      <c r="M41" s="327"/>
      <c r="N41" s="327"/>
      <c r="O41" s="327"/>
      <c r="P41" s="327"/>
      <c r="Q41" s="328"/>
      <c r="R41" s="328"/>
      <c r="S41" s="341" t="str">
        <f>IFERROR(VLOOKUP(K40,Serientermine,2,FALSE),"")</f>
        <v/>
      </c>
      <c r="T41" s="409"/>
      <c r="U41" s="331" t="str">
        <f>IFERROR(VLOOKUP(T40,Ereignistabelle[],2,FALSE),"")</f>
        <v/>
      </c>
      <c r="V41" s="327"/>
      <c r="W41" s="327"/>
      <c r="X41" s="327"/>
      <c r="Y41" s="327"/>
      <c r="Z41" s="328"/>
      <c r="AA41" s="328"/>
      <c r="AB41" s="341" t="str">
        <f>IFERROR(VLOOKUP(T40,Serientermine,2,FALSE),"")</f>
        <v/>
      </c>
      <c r="AC41" s="409"/>
      <c r="AD41" s="331" t="str">
        <f>IFERROR(VLOOKUP(AC40,Ereignistabelle[],2,FALSE),"")</f>
        <v/>
      </c>
      <c r="AE41" s="327"/>
      <c r="AF41" s="327"/>
      <c r="AG41" s="327"/>
      <c r="AH41" s="327"/>
      <c r="AI41" s="328"/>
      <c r="AJ41" s="328"/>
      <c r="AK41" s="341" t="str">
        <f>IFERROR(VLOOKUP(AC40,Serientermine,2,FALSE),"")</f>
        <v/>
      </c>
      <c r="AL41" s="409"/>
      <c r="AM41" s="331" t="str">
        <f>IFERROR(VLOOKUP(AL40,Ereignistabelle[],2,FALSE),"")</f>
        <v/>
      </c>
      <c r="AN41" s="327"/>
      <c r="AO41" s="327"/>
      <c r="AP41" s="327"/>
      <c r="AQ41" s="327"/>
      <c r="AR41" s="328"/>
      <c r="AS41" s="328"/>
      <c r="AT41" s="341" t="str">
        <f>IFERROR(VLOOKUP(AL40,Serientermine,2,FALSE),"")</f>
        <v/>
      </c>
      <c r="AU41" s="409"/>
      <c r="AV41" s="331" t="str">
        <f>IFERROR(VLOOKUP(AU40,Ereignistabelle[],2,FALSE),"")</f>
        <v/>
      </c>
      <c r="AW41" s="327"/>
      <c r="AX41" s="327"/>
      <c r="AY41" s="327"/>
      <c r="AZ41" s="327"/>
      <c r="BA41" s="328"/>
      <c r="BB41" s="328"/>
      <c r="BC41" s="341" t="str">
        <f>IFERROR(VLOOKUP(AU40,Serientermine,2,FALSE),"")</f>
        <v/>
      </c>
      <c r="BD41" s="409"/>
      <c r="BE41" s="331" t="str">
        <f>IFERROR(VLOOKUP(BD40,Ereignistabelle[],2,FALSE),"")</f>
        <v/>
      </c>
      <c r="BF41" s="327"/>
      <c r="BG41" s="327"/>
      <c r="BH41" s="327"/>
      <c r="BI41" s="327"/>
      <c r="BJ41" s="328"/>
      <c r="BK41" s="328"/>
      <c r="BL41" s="341" t="str">
        <f>IFERROR(VLOOKUP(BD40,Serientermine,2,FALSE),"")</f>
        <v/>
      </c>
      <c r="BM41" s="409"/>
      <c r="BN41" s="331" t="str">
        <f>IFERROR(VLOOKUP(BM40,Ereignistabelle[],2,FALSE),"")</f>
        <v/>
      </c>
      <c r="BO41" s="327"/>
      <c r="BP41" s="327"/>
      <c r="BQ41" s="327"/>
      <c r="BR41" s="327"/>
      <c r="BS41" s="328"/>
      <c r="BT41" s="328"/>
      <c r="BU41" s="341" t="str">
        <f>IFERROR(VLOOKUP(BM40,Serientermine,2,FALSE),"")</f>
        <v/>
      </c>
      <c r="BV41" s="409"/>
      <c r="BW41" s="331" t="str">
        <f>IFERROR(VLOOKUP(BV40,Ereignistabelle[],2,FALSE),"")</f>
        <v/>
      </c>
      <c r="BX41" s="327"/>
      <c r="BY41" s="327"/>
      <c r="BZ41" s="327"/>
      <c r="CA41" s="327"/>
      <c r="CB41" s="328"/>
      <c r="CC41" s="328"/>
      <c r="CD41" s="341" t="str">
        <f>IFERROR(VLOOKUP(BV40,Serientermine,2,FALSE),"")</f>
        <v/>
      </c>
      <c r="CE41" s="409"/>
      <c r="CF41" s="331" t="str">
        <f>IFERROR(VLOOKUP(CE40,Ereignistabelle[],2,FALSE),"")</f>
        <v/>
      </c>
      <c r="CG41" s="327"/>
      <c r="CH41" s="327"/>
      <c r="CI41" s="327"/>
      <c r="CJ41" s="327"/>
      <c r="CK41" s="328"/>
      <c r="CL41" s="328"/>
      <c r="CM41" s="341" t="str">
        <f>IFERROR(VLOOKUP(CE40,Serientermine,2,FALSE),"")</f>
        <v/>
      </c>
      <c r="CN41" s="409"/>
      <c r="CO41" s="326" t="str">
        <f>IFERROR(VLOOKUP(CN40,Ereignistabelle[],2,FALSE),"")</f>
        <v/>
      </c>
      <c r="CP41" s="327"/>
      <c r="CQ41" s="327"/>
      <c r="CR41" s="327"/>
      <c r="CS41" s="327"/>
      <c r="CT41" s="328"/>
      <c r="CU41" s="328"/>
      <c r="CV41" s="341" t="str">
        <f>IFERROR(VLOOKUP(CN40,Serientermine,2,FALSE),"")</f>
        <v/>
      </c>
      <c r="CW41" s="409"/>
      <c r="CX41" s="331" t="str">
        <f>IFERROR(VLOOKUP(CW40,Ereignistabelle[],2,FALSE),"")</f>
        <v/>
      </c>
      <c r="CY41" s="327"/>
      <c r="CZ41" s="327"/>
      <c r="DA41" s="327"/>
      <c r="DB41" s="327"/>
      <c r="DC41" s="328"/>
      <c r="DD41" s="328"/>
      <c r="DE41" s="329" t="str">
        <f>IFERROR(VLOOKUP(CW40,Serientermine,2,FALSE),"")</f>
        <v/>
      </c>
    </row>
    <row r="42" spans="1:109" ht="18" customHeight="1" x14ac:dyDescent="0.25">
      <c r="A42" s="403" t="s">
        <v>13</v>
      </c>
      <c r="B42" s="405">
        <f t="shared" ref="B42" si="1">B40+1</f>
        <v>46036</v>
      </c>
      <c r="C42" s="319" t="str">
        <f>IFERROR(VLOOKUP(B42,FeiertageBW[#All],2,FALSE),"")</f>
        <v/>
      </c>
      <c r="D42" s="330"/>
      <c r="E42" s="330"/>
      <c r="F42" s="330"/>
      <c r="G42" s="324"/>
      <c r="H42" s="323"/>
      <c r="I42" s="323"/>
      <c r="J42" s="321" t="str">
        <f>IF(B42&lt;&gt;"",TRUNC((B42-WEEKDAY(B42,2)-DATE(YEAR(B42+4-WEEKDAY(B42,2)),1,-10))/7)&amp;"","")</f>
        <v>3</v>
      </c>
      <c r="K42" s="405">
        <f t="shared" ref="K42" si="2">K40+1</f>
        <v>46064</v>
      </c>
      <c r="L42" s="319" t="str">
        <f>IFERROR(VLOOKUP(K42,FeiertageBW[#All],2,FALSE),"")</f>
        <v/>
      </c>
      <c r="M42" s="330"/>
      <c r="N42" s="330"/>
      <c r="O42" s="330"/>
      <c r="P42" s="324"/>
      <c r="Q42" s="323"/>
      <c r="R42" s="323"/>
      <c r="S42" s="321" t="str">
        <f>IF(K42&lt;&gt;"",TRUNC((K42-WEEKDAY(K42,2)-DATE(YEAR(K42+4-WEEKDAY(K42,2)),1,-10))/7)&amp;"","")</f>
        <v>7</v>
      </c>
      <c r="T42" s="405">
        <f t="shared" ref="T42" si="3">T40+1</f>
        <v>46092</v>
      </c>
      <c r="U42" s="319" t="str">
        <f>IFERROR(VLOOKUP(T42,FeiertageBW[#All],2,FALSE),"")</f>
        <v/>
      </c>
      <c r="V42" s="330"/>
      <c r="W42" s="330"/>
      <c r="X42" s="330"/>
      <c r="Y42" s="324"/>
      <c r="Z42" s="323"/>
      <c r="AA42" s="323"/>
      <c r="AB42" s="321" t="str">
        <f>IF(T42&lt;&gt;"",TRUNC((T42-WEEKDAY(T42,2)-DATE(YEAR(T42+4-WEEKDAY(T42,2)),1,-10))/7)&amp;"","")</f>
        <v>11</v>
      </c>
      <c r="AC42" s="405">
        <f t="shared" ref="AC42" si="4">AC40+1</f>
        <v>46127</v>
      </c>
      <c r="AD42" s="319" t="str">
        <f>IFERROR(VLOOKUP(AC42,FeiertageBW[#All],2,FALSE),"")</f>
        <v/>
      </c>
      <c r="AE42" s="330"/>
      <c r="AF42" s="330"/>
      <c r="AG42" s="330"/>
      <c r="AH42" s="324"/>
      <c r="AI42" s="323"/>
      <c r="AJ42" s="323"/>
      <c r="AK42" s="321" t="str">
        <f>IF(AC42&lt;&gt;"",TRUNC((AC42-WEEKDAY(AC42,2)-DATE(YEAR(AC42+4-WEEKDAY(AC42,2)),1,-10))/7)&amp;"","")</f>
        <v>16</v>
      </c>
      <c r="AL42" s="405">
        <f t="shared" ref="AL42" si="5">AL40+1</f>
        <v>46155</v>
      </c>
      <c r="AM42" s="319" t="str">
        <f>IFERROR(VLOOKUP(AL42,FeiertageBW[#All],2,FALSE),"")</f>
        <v/>
      </c>
      <c r="AN42" s="330"/>
      <c r="AO42" s="330"/>
      <c r="AP42" s="330"/>
      <c r="AQ42" s="324"/>
      <c r="AR42" s="323"/>
      <c r="AS42" s="323"/>
      <c r="AT42" s="321" t="str">
        <f>IF(AL42&lt;&gt;"",TRUNC((AL42-WEEKDAY(AL42,2)-DATE(YEAR(AL42+4-WEEKDAY(AL42,2)),1,-10))/7)&amp;"","")</f>
        <v>20</v>
      </c>
      <c r="AU42" s="405">
        <f t="shared" ref="AU42" si="6">AU40+1</f>
        <v>46183</v>
      </c>
      <c r="AV42" s="319" t="str">
        <f>IFERROR(VLOOKUP(AU42,FeiertageBW[#All],2,FALSE),"")</f>
        <v/>
      </c>
      <c r="AW42" s="330"/>
      <c r="AX42" s="330"/>
      <c r="AY42" s="330"/>
      <c r="AZ42" s="324"/>
      <c r="BA42" s="323"/>
      <c r="BB42" s="323"/>
      <c r="BC42" s="321" t="str">
        <f>IF(AU42&lt;&gt;"",TRUNC((AU42-WEEKDAY(AU42,2)-DATE(YEAR(AU42+4-WEEKDAY(AU42,2)),1,-10))/7)&amp;"","")</f>
        <v>24</v>
      </c>
      <c r="BD42" s="405">
        <f t="shared" ref="BD42" si="7">BD40+1</f>
        <v>46218</v>
      </c>
      <c r="BE42" s="319" t="str">
        <f>IFERROR(VLOOKUP(BD42,FeiertageBW[#All],2,FALSE),"")</f>
        <v/>
      </c>
      <c r="BF42" s="330"/>
      <c r="BG42" s="330"/>
      <c r="BH42" s="330"/>
      <c r="BI42" s="324"/>
      <c r="BJ42" s="323"/>
      <c r="BK42" s="323"/>
      <c r="BL42" s="321" t="str">
        <f>IF(BD42&lt;&gt;"",TRUNC((BD42-WEEKDAY(BD42,2)-DATE(YEAR(BD42+4-WEEKDAY(BD42,2)),1,-10))/7)&amp;"","")</f>
        <v>29</v>
      </c>
      <c r="BM42" s="405">
        <f t="shared" ref="BM42" si="8">BM40+1</f>
        <v>46246</v>
      </c>
      <c r="BN42" s="319" t="str">
        <f>IFERROR(VLOOKUP(BM42,FeiertageBW[#All],2,FALSE),"")</f>
        <v/>
      </c>
      <c r="BO42" s="330"/>
      <c r="BP42" s="330"/>
      <c r="BQ42" s="330"/>
      <c r="BR42" s="324"/>
      <c r="BS42" s="323"/>
      <c r="BT42" s="323"/>
      <c r="BU42" s="321" t="str">
        <f>IF(BM42&lt;&gt;"",TRUNC((BM42-WEEKDAY(BM42,2)-DATE(YEAR(BM42+4-WEEKDAY(BM42,2)),1,-10))/7)&amp;"","")</f>
        <v>33</v>
      </c>
      <c r="BV42" s="405">
        <f t="shared" ref="BV42" si="9">BV40+1</f>
        <v>46281</v>
      </c>
      <c r="BW42" s="319" t="str">
        <f>IFERROR(VLOOKUP(BV42,FeiertageBW[#All],2,FALSE),"")</f>
        <v/>
      </c>
      <c r="BX42" s="330"/>
      <c r="BY42" s="330"/>
      <c r="BZ42" s="330"/>
      <c r="CA42" s="324"/>
      <c r="CB42" s="323"/>
      <c r="CC42" s="323"/>
      <c r="CD42" s="321" t="str">
        <f>IF(BV42&lt;&gt;"",TRUNC((BV42-WEEKDAY(BV42,2)-DATE(YEAR(BV42+4-WEEKDAY(BV42,2)),1,-10))/7)&amp;"","")</f>
        <v>38</v>
      </c>
      <c r="CE42" s="405">
        <f t="shared" ref="CE42" si="10">CE40+1</f>
        <v>46309</v>
      </c>
      <c r="CF42" s="319" t="str">
        <f>IFERROR(VLOOKUP(CE42,FeiertageBW[#All],2,FALSE),"")</f>
        <v/>
      </c>
      <c r="CG42" s="330"/>
      <c r="CH42" s="330"/>
      <c r="CI42" s="330"/>
      <c r="CJ42" s="324"/>
      <c r="CK42" s="323"/>
      <c r="CL42" s="323"/>
      <c r="CM42" s="321" t="str">
        <f>IF(CE42&lt;&gt;"",TRUNC((CE42-WEEKDAY(CE42,2)-DATE(YEAR(CE42+4-WEEKDAY(CE42,2)),1,-10))/7)&amp;"","")</f>
        <v>42</v>
      </c>
      <c r="CN42" s="405">
        <f t="shared" ref="CN42" si="11">CN40+1</f>
        <v>46337</v>
      </c>
      <c r="CO42" s="319" t="str">
        <f>IFERROR(VLOOKUP(CN42,FeiertageBW[#All],2,FALSE),"")</f>
        <v/>
      </c>
      <c r="CP42" s="330"/>
      <c r="CQ42" s="330"/>
      <c r="CR42" s="330"/>
      <c r="CS42" s="324"/>
      <c r="CT42" s="323"/>
      <c r="CU42" s="323"/>
      <c r="CV42" s="321" t="str">
        <f>IF(CN42&lt;&gt;"",TRUNC((CN42-WEEKDAY(CN42,2)-DATE(YEAR(CN42+4-WEEKDAY(CN42,2)),1,-10))/7)&amp;"","")</f>
        <v>46</v>
      </c>
      <c r="CW42" s="405">
        <f t="shared" ref="CW42" si="12">CW40+1</f>
        <v>46372</v>
      </c>
      <c r="CX42" s="319" t="str">
        <f>IFERROR(VLOOKUP(CW42,FeiertageBW[#All],2,FALSE),"")</f>
        <v/>
      </c>
      <c r="CY42" s="330"/>
      <c r="CZ42" s="330"/>
      <c r="DA42" s="330"/>
      <c r="DB42" s="324"/>
      <c r="DC42" s="323"/>
      <c r="DD42" s="323"/>
      <c r="DE42" s="325" t="str">
        <f>IF(CW42&lt;&gt;"",TRUNC((CW42-WEEKDAY(CW42,2)-DATE(YEAR(CW42+4-WEEKDAY(CW42,2)),1,-10))/7)&amp;"","")</f>
        <v>51</v>
      </c>
    </row>
    <row r="43" spans="1:109" ht="18" customHeight="1" x14ac:dyDescent="0.25">
      <c r="A43" s="403"/>
      <c r="B43" s="409"/>
      <c r="C43" s="331" t="str">
        <f>IFERROR(VLOOKUP(B42,Ereignistabelle[],2,FALSE),"")</f>
        <v/>
      </c>
      <c r="D43" s="327"/>
      <c r="E43" s="327"/>
      <c r="F43" s="327"/>
      <c r="G43" s="327"/>
      <c r="H43" s="328"/>
      <c r="I43" s="328"/>
      <c r="J43" s="341" t="str">
        <f>IFERROR(VLOOKUP(B42,Serientermine,2,FALSE),"")</f>
        <v/>
      </c>
      <c r="K43" s="409"/>
      <c r="L43" s="331" t="str">
        <f>IFERROR(VLOOKUP(K42,Ereignistabelle[],2,FALSE),"")</f>
        <v/>
      </c>
      <c r="M43" s="327"/>
      <c r="N43" s="327"/>
      <c r="O43" s="327"/>
      <c r="P43" s="327"/>
      <c r="Q43" s="328"/>
      <c r="R43" s="328"/>
      <c r="S43" s="341" t="str">
        <f>IFERROR(VLOOKUP(K42,Serientermine,2,FALSE),"")</f>
        <v/>
      </c>
      <c r="T43" s="409"/>
      <c r="U43" s="331" t="str">
        <f>IFERROR(VLOOKUP(T42,Ereignistabelle[],2,FALSE),"")</f>
        <v/>
      </c>
      <c r="V43" s="327"/>
      <c r="W43" s="327"/>
      <c r="X43" s="327"/>
      <c r="Y43" s="327"/>
      <c r="Z43" s="328"/>
      <c r="AA43" s="328"/>
      <c r="AB43" s="341" t="str">
        <f>IFERROR(VLOOKUP(T42,Serientermine,2,FALSE),"")</f>
        <v/>
      </c>
      <c r="AC43" s="409"/>
      <c r="AD43" s="331" t="str">
        <f>IFERROR(VLOOKUP(AC42,Ereignistabelle[],2,FALSE),"")</f>
        <v/>
      </c>
      <c r="AE43" s="327"/>
      <c r="AF43" s="327"/>
      <c r="AG43" s="327"/>
      <c r="AH43" s="327"/>
      <c r="AI43" s="328"/>
      <c r="AJ43" s="328"/>
      <c r="AK43" s="341" t="str">
        <f>IFERROR(VLOOKUP(AC42,Serientermine,2,FALSE),"")</f>
        <v/>
      </c>
      <c r="AL43" s="409"/>
      <c r="AM43" s="331" t="str">
        <f>IFERROR(VLOOKUP(AL42,Ereignistabelle[],2,FALSE),"")</f>
        <v/>
      </c>
      <c r="AN43" s="327"/>
      <c r="AO43" s="327"/>
      <c r="AP43" s="327"/>
      <c r="AQ43" s="327"/>
      <c r="AR43" s="328"/>
      <c r="AS43" s="328"/>
      <c r="AT43" s="341" t="str">
        <f>IFERROR(VLOOKUP(AL42,Serientermine,2,FALSE),"")</f>
        <v/>
      </c>
      <c r="AU43" s="409"/>
      <c r="AV43" s="331" t="str">
        <f>IFERROR(VLOOKUP(AU42,Ereignistabelle[],2,FALSE),"")</f>
        <v/>
      </c>
      <c r="AW43" s="327"/>
      <c r="AX43" s="327"/>
      <c r="AY43" s="327"/>
      <c r="AZ43" s="327"/>
      <c r="BA43" s="328"/>
      <c r="BB43" s="328"/>
      <c r="BC43" s="341" t="str">
        <f>IFERROR(VLOOKUP(AU42,Serientermine,2,FALSE),"")</f>
        <v/>
      </c>
      <c r="BD43" s="409"/>
      <c r="BE43" s="331" t="str">
        <f>IFERROR(VLOOKUP(BD42,Ereignistabelle[],2,FALSE),"")</f>
        <v/>
      </c>
      <c r="BF43" s="327"/>
      <c r="BG43" s="327"/>
      <c r="BH43" s="327"/>
      <c r="BI43" s="327"/>
      <c r="BJ43" s="328"/>
      <c r="BK43" s="328"/>
      <c r="BL43" s="341" t="str">
        <f>IFERROR(VLOOKUP(BD42,Serientermine,2,FALSE),"")</f>
        <v/>
      </c>
      <c r="BM43" s="409"/>
      <c r="BN43" s="331" t="str">
        <f>IFERROR(VLOOKUP(BM42,Ereignistabelle[],2,FALSE),"")</f>
        <v/>
      </c>
      <c r="BO43" s="327"/>
      <c r="BP43" s="327"/>
      <c r="BQ43" s="327"/>
      <c r="BR43" s="327"/>
      <c r="BS43" s="328"/>
      <c r="BT43" s="328"/>
      <c r="BU43" s="341" t="str">
        <f>IFERROR(VLOOKUP(BM42,Serientermine,2,FALSE),"")</f>
        <v/>
      </c>
      <c r="BV43" s="409"/>
      <c r="BW43" s="331" t="str">
        <f>IFERROR(VLOOKUP(BV42,Ereignistabelle[],2,FALSE),"")</f>
        <v/>
      </c>
      <c r="BX43" s="327"/>
      <c r="BY43" s="327"/>
      <c r="BZ43" s="327"/>
      <c r="CA43" s="327"/>
      <c r="CB43" s="328"/>
      <c r="CC43" s="328"/>
      <c r="CD43" s="341" t="str">
        <f>IFERROR(VLOOKUP(BV42,Serientermine,2,FALSE),"")</f>
        <v/>
      </c>
      <c r="CE43" s="409"/>
      <c r="CF43" s="331" t="str">
        <f>IFERROR(VLOOKUP(CE42,Ereignistabelle[],2,FALSE),"")</f>
        <v/>
      </c>
      <c r="CG43" s="327"/>
      <c r="CH43" s="327"/>
      <c r="CI43" s="327"/>
      <c r="CJ43" s="327"/>
      <c r="CK43" s="328"/>
      <c r="CL43" s="328"/>
      <c r="CM43" s="341" t="str">
        <f>IFERROR(VLOOKUP(CE42,Serientermine,2,FALSE),"")</f>
        <v/>
      </c>
      <c r="CN43" s="409"/>
      <c r="CO43" s="326" t="str">
        <f>IFERROR(VLOOKUP(CN42,Ereignistabelle[],2,FALSE),"")</f>
        <v/>
      </c>
      <c r="CP43" s="327"/>
      <c r="CQ43" s="327"/>
      <c r="CR43" s="327"/>
      <c r="CS43" s="327"/>
      <c r="CT43" s="328"/>
      <c r="CU43" s="328"/>
      <c r="CV43" s="341" t="str">
        <f>IFERROR(VLOOKUP(CN42,Serientermine,2,FALSE),"")</f>
        <v/>
      </c>
      <c r="CW43" s="409"/>
      <c r="CX43" s="331" t="str">
        <f>IFERROR(VLOOKUP(CW42,Ereignistabelle[],2,FALSE),"")</f>
        <v/>
      </c>
      <c r="CY43" s="327"/>
      <c r="CZ43" s="327"/>
      <c r="DA43" s="327"/>
      <c r="DB43" s="327"/>
      <c r="DC43" s="328"/>
      <c r="DD43" s="328"/>
      <c r="DE43" s="329" t="str">
        <f>IFERROR(VLOOKUP(CW42,Serientermine,2,FALSE),"")</f>
        <v/>
      </c>
    </row>
    <row r="44" spans="1:109" ht="18" customHeight="1" x14ac:dyDescent="0.25">
      <c r="A44" s="403" t="s">
        <v>12</v>
      </c>
      <c r="B44" s="405">
        <f>B42+1</f>
        <v>46037</v>
      </c>
      <c r="C44" s="319" t="str">
        <f>IFERROR(VLOOKUP(B44,FeiertageBW[#All],2,FALSE),"")</f>
        <v/>
      </c>
      <c r="D44" s="330"/>
      <c r="E44" s="330"/>
      <c r="F44" s="330"/>
      <c r="G44" s="324"/>
      <c r="H44" s="323"/>
      <c r="I44" s="323"/>
      <c r="J44" s="321"/>
      <c r="K44" s="405">
        <f>K42+1</f>
        <v>46065</v>
      </c>
      <c r="L44" s="319" t="str">
        <f>IFERROR(VLOOKUP(K44,FeiertageBW[#All],2,FALSE),"")</f>
        <v/>
      </c>
      <c r="M44" s="330"/>
      <c r="N44" s="330"/>
      <c r="O44" s="330"/>
      <c r="P44" s="324"/>
      <c r="Q44" s="323"/>
      <c r="R44" s="323"/>
      <c r="S44" s="321"/>
      <c r="T44" s="405">
        <f>T42+1</f>
        <v>46093</v>
      </c>
      <c r="U44" s="319" t="str">
        <f>IFERROR(VLOOKUP(T44,FeiertageBW[#All],2,FALSE),"")</f>
        <v/>
      </c>
      <c r="V44" s="330"/>
      <c r="W44" s="330"/>
      <c r="X44" s="330"/>
      <c r="Y44" s="324"/>
      <c r="Z44" s="323"/>
      <c r="AA44" s="323"/>
      <c r="AB44" s="321"/>
      <c r="AC44" s="405">
        <f>AC42+1</f>
        <v>46128</v>
      </c>
      <c r="AD44" s="319" t="str">
        <f>IFERROR(VLOOKUP(AC44,FeiertageBW[#All],2,FALSE),"")</f>
        <v/>
      </c>
      <c r="AE44" s="330"/>
      <c r="AF44" s="330"/>
      <c r="AG44" s="330"/>
      <c r="AH44" s="324"/>
      <c r="AI44" s="323"/>
      <c r="AJ44" s="323"/>
      <c r="AK44" s="321"/>
      <c r="AL44" s="405">
        <f>AL42+1</f>
        <v>46156</v>
      </c>
      <c r="AM44" s="319" t="str">
        <f>IFERROR(VLOOKUP(AL44,FeiertageBW[#All],2,FALSE),"")</f>
        <v>Ch. Himmelfahrt (Vatertag)</v>
      </c>
      <c r="AN44" s="330"/>
      <c r="AO44" s="330"/>
      <c r="AP44" s="330"/>
      <c r="AQ44" s="324"/>
      <c r="AR44" s="323"/>
      <c r="AS44" s="323"/>
      <c r="AT44" s="321"/>
      <c r="AU44" s="405">
        <f>AU42+1</f>
        <v>46184</v>
      </c>
      <c r="AV44" s="319" t="str">
        <f>IFERROR(VLOOKUP(AU44,FeiertageBW[#All],2,FALSE),"")</f>
        <v/>
      </c>
      <c r="AW44" s="330"/>
      <c r="AX44" s="330"/>
      <c r="AY44" s="330"/>
      <c r="AZ44" s="324"/>
      <c r="BA44" s="323"/>
      <c r="BB44" s="323"/>
      <c r="BC44" s="321"/>
      <c r="BD44" s="405">
        <f>BD42+1</f>
        <v>46219</v>
      </c>
      <c r="BE44" s="319" t="str">
        <f>IFERROR(VLOOKUP(BD44,FeiertageBW[#All],2,FALSE),"")</f>
        <v/>
      </c>
      <c r="BF44" s="330"/>
      <c r="BG44" s="330"/>
      <c r="BH44" s="330"/>
      <c r="BI44" s="324"/>
      <c r="BJ44" s="323"/>
      <c r="BK44" s="323"/>
      <c r="BL44" s="321"/>
      <c r="BM44" s="405">
        <f>BM42+1</f>
        <v>46247</v>
      </c>
      <c r="BN44" s="319" t="str">
        <f>IFERROR(VLOOKUP(BM44,FeiertageBW[#All],2,FALSE),"")</f>
        <v/>
      </c>
      <c r="BO44" s="330"/>
      <c r="BP44" s="330"/>
      <c r="BQ44" s="330"/>
      <c r="BR44" s="324"/>
      <c r="BS44" s="323"/>
      <c r="BT44" s="323"/>
      <c r="BU44" s="321"/>
      <c r="BV44" s="405">
        <f>BV42+1</f>
        <v>46282</v>
      </c>
      <c r="BW44" s="319" t="str">
        <f>IFERROR(VLOOKUP(BV44,FeiertageBW[#All],2,FALSE),"")</f>
        <v/>
      </c>
      <c r="BX44" s="330"/>
      <c r="BY44" s="330"/>
      <c r="BZ44" s="330"/>
      <c r="CA44" s="324"/>
      <c r="CB44" s="323"/>
      <c r="CC44" s="323"/>
      <c r="CD44" s="321"/>
      <c r="CE44" s="405">
        <f>CE42+1</f>
        <v>46310</v>
      </c>
      <c r="CF44" s="319" t="str">
        <f>IFERROR(VLOOKUP(CE44,FeiertageBW[#All],2,FALSE),"")</f>
        <v/>
      </c>
      <c r="CG44" s="330"/>
      <c r="CH44" s="330"/>
      <c r="CI44" s="330"/>
      <c r="CJ44" s="324"/>
      <c r="CK44" s="323"/>
      <c r="CL44" s="323"/>
      <c r="CM44" s="321"/>
      <c r="CN44" s="405">
        <f>CN42+1</f>
        <v>46338</v>
      </c>
      <c r="CO44" s="319" t="str">
        <f>IFERROR(VLOOKUP(CN44,FeiertageBW[#All],2,FALSE),"")</f>
        <v/>
      </c>
      <c r="CP44" s="330"/>
      <c r="CQ44" s="330"/>
      <c r="CR44" s="330"/>
      <c r="CS44" s="324"/>
      <c r="CT44" s="323"/>
      <c r="CU44" s="323"/>
      <c r="CV44" s="321"/>
      <c r="CW44" s="405">
        <f>CW42+1</f>
        <v>46373</v>
      </c>
      <c r="CX44" s="319" t="str">
        <f>IFERROR(VLOOKUP(CW44,FeiertageBW[#All],2,FALSE),"")</f>
        <v/>
      </c>
      <c r="CY44" s="330"/>
      <c r="CZ44" s="330"/>
      <c r="DA44" s="330"/>
      <c r="DB44" s="324"/>
      <c r="DC44" s="323"/>
      <c r="DD44" s="323"/>
      <c r="DE44" s="325"/>
    </row>
    <row r="45" spans="1:109" ht="18" customHeight="1" x14ac:dyDescent="0.25">
      <c r="A45" s="403"/>
      <c r="B45" s="409"/>
      <c r="C45" s="331" t="str">
        <f>IFERROR(VLOOKUP(B44,Ereignistabelle[],2,FALSE),"")</f>
        <v/>
      </c>
      <c r="D45" s="327"/>
      <c r="E45" s="327"/>
      <c r="F45" s="327"/>
      <c r="G45" s="327"/>
      <c r="H45" s="328"/>
      <c r="I45" s="328"/>
      <c r="J45" s="341" t="str">
        <f>IFERROR(VLOOKUP(B44,Serientermine,2,FALSE),"")</f>
        <v/>
      </c>
      <c r="K45" s="409"/>
      <c r="L45" s="331" t="str">
        <f>IFERROR(VLOOKUP(K44,Ereignistabelle[],2,FALSE),"")</f>
        <v/>
      </c>
      <c r="M45" s="327"/>
      <c r="N45" s="327"/>
      <c r="O45" s="327"/>
      <c r="P45" s="327"/>
      <c r="Q45" s="328"/>
      <c r="R45" s="328"/>
      <c r="S45" s="341" t="str">
        <f>IFERROR(VLOOKUP(K44,Serientermine,2,FALSE),"")</f>
        <v/>
      </c>
      <c r="T45" s="409"/>
      <c r="U45" s="331" t="str">
        <f>IFERROR(VLOOKUP(T44,Ereignistabelle[],2,FALSE),"")</f>
        <v/>
      </c>
      <c r="V45" s="327"/>
      <c r="W45" s="327"/>
      <c r="X45" s="327"/>
      <c r="Y45" s="327"/>
      <c r="Z45" s="328"/>
      <c r="AA45" s="328"/>
      <c r="AB45" s="341" t="str">
        <f>IFERROR(VLOOKUP(T44,Serientermine,2,FALSE),"")</f>
        <v/>
      </c>
      <c r="AC45" s="409"/>
      <c r="AD45" s="331" t="str">
        <f>IFERROR(VLOOKUP(AC44,Ereignistabelle[],2,FALSE),"")</f>
        <v/>
      </c>
      <c r="AE45" s="327"/>
      <c r="AF45" s="327"/>
      <c r="AG45" s="327"/>
      <c r="AH45" s="327"/>
      <c r="AI45" s="328"/>
      <c r="AJ45" s="328"/>
      <c r="AK45" s="341" t="str">
        <f>IFERROR(VLOOKUP(AC44,Serientermine,2,FALSE),"")</f>
        <v/>
      </c>
      <c r="AL45" s="409"/>
      <c r="AM45" s="331" t="str">
        <f>IFERROR(VLOOKUP(AL44,Ereignistabelle[],2,FALSE),"")</f>
        <v/>
      </c>
      <c r="AN45" s="327"/>
      <c r="AO45" s="327"/>
      <c r="AP45" s="327"/>
      <c r="AQ45" s="327"/>
      <c r="AR45" s="328"/>
      <c r="AS45" s="328"/>
      <c r="AT45" s="341" t="str">
        <f>IFERROR(VLOOKUP(AL44,Serientermine,2,FALSE),"")</f>
        <v/>
      </c>
      <c r="AU45" s="409"/>
      <c r="AV45" s="331" t="str">
        <f>IFERROR(VLOOKUP(AU44,Ereignistabelle[],2,FALSE),"")</f>
        <v/>
      </c>
      <c r="AW45" s="327"/>
      <c r="AX45" s="327"/>
      <c r="AY45" s="327"/>
      <c r="AZ45" s="327"/>
      <c r="BA45" s="328"/>
      <c r="BB45" s="328"/>
      <c r="BC45" s="341" t="str">
        <f>IFERROR(VLOOKUP(AU44,Serientermine,2,FALSE),"")</f>
        <v/>
      </c>
      <c r="BD45" s="409"/>
      <c r="BE45" s="331" t="str">
        <f>IFERROR(VLOOKUP(BD44,Ereignistabelle[],2,FALSE),"")</f>
        <v/>
      </c>
      <c r="BF45" s="327"/>
      <c r="BG45" s="327"/>
      <c r="BH45" s="327"/>
      <c r="BI45" s="327"/>
      <c r="BJ45" s="328"/>
      <c r="BK45" s="328"/>
      <c r="BL45" s="341" t="str">
        <f>IFERROR(VLOOKUP(BD44,Serientermine,2,FALSE),"")</f>
        <v/>
      </c>
      <c r="BM45" s="409"/>
      <c r="BN45" s="331" t="str">
        <f>IFERROR(VLOOKUP(BM44,Ereignistabelle[],2,FALSE),"")</f>
        <v/>
      </c>
      <c r="BO45" s="327"/>
      <c r="BP45" s="327"/>
      <c r="BQ45" s="327"/>
      <c r="BR45" s="327"/>
      <c r="BS45" s="328"/>
      <c r="BT45" s="328"/>
      <c r="BU45" s="341" t="str">
        <f>IFERROR(VLOOKUP(BM44,Serientermine,2,FALSE),"")</f>
        <v/>
      </c>
      <c r="BV45" s="409"/>
      <c r="BW45" s="331" t="str">
        <f>IFERROR(VLOOKUP(BV44,Ereignistabelle[],2,FALSE),"")</f>
        <v/>
      </c>
      <c r="BX45" s="327"/>
      <c r="BY45" s="327"/>
      <c r="BZ45" s="327"/>
      <c r="CA45" s="327"/>
      <c r="CB45" s="328"/>
      <c r="CC45" s="328"/>
      <c r="CD45" s="341" t="str">
        <f>IFERROR(VLOOKUP(BV44,Serientermine,2,FALSE),"")</f>
        <v/>
      </c>
      <c r="CE45" s="409"/>
      <c r="CF45" s="331" t="str">
        <f>IFERROR(VLOOKUP(CE44,Ereignistabelle[],2,FALSE),"")</f>
        <v/>
      </c>
      <c r="CG45" s="327"/>
      <c r="CH45" s="327"/>
      <c r="CI45" s="327"/>
      <c r="CJ45" s="327"/>
      <c r="CK45" s="328"/>
      <c r="CL45" s="328"/>
      <c r="CM45" s="341" t="str">
        <f>IFERROR(VLOOKUP(CE44,Serientermine,2,FALSE),"")</f>
        <v/>
      </c>
      <c r="CN45" s="409"/>
      <c r="CO45" s="326" t="str">
        <f>IFERROR(VLOOKUP(CN44,Ereignistabelle[],2,FALSE),"")</f>
        <v/>
      </c>
      <c r="CP45" s="327"/>
      <c r="CQ45" s="327"/>
      <c r="CR45" s="327"/>
      <c r="CS45" s="327"/>
      <c r="CT45" s="328"/>
      <c r="CU45" s="328"/>
      <c r="CV45" s="341" t="str">
        <f>IFERROR(VLOOKUP(CN44,Serientermine,2,FALSE),"")</f>
        <v/>
      </c>
      <c r="CW45" s="409"/>
      <c r="CX45" s="331" t="str">
        <f>IFERROR(VLOOKUP(CW44,Ereignistabelle[],2,FALSE),"")</f>
        <v/>
      </c>
      <c r="CY45" s="327"/>
      <c r="CZ45" s="327"/>
      <c r="DA45" s="327"/>
      <c r="DB45" s="327"/>
      <c r="DC45" s="328"/>
      <c r="DD45" s="328"/>
      <c r="DE45" s="329" t="str">
        <f>IFERROR(VLOOKUP(CW44,Serientermine,2,FALSE),"")</f>
        <v/>
      </c>
    </row>
    <row r="46" spans="1:109" ht="18" customHeight="1" x14ac:dyDescent="0.25">
      <c r="A46" s="403" t="s">
        <v>15</v>
      </c>
      <c r="B46" s="405">
        <f>B44+1</f>
        <v>46038</v>
      </c>
      <c r="C46" s="319" t="str">
        <f>IFERROR(VLOOKUP(B46,FeiertageBW[#All],2,FALSE),"")</f>
        <v/>
      </c>
      <c r="D46" s="330"/>
      <c r="E46" s="330"/>
      <c r="F46" s="330"/>
      <c r="G46" s="324"/>
      <c r="H46" s="323"/>
      <c r="I46" s="323"/>
      <c r="J46" s="321"/>
      <c r="K46" s="405">
        <f>K44+1</f>
        <v>46066</v>
      </c>
      <c r="L46" s="319" t="str">
        <f>IFERROR(VLOOKUP(K46,FeiertageBW[#All],2,FALSE),"")</f>
        <v/>
      </c>
      <c r="M46" s="330"/>
      <c r="N46" s="330"/>
      <c r="O46" s="330"/>
      <c r="P46" s="324"/>
      <c r="Q46" s="323"/>
      <c r="R46" s="323"/>
      <c r="S46" s="321"/>
      <c r="T46" s="405">
        <f>T44+1</f>
        <v>46094</v>
      </c>
      <c r="U46" s="319" t="str">
        <f>IFERROR(VLOOKUP(T46,FeiertageBW[#All],2,FALSE),"")</f>
        <v/>
      </c>
      <c r="V46" s="330"/>
      <c r="W46" s="330"/>
      <c r="X46" s="330"/>
      <c r="Y46" s="324"/>
      <c r="Z46" s="323"/>
      <c r="AA46" s="323"/>
      <c r="AB46" s="321"/>
      <c r="AC46" s="405">
        <f>AC44+1</f>
        <v>46129</v>
      </c>
      <c r="AD46" s="319" t="str">
        <f>IFERROR(VLOOKUP(AC46,FeiertageBW[#All],2,FALSE),"")</f>
        <v/>
      </c>
      <c r="AE46" s="330"/>
      <c r="AF46" s="330"/>
      <c r="AG46" s="330"/>
      <c r="AH46" s="324"/>
      <c r="AI46" s="323"/>
      <c r="AJ46" s="323"/>
      <c r="AK46" s="321"/>
      <c r="AL46" s="405">
        <f>AL44+1</f>
        <v>46157</v>
      </c>
      <c r="AM46" s="319" t="str">
        <f>IFERROR(VLOOKUP(AL46,FeiertageBW[#All],2,FALSE),"")</f>
        <v/>
      </c>
      <c r="AN46" s="330"/>
      <c r="AO46" s="330"/>
      <c r="AP46" s="330"/>
      <c r="AQ46" s="324"/>
      <c r="AR46" s="323"/>
      <c r="AS46" s="323"/>
      <c r="AT46" s="321"/>
      <c r="AU46" s="405">
        <f>AU44+1</f>
        <v>46185</v>
      </c>
      <c r="AV46" s="319" t="str">
        <f>IFERROR(VLOOKUP(AU46,FeiertageBW[#All],2,FALSE),"")</f>
        <v/>
      </c>
      <c r="AW46" s="330"/>
      <c r="AX46" s="330"/>
      <c r="AY46" s="330"/>
      <c r="AZ46" s="324"/>
      <c r="BA46" s="323"/>
      <c r="BB46" s="323"/>
      <c r="BC46" s="321"/>
      <c r="BD46" s="405">
        <f>BD44+1</f>
        <v>46220</v>
      </c>
      <c r="BE46" s="319" t="str">
        <f>IFERROR(VLOOKUP(BD46,FeiertageBW[#All],2,FALSE),"")</f>
        <v/>
      </c>
      <c r="BF46" s="330"/>
      <c r="BG46" s="330"/>
      <c r="BH46" s="330"/>
      <c r="BI46" s="324"/>
      <c r="BJ46" s="323"/>
      <c r="BK46" s="323"/>
      <c r="BL46" s="321"/>
      <c r="BM46" s="405">
        <f>BM44+1</f>
        <v>46248</v>
      </c>
      <c r="BN46" s="319" t="str">
        <f>IFERROR(VLOOKUP(BM46,FeiertageBW[#All],2,FALSE),"")</f>
        <v/>
      </c>
      <c r="BO46" s="330"/>
      <c r="BP46" s="330"/>
      <c r="BQ46" s="330"/>
      <c r="BR46" s="324"/>
      <c r="BS46" s="323"/>
      <c r="BT46" s="323"/>
      <c r="BU46" s="321"/>
      <c r="BV46" s="405">
        <f>BV44+1</f>
        <v>46283</v>
      </c>
      <c r="BW46" s="319" t="str">
        <f>IFERROR(VLOOKUP(BV46,FeiertageBW[#All],2,FALSE),"")</f>
        <v/>
      </c>
      <c r="BX46" s="330"/>
      <c r="BY46" s="330"/>
      <c r="BZ46" s="330"/>
      <c r="CA46" s="324"/>
      <c r="CB46" s="323"/>
      <c r="CC46" s="323"/>
      <c r="CD46" s="321"/>
      <c r="CE46" s="405">
        <f>CE44+1</f>
        <v>46311</v>
      </c>
      <c r="CF46" s="319" t="str">
        <f>IFERROR(VLOOKUP(CE46,FeiertageBW[#All],2,FALSE),"")</f>
        <v/>
      </c>
      <c r="CG46" s="330"/>
      <c r="CH46" s="330"/>
      <c r="CI46" s="330"/>
      <c r="CJ46" s="324"/>
      <c r="CK46" s="323"/>
      <c r="CL46" s="323"/>
      <c r="CM46" s="321"/>
      <c r="CN46" s="405">
        <f>CN44+1</f>
        <v>46339</v>
      </c>
      <c r="CO46" s="319" t="str">
        <f>IFERROR(VLOOKUP(CN46,FeiertageBW[#All],2,FALSE),"")</f>
        <v/>
      </c>
      <c r="CP46" s="330"/>
      <c r="CQ46" s="330"/>
      <c r="CR46" s="330"/>
      <c r="CS46" s="324"/>
      <c r="CT46" s="323"/>
      <c r="CU46" s="323"/>
      <c r="CV46" s="321"/>
      <c r="CW46" s="405">
        <f>CW44+1</f>
        <v>46374</v>
      </c>
      <c r="CX46" s="319" t="str">
        <f>IFERROR(VLOOKUP(CW46,FeiertageBW[#All],2,FALSE),"")</f>
        <v/>
      </c>
      <c r="CY46" s="330"/>
      <c r="CZ46" s="330"/>
      <c r="DA46" s="330"/>
      <c r="DB46" s="324"/>
      <c r="DC46" s="323"/>
      <c r="DD46" s="323"/>
      <c r="DE46" s="325"/>
    </row>
    <row r="47" spans="1:109" ht="18" customHeight="1" x14ac:dyDescent="0.25">
      <c r="A47" s="403"/>
      <c r="B47" s="409"/>
      <c r="C47" s="331" t="str">
        <f>IFERROR(VLOOKUP(B46,Ereignistabelle[],2,FALSE),"")</f>
        <v/>
      </c>
      <c r="D47" s="327"/>
      <c r="E47" s="327"/>
      <c r="F47" s="327"/>
      <c r="G47" s="327"/>
      <c r="H47" s="328"/>
      <c r="I47" s="328"/>
      <c r="J47" s="341" t="str">
        <f>IFERROR(VLOOKUP(B46,Serientermine,2,FALSE),"")</f>
        <v/>
      </c>
      <c r="K47" s="409"/>
      <c r="L47" s="331" t="str">
        <f>IFERROR(VLOOKUP(K46,Ereignistabelle[],2,FALSE),"")</f>
        <v/>
      </c>
      <c r="M47" s="327"/>
      <c r="N47" s="327"/>
      <c r="O47" s="327"/>
      <c r="P47" s="327"/>
      <c r="Q47" s="328"/>
      <c r="R47" s="328"/>
      <c r="S47" s="341" t="str">
        <f>IFERROR(VLOOKUP(K46,Serientermine,2,FALSE),"")</f>
        <v/>
      </c>
      <c r="T47" s="409"/>
      <c r="U47" s="331" t="str">
        <f>IFERROR(VLOOKUP(T46,Ereignistabelle[],2,FALSE),"")</f>
        <v/>
      </c>
      <c r="V47" s="327"/>
      <c r="W47" s="327"/>
      <c r="X47" s="327"/>
      <c r="Y47" s="327"/>
      <c r="Z47" s="328"/>
      <c r="AA47" s="328"/>
      <c r="AB47" s="341" t="str">
        <f>IFERROR(VLOOKUP(T46,Serientermine,2,FALSE),"")</f>
        <v/>
      </c>
      <c r="AC47" s="409"/>
      <c r="AD47" s="331" t="str">
        <f>IFERROR(VLOOKUP(AC46,Ereignistabelle[],2,FALSE),"")</f>
        <v/>
      </c>
      <c r="AE47" s="327"/>
      <c r="AF47" s="327"/>
      <c r="AG47" s="327"/>
      <c r="AH47" s="327"/>
      <c r="AI47" s="328"/>
      <c r="AJ47" s="328"/>
      <c r="AK47" s="341" t="str">
        <f>IFERROR(VLOOKUP(AC46,Serientermine,2,FALSE),"")</f>
        <v/>
      </c>
      <c r="AL47" s="409"/>
      <c r="AM47" s="331" t="str">
        <f>IFERROR(VLOOKUP(AL46,Ereignistabelle[],2,FALSE),"")</f>
        <v/>
      </c>
      <c r="AN47" s="327"/>
      <c r="AO47" s="327"/>
      <c r="AP47" s="327"/>
      <c r="AQ47" s="327"/>
      <c r="AR47" s="328"/>
      <c r="AS47" s="328"/>
      <c r="AT47" s="341" t="str">
        <f>IFERROR(VLOOKUP(AL46,Serientermine,2,FALSE),"")</f>
        <v/>
      </c>
      <c r="AU47" s="409"/>
      <c r="AV47" s="331" t="str">
        <f>IFERROR(VLOOKUP(AU46,Ereignistabelle[],2,FALSE),"")</f>
        <v/>
      </c>
      <c r="AW47" s="327"/>
      <c r="AX47" s="327"/>
      <c r="AY47" s="327"/>
      <c r="AZ47" s="327"/>
      <c r="BA47" s="328"/>
      <c r="BB47" s="328"/>
      <c r="BC47" s="341" t="str">
        <f>IFERROR(VLOOKUP(AU46,Serientermine,2,FALSE),"")</f>
        <v/>
      </c>
      <c r="BD47" s="409"/>
      <c r="BE47" s="331" t="str">
        <f>IFERROR(VLOOKUP(BD46,Ereignistabelle[],2,FALSE),"")</f>
        <v/>
      </c>
      <c r="BF47" s="327"/>
      <c r="BG47" s="327"/>
      <c r="BH47" s="327"/>
      <c r="BI47" s="327"/>
      <c r="BJ47" s="328"/>
      <c r="BK47" s="328"/>
      <c r="BL47" s="341" t="str">
        <f>IFERROR(VLOOKUP(BD46,Serientermine,2,FALSE),"")</f>
        <v/>
      </c>
      <c r="BM47" s="409"/>
      <c r="BN47" s="331" t="str">
        <f>IFERROR(VLOOKUP(BM46,Ereignistabelle[],2,FALSE),"")</f>
        <v/>
      </c>
      <c r="BO47" s="327"/>
      <c r="BP47" s="327"/>
      <c r="BQ47" s="327"/>
      <c r="BR47" s="327"/>
      <c r="BS47" s="328"/>
      <c r="BT47" s="328"/>
      <c r="BU47" s="341" t="str">
        <f>IFERROR(VLOOKUP(BM46,Serientermine,2,FALSE),"")</f>
        <v/>
      </c>
      <c r="BV47" s="409"/>
      <c r="BW47" s="331" t="str">
        <f>IFERROR(VLOOKUP(BV46,Ereignistabelle[],2,FALSE),"")</f>
        <v/>
      </c>
      <c r="BX47" s="327"/>
      <c r="BY47" s="327"/>
      <c r="BZ47" s="327"/>
      <c r="CA47" s="327"/>
      <c r="CB47" s="328"/>
      <c r="CC47" s="328"/>
      <c r="CD47" s="341" t="str">
        <f>IFERROR(VLOOKUP(BV46,Serientermine,2,FALSE),"")</f>
        <v/>
      </c>
      <c r="CE47" s="409"/>
      <c r="CF47" s="331" t="str">
        <f>IFERROR(VLOOKUP(CE46,Ereignistabelle[],2,FALSE),"")</f>
        <v/>
      </c>
      <c r="CG47" s="327"/>
      <c r="CH47" s="327"/>
      <c r="CI47" s="327"/>
      <c r="CJ47" s="327"/>
      <c r="CK47" s="328"/>
      <c r="CL47" s="328"/>
      <c r="CM47" s="341" t="str">
        <f>IFERROR(VLOOKUP(CE46,Serientermine,2,FALSE),"")</f>
        <v/>
      </c>
      <c r="CN47" s="409"/>
      <c r="CO47" s="326" t="str">
        <f>IFERROR(VLOOKUP(CN46,Ereignistabelle[],2,FALSE),"")</f>
        <v/>
      </c>
      <c r="CP47" s="327"/>
      <c r="CQ47" s="327"/>
      <c r="CR47" s="327"/>
      <c r="CS47" s="327"/>
      <c r="CT47" s="328"/>
      <c r="CU47" s="328"/>
      <c r="CV47" s="341" t="str">
        <f>IFERROR(VLOOKUP(CN46,Serientermine,2,FALSE),"")</f>
        <v/>
      </c>
      <c r="CW47" s="409"/>
      <c r="CX47" s="331" t="str">
        <f>IFERROR(VLOOKUP(CW46,Ereignistabelle[],2,FALSE),"")</f>
        <v/>
      </c>
      <c r="CY47" s="327"/>
      <c r="CZ47" s="327"/>
      <c r="DA47" s="327"/>
      <c r="DB47" s="327"/>
      <c r="DC47" s="328"/>
      <c r="DD47" s="328"/>
      <c r="DE47" s="329" t="str">
        <f>IFERROR(VLOOKUP(CW46,Serientermine,2,FALSE),"")</f>
        <v/>
      </c>
    </row>
    <row r="48" spans="1:109" ht="18" customHeight="1" x14ac:dyDescent="0.25">
      <c r="A48" s="419" t="s">
        <v>16</v>
      </c>
      <c r="B48" s="410">
        <f>B46+1</f>
        <v>46039</v>
      </c>
      <c r="C48" s="332" t="str">
        <f>IFERROR(VLOOKUP(B48,FeiertageBW[#All],2,FALSE),"")</f>
        <v/>
      </c>
      <c r="D48" s="333"/>
      <c r="E48" s="333"/>
      <c r="F48" s="333"/>
      <c r="G48" s="334"/>
      <c r="H48" s="335"/>
      <c r="I48" s="335"/>
      <c r="J48" s="342"/>
      <c r="K48" s="410">
        <f>K46+1</f>
        <v>46067</v>
      </c>
      <c r="L48" s="332" t="str">
        <f>IFERROR(VLOOKUP(K48,FeiertageBW[#All],2,FALSE),"")</f>
        <v/>
      </c>
      <c r="M48" s="333"/>
      <c r="N48" s="333"/>
      <c r="O48" s="333"/>
      <c r="P48" s="334"/>
      <c r="Q48" s="335"/>
      <c r="R48" s="335"/>
      <c r="S48" s="342"/>
      <c r="T48" s="410">
        <f>T46+1</f>
        <v>46095</v>
      </c>
      <c r="U48" s="332" t="str">
        <f>IFERROR(VLOOKUP(T48,FeiertageBW[#All],2,FALSE),"")</f>
        <v/>
      </c>
      <c r="V48" s="333"/>
      <c r="W48" s="333"/>
      <c r="X48" s="333"/>
      <c r="Y48" s="334"/>
      <c r="Z48" s="335"/>
      <c r="AA48" s="335"/>
      <c r="AB48" s="342"/>
      <c r="AC48" s="410">
        <f>AC46+1</f>
        <v>46130</v>
      </c>
      <c r="AD48" s="332" t="str">
        <f>IFERROR(VLOOKUP(AC48,FeiertageBW[#All],2,FALSE),"")</f>
        <v/>
      </c>
      <c r="AE48" s="333"/>
      <c r="AF48" s="333"/>
      <c r="AG48" s="333"/>
      <c r="AH48" s="334"/>
      <c r="AI48" s="335"/>
      <c r="AJ48" s="335"/>
      <c r="AK48" s="342"/>
      <c r="AL48" s="410">
        <f>AL46+1</f>
        <v>46158</v>
      </c>
      <c r="AM48" s="332" t="str">
        <f>IFERROR(VLOOKUP(AL48,FeiertageBW[#All],2,FALSE),"")</f>
        <v/>
      </c>
      <c r="AN48" s="333"/>
      <c r="AO48" s="333"/>
      <c r="AP48" s="333"/>
      <c r="AQ48" s="334"/>
      <c r="AR48" s="335"/>
      <c r="AS48" s="335"/>
      <c r="AT48" s="342"/>
      <c r="AU48" s="410">
        <f>AU46+1</f>
        <v>46186</v>
      </c>
      <c r="AV48" s="332" t="str">
        <f>IFERROR(VLOOKUP(AU48,FeiertageBW[#All],2,FALSE),"")</f>
        <v/>
      </c>
      <c r="AW48" s="333"/>
      <c r="AX48" s="333"/>
      <c r="AY48" s="333"/>
      <c r="AZ48" s="334"/>
      <c r="BA48" s="335"/>
      <c r="BB48" s="335"/>
      <c r="BC48" s="342"/>
      <c r="BD48" s="410">
        <f>BD46+1</f>
        <v>46221</v>
      </c>
      <c r="BE48" s="332" t="str">
        <f>IFERROR(VLOOKUP(BD48,FeiertageBW[#All],2,FALSE),"")</f>
        <v/>
      </c>
      <c r="BF48" s="333"/>
      <c r="BG48" s="333"/>
      <c r="BH48" s="333"/>
      <c r="BI48" s="334"/>
      <c r="BJ48" s="335"/>
      <c r="BK48" s="335"/>
      <c r="BL48" s="342"/>
      <c r="BM48" s="410">
        <f>BM46+1</f>
        <v>46249</v>
      </c>
      <c r="BN48" s="332" t="str">
        <f>IFERROR(VLOOKUP(BM48,FeiertageBW[#All],2,FALSE),"")</f>
        <v/>
      </c>
      <c r="BO48" s="333"/>
      <c r="BP48" s="333"/>
      <c r="BQ48" s="333"/>
      <c r="BR48" s="334"/>
      <c r="BS48" s="335"/>
      <c r="BT48" s="335"/>
      <c r="BU48" s="342"/>
      <c r="BV48" s="410">
        <f>BV46+1</f>
        <v>46284</v>
      </c>
      <c r="BW48" s="332" t="str">
        <f>IFERROR(VLOOKUP(BV48,FeiertageBW[#All],2,FALSE),"")</f>
        <v/>
      </c>
      <c r="BX48" s="333"/>
      <c r="BY48" s="333"/>
      <c r="BZ48" s="333"/>
      <c r="CA48" s="334"/>
      <c r="CB48" s="335"/>
      <c r="CC48" s="335"/>
      <c r="CD48" s="342"/>
      <c r="CE48" s="410">
        <f>CE46+1</f>
        <v>46312</v>
      </c>
      <c r="CF48" s="332" t="str">
        <f>IFERROR(VLOOKUP(CE48,FeiertageBW[#All],2,FALSE),"")</f>
        <v/>
      </c>
      <c r="CG48" s="333"/>
      <c r="CH48" s="333"/>
      <c r="CI48" s="333"/>
      <c r="CJ48" s="334"/>
      <c r="CK48" s="335"/>
      <c r="CL48" s="335"/>
      <c r="CM48" s="342"/>
      <c r="CN48" s="410">
        <f>CN46+1</f>
        <v>46340</v>
      </c>
      <c r="CO48" s="332" t="str">
        <f>IFERROR(VLOOKUP(CN48,FeiertageBW[#All],2,FALSE),"")</f>
        <v/>
      </c>
      <c r="CP48" s="333"/>
      <c r="CQ48" s="333"/>
      <c r="CR48" s="333"/>
      <c r="CS48" s="334"/>
      <c r="CT48" s="335"/>
      <c r="CU48" s="335"/>
      <c r="CV48" s="342"/>
      <c r="CW48" s="410">
        <f>CW46+1</f>
        <v>46375</v>
      </c>
      <c r="CX48" s="332" t="str">
        <f>IFERROR(VLOOKUP(CW48,FeiertageBW[#All],2,FALSE),"")</f>
        <v/>
      </c>
      <c r="CY48" s="333"/>
      <c r="CZ48" s="333"/>
      <c r="DA48" s="333"/>
      <c r="DB48" s="334"/>
      <c r="DC48" s="335"/>
      <c r="DD48" s="335"/>
      <c r="DE48" s="336"/>
    </row>
    <row r="49" spans="1:109" ht="18" customHeight="1" x14ac:dyDescent="0.25">
      <c r="A49" s="419"/>
      <c r="B49" s="411"/>
      <c r="C49" s="337" t="str">
        <f>IFERROR(VLOOKUP(B48,Ereignistabelle[],2,FALSE),"")</f>
        <v/>
      </c>
      <c r="D49" s="338"/>
      <c r="E49" s="338"/>
      <c r="F49" s="338"/>
      <c r="G49" s="338"/>
      <c r="H49" s="339"/>
      <c r="I49" s="339"/>
      <c r="J49" s="343" t="str">
        <f>IFERROR(VLOOKUP(B48,Serientermine,2,FALSE),"")</f>
        <v/>
      </c>
      <c r="K49" s="411"/>
      <c r="L49" s="337" t="str">
        <f>IFERROR(VLOOKUP(K48,Ereignistabelle[],2,FALSE),"")</f>
        <v/>
      </c>
      <c r="M49" s="338"/>
      <c r="N49" s="338"/>
      <c r="O49" s="338"/>
      <c r="P49" s="338"/>
      <c r="Q49" s="339"/>
      <c r="R49" s="339"/>
      <c r="S49" s="343" t="str">
        <f>IFERROR(VLOOKUP(K48,Serientermine,2,FALSE),"")</f>
        <v/>
      </c>
      <c r="T49" s="411"/>
      <c r="U49" s="337" t="str">
        <f>IFERROR(VLOOKUP(T48,Ereignistabelle[],2,FALSE),"")</f>
        <v/>
      </c>
      <c r="V49" s="338"/>
      <c r="W49" s="338"/>
      <c r="X49" s="338"/>
      <c r="Y49" s="338"/>
      <c r="Z49" s="339"/>
      <c r="AA49" s="339"/>
      <c r="AB49" s="343" t="str">
        <f>IFERROR(VLOOKUP(T48,Serientermine,2,FALSE),"")</f>
        <v/>
      </c>
      <c r="AC49" s="411"/>
      <c r="AD49" s="337" t="str">
        <f>IFERROR(VLOOKUP(AC48,Ereignistabelle[],2,FALSE),"")</f>
        <v/>
      </c>
      <c r="AE49" s="338"/>
      <c r="AF49" s="338"/>
      <c r="AG49" s="338"/>
      <c r="AH49" s="338"/>
      <c r="AI49" s="339"/>
      <c r="AJ49" s="339"/>
      <c r="AK49" s="343" t="str">
        <f>IFERROR(VLOOKUP(AC48,Serientermine,2,FALSE),"")</f>
        <v/>
      </c>
      <c r="AL49" s="411"/>
      <c r="AM49" s="337" t="str">
        <f>IFERROR(VLOOKUP(AL48,Ereignistabelle[],2,FALSE),"")</f>
        <v/>
      </c>
      <c r="AN49" s="338"/>
      <c r="AO49" s="338"/>
      <c r="AP49" s="338"/>
      <c r="AQ49" s="338"/>
      <c r="AR49" s="339"/>
      <c r="AS49" s="339"/>
      <c r="AT49" s="343" t="str">
        <f>IFERROR(VLOOKUP(AL48,Serientermine,2,FALSE),"")</f>
        <v/>
      </c>
      <c r="AU49" s="411"/>
      <c r="AV49" s="337" t="str">
        <f>IFERROR(VLOOKUP(AU48,Ereignistabelle[],2,FALSE),"")</f>
        <v/>
      </c>
      <c r="AW49" s="338"/>
      <c r="AX49" s="338"/>
      <c r="AY49" s="338"/>
      <c r="AZ49" s="338"/>
      <c r="BA49" s="339"/>
      <c r="BB49" s="339"/>
      <c r="BC49" s="343" t="str">
        <f>IFERROR(VLOOKUP(AU48,Serientermine,2,FALSE),"")</f>
        <v/>
      </c>
      <c r="BD49" s="411"/>
      <c r="BE49" s="337" t="str">
        <f>IFERROR(VLOOKUP(BD48,Ereignistabelle[],2,FALSE),"")</f>
        <v>Geburtstag Musterfrau</v>
      </c>
      <c r="BF49" s="338"/>
      <c r="BG49" s="338"/>
      <c r="BH49" s="338"/>
      <c r="BI49" s="338"/>
      <c r="BJ49" s="339"/>
      <c r="BK49" s="339"/>
      <c r="BL49" s="343" t="str">
        <f>IFERROR(VLOOKUP(BD48,Serientermine,2,FALSE),"")</f>
        <v/>
      </c>
      <c r="BM49" s="411"/>
      <c r="BN49" s="337" t="str">
        <f>IFERROR(VLOOKUP(BM48,Ereignistabelle[],2,FALSE),"")</f>
        <v/>
      </c>
      <c r="BO49" s="338"/>
      <c r="BP49" s="338"/>
      <c r="BQ49" s="338"/>
      <c r="BR49" s="338"/>
      <c r="BS49" s="339"/>
      <c r="BT49" s="339"/>
      <c r="BU49" s="343" t="str">
        <f>IFERROR(VLOOKUP(BM48,Serientermine,2,FALSE),"")</f>
        <v/>
      </c>
      <c r="BV49" s="411"/>
      <c r="BW49" s="337" t="str">
        <f>IFERROR(VLOOKUP(BV48,Ereignistabelle[],2,FALSE),"")</f>
        <v/>
      </c>
      <c r="BX49" s="338"/>
      <c r="BY49" s="338"/>
      <c r="BZ49" s="338"/>
      <c r="CA49" s="338"/>
      <c r="CB49" s="339"/>
      <c r="CC49" s="339"/>
      <c r="CD49" s="343" t="str">
        <f>IFERROR(VLOOKUP(BV48,Serientermine,2,FALSE),"")</f>
        <v/>
      </c>
      <c r="CE49" s="411"/>
      <c r="CF49" s="337" t="str">
        <f>IFERROR(VLOOKUP(CE48,Ereignistabelle[],2,FALSE),"")</f>
        <v/>
      </c>
      <c r="CG49" s="338"/>
      <c r="CH49" s="338"/>
      <c r="CI49" s="338"/>
      <c r="CJ49" s="338"/>
      <c r="CK49" s="339"/>
      <c r="CL49" s="339"/>
      <c r="CM49" s="343" t="str">
        <f>IFERROR(VLOOKUP(CE48,Serientermine,2,FALSE),"")</f>
        <v/>
      </c>
      <c r="CN49" s="411"/>
      <c r="CO49" s="320" t="str">
        <f>IFERROR(VLOOKUP(CN48,Ereignistabelle[],2,FALSE),"")</f>
        <v/>
      </c>
      <c r="CP49" s="338"/>
      <c r="CQ49" s="338"/>
      <c r="CR49" s="338"/>
      <c r="CS49" s="338"/>
      <c r="CT49" s="339"/>
      <c r="CU49" s="339"/>
      <c r="CV49" s="343" t="str">
        <f>IFERROR(VLOOKUP(CN48,Serientermine,2,FALSE),"")</f>
        <v/>
      </c>
      <c r="CW49" s="411"/>
      <c r="CX49" s="337" t="str">
        <f>IFERROR(VLOOKUP(CW48,Ereignistabelle[],2,FALSE),"")</f>
        <v/>
      </c>
      <c r="CY49" s="338"/>
      <c r="CZ49" s="338"/>
      <c r="DA49" s="338"/>
      <c r="DB49" s="338"/>
      <c r="DC49" s="339"/>
      <c r="DD49" s="339"/>
      <c r="DE49" s="340" t="str">
        <f>IFERROR(VLOOKUP(CW48,Serientermine,2,FALSE),"")</f>
        <v/>
      </c>
    </row>
    <row r="50" spans="1:109" ht="18" customHeight="1" x14ac:dyDescent="0.25">
      <c r="A50" s="419" t="s">
        <v>17</v>
      </c>
      <c r="B50" s="410">
        <f>B48+1</f>
        <v>46040</v>
      </c>
      <c r="C50" s="332" t="str">
        <f>IFERROR(VLOOKUP(B50,FeiertageBW[#All],2,FALSE),"")</f>
        <v/>
      </c>
      <c r="D50" s="333"/>
      <c r="E50" s="333"/>
      <c r="F50" s="333"/>
      <c r="G50" s="334"/>
      <c r="H50" s="335"/>
      <c r="I50" s="335"/>
      <c r="J50" s="342"/>
      <c r="K50" s="410">
        <f>K48+1</f>
        <v>46068</v>
      </c>
      <c r="L50" s="332" t="str">
        <f>IFERROR(VLOOKUP(K50,FeiertageBW[#All],2,FALSE),"")</f>
        <v/>
      </c>
      <c r="M50" s="333"/>
      <c r="N50" s="333"/>
      <c r="O50" s="333"/>
      <c r="P50" s="334"/>
      <c r="Q50" s="335"/>
      <c r="R50" s="335"/>
      <c r="S50" s="342"/>
      <c r="T50" s="410">
        <f>T48+1</f>
        <v>46096</v>
      </c>
      <c r="U50" s="332" t="str">
        <f>IFERROR(VLOOKUP(T50,FeiertageBW[#All],2,FALSE),"")</f>
        <v/>
      </c>
      <c r="V50" s="333"/>
      <c r="W50" s="333"/>
      <c r="X50" s="333"/>
      <c r="Y50" s="334"/>
      <c r="Z50" s="335"/>
      <c r="AA50" s="335"/>
      <c r="AB50" s="342"/>
      <c r="AC50" s="410">
        <f>AC48+1</f>
        <v>46131</v>
      </c>
      <c r="AD50" s="332" t="str">
        <f>IFERROR(VLOOKUP(AC50,FeiertageBW[#All],2,FALSE),"")</f>
        <v/>
      </c>
      <c r="AE50" s="333"/>
      <c r="AF50" s="333"/>
      <c r="AG50" s="333"/>
      <c r="AH50" s="334"/>
      <c r="AI50" s="335"/>
      <c r="AJ50" s="335"/>
      <c r="AK50" s="342"/>
      <c r="AL50" s="410">
        <f>AL48+1</f>
        <v>46159</v>
      </c>
      <c r="AM50" s="332" t="str">
        <f>IFERROR(VLOOKUP(AL50,FeiertageBW[#All],2,FALSE),"")</f>
        <v/>
      </c>
      <c r="AN50" s="333"/>
      <c r="AO50" s="333"/>
      <c r="AP50" s="333"/>
      <c r="AQ50" s="334"/>
      <c r="AR50" s="335"/>
      <c r="AS50" s="335"/>
      <c r="AT50" s="342"/>
      <c r="AU50" s="410">
        <f>AU48+1</f>
        <v>46187</v>
      </c>
      <c r="AV50" s="332" t="str">
        <f>IFERROR(VLOOKUP(AU50,FeiertageBW[#All],2,FALSE),"")</f>
        <v/>
      </c>
      <c r="AW50" s="333"/>
      <c r="AX50" s="333"/>
      <c r="AY50" s="333"/>
      <c r="AZ50" s="334"/>
      <c r="BA50" s="335"/>
      <c r="BB50" s="335"/>
      <c r="BC50" s="342"/>
      <c r="BD50" s="410">
        <f>BD48+1</f>
        <v>46222</v>
      </c>
      <c r="BE50" s="332" t="str">
        <f>IFERROR(VLOOKUP(BD50,FeiertageBW[#All],2,FALSE),"")</f>
        <v/>
      </c>
      <c r="BF50" s="333"/>
      <c r="BG50" s="333"/>
      <c r="BH50" s="333"/>
      <c r="BI50" s="334"/>
      <c r="BJ50" s="335"/>
      <c r="BK50" s="335"/>
      <c r="BL50" s="342"/>
      <c r="BM50" s="410">
        <f>BM48+1</f>
        <v>46250</v>
      </c>
      <c r="BN50" s="332" t="str">
        <f>IFERROR(VLOOKUP(BM50,FeiertageBW[#All],2,FALSE),"")</f>
        <v/>
      </c>
      <c r="BO50" s="333"/>
      <c r="BP50" s="333"/>
      <c r="BQ50" s="333"/>
      <c r="BR50" s="334"/>
      <c r="BS50" s="335"/>
      <c r="BT50" s="335"/>
      <c r="BU50" s="342"/>
      <c r="BV50" s="410">
        <f>BV48+1</f>
        <v>46285</v>
      </c>
      <c r="BW50" s="332" t="str">
        <f>IFERROR(VLOOKUP(BV50,FeiertageBW[#All],2,FALSE),"")</f>
        <v/>
      </c>
      <c r="BX50" s="333"/>
      <c r="BY50" s="333"/>
      <c r="BZ50" s="333"/>
      <c r="CA50" s="334"/>
      <c r="CB50" s="335"/>
      <c r="CC50" s="335"/>
      <c r="CD50" s="342"/>
      <c r="CE50" s="410">
        <f>CE48+1</f>
        <v>46313</v>
      </c>
      <c r="CF50" s="332" t="str">
        <f>IFERROR(VLOOKUP(CE50,FeiertageBW[#All],2,FALSE),"")</f>
        <v/>
      </c>
      <c r="CG50" s="333"/>
      <c r="CH50" s="333"/>
      <c r="CI50" s="333"/>
      <c r="CJ50" s="334"/>
      <c r="CK50" s="335"/>
      <c r="CL50" s="335"/>
      <c r="CM50" s="342"/>
      <c r="CN50" s="410">
        <f>CN48+1</f>
        <v>46341</v>
      </c>
      <c r="CO50" s="332" t="str">
        <f>IFERROR(VLOOKUP(CN50,FeiertageBW[#All],2,FALSE),"")</f>
        <v/>
      </c>
      <c r="CP50" s="333"/>
      <c r="CQ50" s="333"/>
      <c r="CR50" s="333"/>
      <c r="CS50" s="334"/>
      <c r="CT50" s="335"/>
      <c r="CU50" s="335"/>
      <c r="CV50" s="342"/>
      <c r="CW50" s="410">
        <f>CW48+1</f>
        <v>46376</v>
      </c>
      <c r="CX50" s="332" t="str">
        <f>IFERROR(VLOOKUP(CW50,FeiertageBW[#All],2,FALSE),"")</f>
        <v>4. Advent</v>
      </c>
      <c r="CY50" s="333"/>
      <c r="CZ50" s="333"/>
      <c r="DA50" s="333"/>
      <c r="DB50" s="334"/>
      <c r="DC50" s="335"/>
      <c r="DD50" s="335"/>
      <c r="DE50" s="336"/>
    </row>
    <row r="51" spans="1:109" ht="18" customHeight="1" x14ac:dyDescent="0.25">
      <c r="A51" s="419"/>
      <c r="B51" s="411"/>
      <c r="C51" s="337" t="str">
        <f>IFERROR(VLOOKUP(B50,Ereignistabelle[],2,FALSE),"")</f>
        <v/>
      </c>
      <c r="D51" s="338"/>
      <c r="E51" s="338"/>
      <c r="F51" s="338"/>
      <c r="G51" s="338"/>
      <c r="H51" s="339"/>
      <c r="I51" s="339"/>
      <c r="J51" s="343" t="str">
        <f>IFERROR(VLOOKUP(B50,Serientermine,2,FALSE),"")</f>
        <v/>
      </c>
      <c r="K51" s="411"/>
      <c r="L51" s="337" t="str">
        <f>IFERROR(VLOOKUP(K50,Ereignistabelle[],2,FALSE),"")</f>
        <v/>
      </c>
      <c r="M51" s="338"/>
      <c r="N51" s="338"/>
      <c r="O51" s="338"/>
      <c r="P51" s="338"/>
      <c r="Q51" s="339"/>
      <c r="R51" s="339"/>
      <c r="S51" s="343" t="str">
        <f>IFERROR(VLOOKUP(K50,Serientermine,2,FALSE),"")</f>
        <v/>
      </c>
      <c r="T51" s="411"/>
      <c r="U51" s="337" t="str">
        <f>IFERROR(VLOOKUP(T50,Ereignistabelle[],2,FALSE),"")</f>
        <v/>
      </c>
      <c r="V51" s="338"/>
      <c r="W51" s="338"/>
      <c r="X51" s="338"/>
      <c r="Y51" s="338"/>
      <c r="Z51" s="339"/>
      <c r="AA51" s="339"/>
      <c r="AB51" s="343" t="str">
        <f>IFERROR(VLOOKUP(T50,Serientermine,2,FALSE),"")</f>
        <v/>
      </c>
      <c r="AC51" s="411"/>
      <c r="AD51" s="337" t="str">
        <f>IFERROR(VLOOKUP(AC50,Ereignistabelle[],2,FALSE),"")</f>
        <v/>
      </c>
      <c r="AE51" s="338"/>
      <c r="AF51" s="338"/>
      <c r="AG51" s="338"/>
      <c r="AH51" s="338"/>
      <c r="AI51" s="339"/>
      <c r="AJ51" s="339"/>
      <c r="AK51" s="343" t="str">
        <f>IFERROR(VLOOKUP(AC50,Serientermine,2,FALSE),"")</f>
        <v/>
      </c>
      <c r="AL51" s="411"/>
      <c r="AM51" s="337" t="str">
        <f>IFERROR(VLOOKUP(AL50,Ereignistabelle[],2,FALSE),"")</f>
        <v/>
      </c>
      <c r="AN51" s="338"/>
      <c r="AO51" s="338"/>
      <c r="AP51" s="338"/>
      <c r="AQ51" s="338"/>
      <c r="AR51" s="339"/>
      <c r="AS51" s="339"/>
      <c r="AT51" s="343" t="str">
        <f>IFERROR(VLOOKUP(AL50,Serientermine,2,FALSE),"")</f>
        <v/>
      </c>
      <c r="AU51" s="411"/>
      <c r="AV51" s="337" t="str">
        <f>IFERROR(VLOOKUP(AU50,Ereignistabelle[],2,FALSE),"")</f>
        <v/>
      </c>
      <c r="AW51" s="338"/>
      <c r="AX51" s="338"/>
      <c r="AY51" s="338"/>
      <c r="AZ51" s="338"/>
      <c r="BA51" s="339"/>
      <c r="BB51" s="339"/>
      <c r="BC51" s="343" t="str">
        <f>IFERROR(VLOOKUP(AU50,Serientermine,2,FALSE),"")</f>
        <v/>
      </c>
      <c r="BD51" s="411"/>
      <c r="BE51" s="337" t="str">
        <f>IFERROR(VLOOKUP(BD50,Ereignistabelle[],2,FALSE),"")</f>
        <v/>
      </c>
      <c r="BF51" s="338"/>
      <c r="BG51" s="338"/>
      <c r="BH51" s="338"/>
      <c r="BI51" s="338"/>
      <c r="BJ51" s="339"/>
      <c r="BK51" s="339"/>
      <c r="BL51" s="343" t="str">
        <f>IFERROR(VLOOKUP(BD50,Serientermine,2,FALSE),"")</f>
        <v/>
      </c>
      <c r="BM51" s="411"/>
      <c r="BN51" s="337" t="str">
        <f>IFERROR(VLOOKUP(BM50,Ereignistabelle[],2,FALSE),"")</f>
        <v/>
      </c>
      <c r="BO51" s="338"/>
      <c r="BP51" s="338"/>
      <c r="BQ51" s="338"/>
      <c r="BR51" s="338"/>
      <c r="BS51" s="339"/>
      <c r="BT51" s="339"/>
      <c r="BU51" s="343" t="str">
        <f>IFERROR(VLOOKUP(BM50,Serientermine,2,FALSE),"")</f>
        <v/>
      </c>
      <c r="BV51" s="411"/>
      <c r="BW51" s="337" t="str">
        <f>IFERROR(VLOOKUP(BV50,Ereignistabelle[],2,FALSE),"")</f>
        <v/>
      </c>
      <c r="BX51" s="338"/>
      <c r="BY51" s="338"/>
      <c r="BZ51" s="338"/>
      <c r="CA51" s="338"/>
      <c r="CB51" s="339"/>
      <c r="CC51" s="339"/>
      <c r="CD51" s="343" t="str">
        <f>IFERROR(VLOOKUP(BV50,Serientermine,2,FALSE),"")</f>
        <v/>
      </c>
      <c r="CE51" s="411"/>
      <c r="CF51" s="337" t="str">
        <f>IFERROR(VLOOKUP(CE50,Ereignistabelle[],2,FALSE),"")</f>
        <v/>
      </c>
      <c r="CG51" s="338"/>
      <c r="CH51" s="338"/>
      <c r="CI51" s="338"/>
      <c r="CJ51" s="338"/>
      <c r="CK51" s="339"/>
      <c r="CL51" s="339"/>
      <c r="CM51" s="343" t="str">
        <f>IFERROR(VLOOKUP(CE50,Serientermine,2,FALSE),"")</f>
        <v/>
      </c>
      <c r="CN51" s="411"/>
      <c r="CO51" s="320" t="str">
        <f>IFERROR(VLOOKUP(CN50,Ereignistabelle[],2,FALSE),"")</f>
        <v/>
      </c>
      <c r="CP51" s="338"/>
      <c r="CQ51" s="338"/>
      <c r="CR51" s="338"/>
      <c r="CS51" s="338"/>
      <c r="CT51" s="339"/>
      <c r="CU51" s="339"/>
      <c r="CV51" s="343" t="str">
        <f>IFERROR(VLOOKUP(CN50,Serientermine,2,FALSE),"")</f>
        <v/>
      </c>
      <c r="CW51" s="411"/>
      <c r="CX51" s="337" t="str">
        <f>IFERROR(VLOOKUP(CW50,Ereignistabelle[],2,FALSE),"")</f>
        <v/>
      </c>
      <c r="CY51" s="338"/>
      <c r="CZ51" s="338"/>
      <c r="DA51" s="338"/>
      <c r="DB51" s="338"/>
      <c r="DC51" s="339"/>
      <c r="DD51" s="339"/>
      <c r="DE51" s="340" t="str">
        <f>IFERROR(VLOOKUP(CW50,Serientermine,2,FALSE),"")</f>
        <v/>
      </c>
    </row>
    <row r="52" spans="1:109" ht="18" customHeight="1" x14ac:dyDescent="0.25">
      <c r="A52" s="403" t="s">
        <v>18</v>
      </c>
      <c r="B52" s="405">
        <f>B50+1</f>
        <v>46041</v>
      </c>
      <c r="C52" s="319" t="str">
        <f>IFERROR(VLOOKUP(B52,FeiertageBW[#All],2,FALSE),"")</f>
        <v/>
      </c>
      <c r="D52" s="330"/>
      <c r="E52" s="330"/>
      <c r="F52" s="330"/>
      <c r="G52" s="324"/>
      <c r="H52" s="323"/>
      <c r="I52" s="323"/>
      <c r="J52" s="321"/>
      <c r="K52" s="405">
        <f>K50+1</f>
        <v>46069</v>
      </c>
      <c r="L52" s="319" t="str">
        <f>IFERROR(VLOOKUP(K52,FeiertageBW[#All],2,FALSE),"")</f>
        <v/>
      </c>
      <c r="M52" s="330"/>
      <c r="N52" s="330"/>
      <c r="O52" s="330"/>
      <c r="P52" s="324"/>
      <c r="Q52" s="323"/>
      <c r="R52" s="323"/>
      <c r="S52" s="321"/>
      <c r="T52" s="405">
        <f>T50+1</f>
        <v>46097</v>
      </c>
      <c r="U52" s="319" t="str">
        <f>IFERROR(VLOOKUP(T52,FeiertageBW[#All],2,FALSE),"")</f>
        <v/>
      </c>
      <c r="V52" s="330"/>
      <c r="W52" s="330"/>
      <c r="X52" s="330"/>
      <c r="Y52" s="324"/>
      <c r="Z52" s="323"/>
      <c r="AA52" s="323"/>
      <c r="AB52" s="321"/>
      <c r="AC52" s="405">
        <f>AC50+1</f>
        <v>46132</v>
      </c>
      <c r="AD52" s="319" t="str">
        <f>IFERROR(VLOOKUP(AC52,FeiertageBW[#All],2,FALSE),"")</f>
        <v/>
      </c>
      <c r="AE52" s="330"/>
      <c r="AF52" s="330"/>
      <c r="AG52" s="330"/>
      <c r="AH52" s="324"/>
      <c r="AI52" s="323"/>
      <c r="AJ52" s="323"/>
      <c r="AK52" s="321"/>
      <c r="AL52" s="405">
        <f>AL50+1</f>
        <v>46160</v>
      </c>
      <c r="AM52" s="319" t="str">
        <f>IFERROR(VLOOKUP(AL52,FeiertageBW[#All],2,FALSE),"")</f>
        <v/>
      </c>
      <c r="AN52" s="330"/>
      <c r="AO52" s="330"/>
      <c r="AP52" s="330"/>
      <c r="AQ52" s="324"/>
      <c r="AR52" s="323"/>
      <c r="AS52" s="323"/>
      <c r="AT52" s="321"/>
      <c r="AU52" s="405">
        <f>AU50+1</f>
        <v>46188</v>
      </c>
      <c r="AV52" s="319" t="str">
        <f>IFERROR(VLOOKUP(AU52,FeiertageBW[#All],2,FALSE),"")</f>
        <v/>
      </c>
      <c r="AW52" s="330"/>
      <c r="AX52" s="330"/>
      <c r="AY52" s="330"/>
      <c r="AZ52" s="324"/>
      <c r="BA52" s="323"/>
      <c r="BB52" s="323"/>
      <c r="BC52" s="321"/>
      <c r="BD52" s="405">
        <f>BD50+1</f>
        <v>46223</v>
      </c>
      <c r="BE52" s="319" t="str">
        <f>IFERROR(VLOOKUP(BD52,FeiertageBW[#All],2,FALSE),"")</f>
        <v/>
      </c>
      <c r="BF52" s="330"/>
      <c r="BG52" s="330"/>
      <c r="BH52" s="330"/>
      <c r="BI52" s="324"/>
      <c r="BJ52" s="323"/>
      <c r="BK52" s="323"/>
      <c r="BL52" s="321"/>
      <c r="BM52" s="405">
        <f>BM50+1</f>
        <v>46251</v>
      </c>
      <c r="BN52" s="319" t="str">
        <f>IFERROR(VLOOKUP(BM52,FeiertageBW[#All],2,FALSE),"")</f>
        <v/>
      </c>
      <c r="BO52" s="330"/>
      <c r="BP52" s="330"/>
      <c r="BQ52" s="330"/>
      <c r="BR52" s="324"/>
      <c r="BS52" s="323"/>
      <c r="BT52" s="323"/>
      <c r="BU52" s="321"/>
      <c r="BV52" s="405">
        <f>BV50+1</f>
        <v>46286</v>
      </c>
      <c r="BW52" s="319" t="str">
        <f>IFERROR(VLOOKUP(BV52,FeiertageBW[#All],2,FALSE),"")</f>
        <v/>
      </c>
      <c r="BX52" s="330"/>
      <c r="BY52" s="330"/>
      <c r="BZ52" s="330"/>
      <c r="CA52" s="324"/>
      <c r="CB52" s="323"/>
      <c r="CC52" s="323"/>
      <c r="CD52" s="321"/>
      <c r="CE52" s="405">
        <f>CE50+1</f>
        <v>46314</v>
      </c>
      <c r="CF52" s="319" t="str">
        <f>IFERROR(VLOOKUP(CE52,FeiertageBW[#All],2,FALSE),"")</f>
        <v/>
      </c>
      <c r="CG52" s="330"/>
      <c r="CH52" s="330"/>
      <c r="CI52" s="330"/>
      <c r="CJ52" s="324"/>
      <c r="CK52" s="323"/>
      <c r="CL52" s="323"/>
      <c r="CM52" s="321"/>
      <c r="CN52" s="405">
        <f>CN50+1</f>
        <v>46342</v>
      </c>
      <c r="CO52" s="319" t="str">
        <f>IFERROR(VLOOKUP(CN52,FeiertageBW[#All],2,FALSE),"")</f>
        <v/>
      </c>
      <c r="CP52" s="330"/>
      <c r="CQ52" s="330"/>
      <c r="CR52" s="330"/>
      <c r="CS52" s="324"/>
      <c r="CT52" s="323"/>
      <c r="CU52" s="323"/>
      <c r="CV52" s="321"/>
      <c r="CW52" s="405">
        <f>CW50+1</f>
        <v>46377</v>
      </c>
      <c r="CX52" s="319" t="str">
        <f>IFERROR(VLOOKUP(CW52,FeiertageBW[#All],2,FALSE),"")</f>
        <v/>
      </c>
      <c r="CY52" s="330"/>
      <c r="CZ52" s="330"/>
      <c r="DA52" s="330"/>
      <c r="DB52" s="324"/>
      <c r="DC52" s="323"/>
      <c r="DD52" s="323"/>
      <c r="DE52" s="325"/>
    </row>
    <row r="53" spans="1:109" ht="18" customHeight="1" x14ac:dyDescent="0.25">
      <c r="A53" s="403"/>
      <c r="B53" s="409"/>
      <c r="C53" s="331" t="str">
        <f>IFERROR(VLOOKUP(B52,Ereignistabelle[],2,FALSE),"")</f>
        <v/>
      </c>
      <c r="D53" s="327"/>
      <c r="E53" s="327"/>
      <c r="F53" s="327"/>
      <c r="G53" s="327"/>
      <c r="H53" s="328"/>
      <c r="I53" s="328"/>
      <c r="J53" s="341" t="str">
        <f>IFERROR(VLOOKUP(B52,Serientermine,2,FALSE),"")</f>
        <v/>
      </c>
      <c r="K53" s="409"/>
      <c r="L53" s="331" t="str">
        <f>IFERROR(VLOOKUP(K52,Ereignistabelle[],2,FALSE),"")</f>
        <v/>
      </c>
      <c r="M53" s="327"/>
      <c r="N53" s="327"/>
      <c r="O53" s="327"/>
      <c r="P53" s="327"/>
      <c r="Q53" s="328"/>
      <c r="R53" s="328"/>
      <c r="S53" s="341" t="str">
        <f>IFERROR(VLOOKUP(K52,Serientermine,2,FALSE),"")</f>
        <v/>
      </c>
      <c r="T53" s="409"/>
      <c r="U53" s="331" t="str">
        <f>IFERROR(VLOOKUP(T52,Ereignistabelle[],2,FALSE),"")</f>
        <v/>
      </c>
      <c r="V53" s="327"/>
      <c r="W53" s="327"/>
      <c r="X53" s="327"/>
      <c r="Y53" s="327"/>
      <c r="Z53" s="328"/>
      <c r="AA53" s="328"/>
      <c r="AB53" s="341" t="str">
        <f>IFERROR(VLOOKUP(T52,Serientermine,2,FALSE),"")</f>
        <v/>
      </c>
      <c r="AC53" s="409"/>
      <c r="AD53" s="331" t="str">
        <f>IFERROR(VLOOKUP(AC52,Ereignistabelle[],2,FALSE),"")</f>
        <v/>
      </c>
      <c r="AE53" s="327"/>
      <c r="AF53" s="327"/>
      <c r="AG53" s="327"/>
      <c r="AH53" s="327"/>
      <c r="AI53" s="328"/>
      <c r="AJ53" s="328"/>
      <c r="AK53" s="341" t="str">
        <f>IFERROR(VLOOKUP(AC52,Serientermine,2,FALSE),"")</f>
        <v/>
      </c>
      <c r="AL53" s="409"/>
      <c r="AM53" s="331" t="str">
        <f>IFERROR(VLOOKUP(AL52,Ereignistabelle[],2,FALSE),"")</f>
        <v/>
      </c>
      <c r="AN53" s="327"/>
      <c r="AO53" s="327"/>
      <c r="AP53" s="327"/>
      <c r="AQ53" s="327"/>
      <c r="AR53" s="328"/>
      <c r="AS53" s="328"/>
      <c r="AT53" s="341" t="str">
        <f>IFERROR(VLOOKUP(AL52,Serientermine,2,FALSE),"")</f>
        <v/>
      </c>
      <c r="AU53" s="409"/>
      <c r="AV53" s="331" t="str">
        <f>IFERROR(VLOOKUP(AU52,Ereignistabelle[],2,FALSE),"")</f>
        <v/>
      </c>
      <c r="AW53" s="327"/>
      <c r="AX53" s="327"/>
      <c r="AY53" s="327"/>
      <c r="AZ53" s="327"/>
      <c r="BA53" s="328"/>
      <c r="BB53" s="328"/>
      <c r="BC53" s="341" t="str">
        <f>IFERROR(VLOOKUP(AU52,Serientermine,2,FALSE),"")</f>
        <v/>
      </c>
      <c r="BD53" s="409"/>
      <c r="BE53" s="331" t="str">
        <f>IFERROR(VLOOKUP(BD52,Ereignistabelle[],2,FALSE),"")</f>
        <v/>
      </c>
      <c r="BF53" s="327"/>
      <c r="BG53" s="327"/>
      <c r="BH53" s="327"/>
      <c r="BI53" s="327"/>
      <c r="BJ53" s="328"/>
      <c r="BK53" s="328"/>
      <c r="BL53" s="341" t="str">
        <f>IFERROR(VLOOKUP(BD52,Serientermine,2,FALSE),"")</f>
        <v/>
      </c>
      <c r="BM53" s="409"/>
      <c r="BN53" s="331" t="str">
        <f>IFERROR(VLOOKUP(BM52,Ereignistabelle[],2,FALSE),"")</f>
        <v/>
      </c>
      <c r="BO53" s="327"/>
      <c r="BP53" s="327"/>
      <c r="BQ53" s="327"/>
      <c r="BR53" s="327"/>
      <c r="BS53" s="328"/>
      <c r="BT53" s="328"/>
      <c r="BU53" s="341" t="str">
        <f>IFERROR(VLOOKUP(BM52,Serientermine,2,FALSE),"")</f>
        <v/>
      </c>
      <c r="BV53" s="409"/>
      <c r="BW53" s="331" t="str">
        <f>IFERROR(VLOOKUP(BV52,Ereignistabelle[],2,FALSE),"")</f>
        <v/>
      </c>
      <c r="BX53" s="327"/>
      <c r="BY53" s="327"/>
      <c r="BZ53" s="327"/>
      <c r="CA53" s="327"/>
      <c r="CB53" s="328"/>
      <c r="CC53" s="328"/>
      <c r="CD53" s="341" t="str">
        <f>IFERROR(VLOOKUP(BV52,Serientermine,2,FALSE),"")</f>
        <v/>
      </c>
      <c r="CE53" s="409"/>
      <c r="CF53" s="331" t="str">
        <f>IFERROR(VLOOKUP(CE52,Ereignistabelle[],2,FALSE),"")</f>
        <v/>
      </c>
      <c r="CG53" s="327"/>
      <c r="CH53" s="327"/>
      <c r="CI53" s="327"/>
      <c r="CJ53" s="327"/>
      <c r="CK53" s="328"/>
      <c r="CL53" s="328"/>
      <c r="CM53" s="341" t="str">
        <f>IFERROR(VLOOKUP(CE52,Serientermine,2,FALSE),"")</f>
        <v/>
      </c>
      <c r="CN53" s="409"/>
      <c r="CO53" s="326" t="str">
        <f>IFERROR(VLOOKUP(CN52,Ereignistabelle[],2,FALSE),"")</f>
        <v/>
      </c>
      <c r="CP53" s="327"/>
      <c r="CQ53" s="327"/>
      <c r="CR53" s="327"/>
      <c r="CS53" s="327"/>
      <c r="CT53" s="328"/>
      <c r="CU53" s="328"/>
      <c r="CV53" s="341" t="str">
        <f>IFERROR(VLOOKUP(CN52,Serientermine,2,FALSE),"")</f>
        <v/>
      </c>
      <c r="CW53" s="409"/>
      <c r="CX53" s="331" t="str">
        <f>IFERROR(VLOOKUP(CW52,Ereignistabelle[],2,FALSE),"")</f>
        <v/>
      </c>
      <c r="CY53" s="327"/>
      <c r="CZ53" s="327"/>
      <c r="DA53" s="327"/>
      <c r="DB53" s="327"/>
      <c r="DC53" s="328"/>
      <c r="DD53" s="328"/>
      <c r="DE53" s="329" t="str">
        <f>IFERROR(VLOOKUP(CW52,Serientermine,2,FALSE),"")</f>
        <v/>
      </c>
    </row>
    <row r="54" spans="1:109" ht="18" customHeight="1" x14ac:dyDescent="0.25">
      <c r="A54" s="403" t="s">
        <v>14</v>
      </c>
      <c r="B54" s="405">
        <f>B52+1</f>
        <v>46042</v>
      </c>
      <c r="C54" s="319" t="str">
        <f>IFERROR(VLOOKUP(B54,FeiertageBW[#All],2,FALSE),"")</f>
        <v/>
      </c>
      <c r="D54" s="330"/>
      <c r="E54" s="330"/>
      <c r="F54" s="330"/>
      <c r="G54" s="324"/>
      <c r="H54" s="323"/>
      <c r="I54" s="323"/>
      <c r="J54" s="321"/>
      <c r="K54" s="405">
        <f>K52+1</f>
        <v>46070</v>
      </c>
      <c r="L54" s="319" t="str">
        <f>IFERROR(VLOOKUP(K54,FeiertageBW[#All],2,FALSE),"")</f>
        <v/>
      </c>
      <c r="M54" s="330"/>
      <c r="N54" s="330"/>
      <c r="O54" s="330"/>
      <c r="P54" s="324"/>
      <c r="Q54" s="323"/>
      <c r="R54" s="323"/>
      <c r="S54" s="321"/>
      <c r="T54" s="405">
        <f>T52+1</f>
        <v>46098</v>
      </c>
      <c r="U54" s="319" t="str">
        <f>IFERROR(VLOOKUP(T54,FeiertageBW[#All],2,FALSE),"")</f>
        <v/>
      </c>
      <c r="V54" s="330"/>
      <c r="W54" s="330"/>
      <c r="X54" s="330"/>
      <c r="Y54" s="324"/>
      <c r="Z54" s="323"/>
      <c r="AA54" s="323"/>
      <c r="AB54" s="321"/>
      <c r="AC54" s="405">
        <f>AC52+1</f>
        <v>46133</v>
      </c>
      <c r="AD54" s="319" t="str">
        <f>IFERROR(VLOOKUP(AC54,FeiertageBW[#All],2,FALSE),"")</f>
        <v/>
      </c>
      <c r="AE54" s="330"/>
      <c r="AF54" s="330"/>
      <c r="AG54" s="330"/>
      <c r="AH54" s="324"/>
      <c r="AI54" s="323"/>
      <c r="AJ54" s="323"/>
      <c r="AK54" s="321"/>
      <c r="AL54" s="405">
        <f>AL52+1</f>
        <v>46161</v>
      </c>
      <c r="AM54" s="319" t="str">
        <f>IFERROR(VLOOKUP(AL54,FeiertageBW[#All],2,FALSE),"")</f>
        <v/>
      </c>
      <c r="AN54" s="330"/>
      <c r="AO54" s="330"/>
      <c r="AP54" s="330"/>
      <c r="AQ54" s="324"/>
      <c r="AR54" s="323"/>
      <c r="AS54" s="323"/>
      <c r="AT54" s="321"/>
      <c r="AU54" s="405">
        <f>AU52+1</f>
        <v>46189</v>
      </c>
      <c r="AV54" s="319" t="str">
        <f>IFERROR(VLOOKUP(AU54,FeiertageBW[#All],2,FALSE),"")</f>
        <v/>
      </c>
      <c r="AW54" s="330"/>
      <c r="AX54" s="330"/>
      <c r="AY54" s="330"/>
      <c r="AZ54" s="324"/>
      <c r="BA54" s="323"/>
      <c r="BB54" s="323"/>
      <c r="BC54" s="321"/>
      <c r="BD54" s="405">
        <f>BD52+1</f>
        <v>46224</v>
      </c>
      <c r="BE54" s="319" t="str">
        <f>IFERROR(VLOOKUP(BD54,FeiertageBW[#All],2,FALSE),"")</f>
        <v/>
      </c>
      <c r="BF54" s="330"/>
      <c r="BG54" s="330"/>
      <c r="BH54" s="330"/>
      <c r="BI54" s="324"/>
      <c r="BJ54" s="323"/>
      <c r="BK54" s="323"/>
      <c r="BL54" s="321"/>
      <c r="BM54" s="405">
        <f>BM52+1</f>
        <v>46252</v>
      </c>
      <c r="BN54" s="319" t="str">
        <f>IFERROR(VLOOKUP(BM54,FeiertageBW[#All],2,FALSE),"")</f>
        <v/>
      </c>
      <c r="BO54" s="330"/>
      <c r="BP54" s="330"/>
      <c r="BQ54" s="330"/>
      <c r="BR54" s="324"/>
      <c r="BS54" s="323"/>
      <c r="BT54" s="323"/>
      <c r="BU54" s="321"/>
      <c r="BV54" s="405">
        <f>BV52+1</f>
        <v>46287</v>
      </c>
      <c r="BW54" s="319" t="str">
        <f>IFERROR(VLOOKUP(BV54,FeiertageBW[#All],2,FALSE),"")</f>
        <v/>
      </c>
      <c r="BX54" s="330"/>
      <c r="BY54" s="330"/>
      <c r="BZ54" s="330"/>
      <c r="CA54" s="324"/>
      <c r="CB54" s="323"/>
      <c r="CC54" s="323"/>
      <c r="CD54" s="321"/>
      <c r="CE54" s="405">
        <f>CE52+1</f>
        <v>46315</v>
      </c>
      <c r="CF54" s="319" t="str">
        <f>IFERROR(VLOOKUP(CE54,FeiertageBW[#All],2,FALSE),"")</f>
        <v/>
      </c>
      <c r="CG54" s="330"/>
      <c r="CH54" s="330"/>
      <c r="CI54" s="330"/>
      <c r="CJ54" s="324"/>
      <c r="CK54" s="323"/>
      <c r="CL54" s="323"/>
      <c r="CM54" s="321"/>
      <c r="CN54" s="405">
        <f>CN52+1</f>
        <v>46343</v>
      </c>
      <c r="CO54" s="319" t="str">
        <f>IFERROR(VLOOKUP(CN54,FeiertageBW[#All],2,FALSE),"")</f>
        <v/>
      </c>
      <c r="CP54" s="330"/>
      <c r="CQ54" s="330"/>
      <c r="CR54" s="330"/>
      <c r="CS54" s="324"/>
      <c r="CT54" s="323"/>
      <c r="CU54" s="323"/>
      <c r="CV54" s="321"/>
      <c r="CW54" s="405">
        <f>CW52+1</f>
        <v>46378</v>
      </c>
      <c r="CX54" s="319" t="str">
        <f>IFERROR(VLOOKUP(CW54,FeiertageBW[#All],2,FALSE),"")</f>
        <v/>
      </c>
      <c r="CY54" s="330"/>
      <c r="CZ54" s="330"/>
      <c r="DA54" s="330"/>
      <c r="DB54" s="324"/>
      <c r="DC54" s="323"/>
      <c r="DD54" s="323"/>
      <c r="DE54" s="325"/>
    </row>
    <row r="55" spans="1:109" ht="18" customHeight="1" x14ac:dyDescent="0.25">
      <c r="A55" s="403"/>
      <c r="B55" s="409"/>
      <c r="C55" s="331" t="str">
        <f>IFERROR(VLOOKUP(B54,Ereignistabelle[],2,FALSE),"")</f>
        <v/>
      </c>
      <c r="D55" s="327"/>
      <c r="E55" s="327"/>
      <c r="F55" s="327"/>
      <c r="G55" s="327"/>
      <c r="H55" s="328"/>
      <c r="I55" s="328"/>
      <c r="J55" s="341" t="str">
        <f>IFERROR(VLOOKUP(B54,Serientermine,2,FALSE),"")</f>
        <v/>
      </c>
      <c r="K55" s="409"/>
      <c r="L55" s="331" t="str">
        <f>IFERROR(VLOOKUP(K54,Ereignistabelle[],2,FALSE),"")</f>
        <v/>
      </c>
      <c r="M55" s="327"/>
      <c r="N55" s="327"/>
      <c r="O55" s="327"/>
      <c r="P55" s="327"/>
      <c r="Q55" s="328"/>
      <c r="R55" s="328"/>
      <c r="S55" s="341" t="str">
        <f>IFERROR(VLOOKUP(K54,Serientermine,2,FALSE),"")</f>
        <v/>
      </c>
      <c r="T55" s="409"/>
      <c r="U55" s="331" t="str">
        <f>IFERROR(VLOOKUP(T54,Ereignistabelle[],2,FALSE),"")</f>
        <v/>
      </c>
      <c r="V55" s="327"/>
      <c r="W55" s="327"/>
      <c r="X55" s="327"/>
      <c r="Y55" s="327"/>
      <c r="Z55" s="328"/>
      <c r="AA55" s="328"/>
      <c r="AB55" s="341" t="str">
        <f>IFERROR(VLOOKUP(T54,Serientermine,2,FALSE),"")</f>
        <v/>
      </c>
      <c r="AC55" s="409"/>
      <c r="AD55" s="331" t="str">
        <f>IFERROR(VLOOKUP(AC54,Ereignistabelle[],2,FALSE),"")</f>
        <v/>
      </c>
      <c r="AE55" s="327"/>
      <c r="AF55" s="327"/>
      <c r="AG55" s="327"/>
      <c r="AH55" s="327"/>
      <c r="AI55" s="328"/>
      <c r="AJ55" s="328"/>
      <c r="AK55" s="341" t="str">
        <f>IFERROR(VLOOKUP(AC54,Serientermine,2,FALSE),"")</f>
        <v/>
      </c>
      <c r="AL55" s="409"/>
      <c r="AM55" s="331" t="str">
        <f>IFERROR(VLOOKUP(AL54,Ereignistabelle[],2,FALSE),"")</f>
        <v/>
      </c>
      <c r="AN55" s="327"/>
      <c r="AO55" s="327"/>
      <c r="AP55" s="327"/>
      <c r="AQ55" s="327"/>
      <c r="AR55" s="328"/>
      <c r="AS55" s="328"/>
      <c r="AT55" s="341" t="str">
        <f>IFERROR(VLOOKUP(AL54,Serientermine,2,FALSE),"")</f>
        <v/>
      </c>
      <c r="AU55" s="409"/>
      <c r="AV55" s="331" t="str">
        <f>IFERROR(VLOOKUP(AU54,Ereignistabelle[],2,FALSE),"")</f>
        <v/>
      </c>
      <c r="AW55" s="327"/>
      <c r="AX55" s="327"/>
      <c r="AY55" s="327"/>
      <c r="AZ55" s="327"/>
      <c r="BA55" s="328"/>
      <c r="BB55" s="328"/>
      <c r="BC55" s="341" t="str">
        <f>IFERROR(VLOOKUP(AU54,Serientermine,2,FALSE),"")</f>
        <v/>
      </c>
      <c r="BD55" s="409"/>
      <c r="BE55" s="331" t="str">
        <f>IFERROR(VLOOKUP(BD54,Ereignistabelle[],2,FALSE),"")</f>
        <v/>
      </c>
      <c r="BF55" s="327"/>
      <c r="BG55" s="327"/>
      <c r="BH55" s="327"/>
      <c r="BI55" s="327"/>
      <c r="BJ55" s="328"/>
      <c r="BK55" s="328"/>
      <c r="BL55" s="341" t="str">
        <f>IFERROR(VLOOKUP(BD54,Serientermine,2,FALSE),"")</f>
        <v/>
      </c>
      <c r="BM55" s="409"/>
      <c r="BN55" s="331" t="str">
        <f>IFERROR(VLOOKUP(BM54,Ereignistabelle[],2,FALSE),"")</f>
        <v/>
      </c>
      <c r="BO55" s="327"/>
      <c r="BP55" s="327"/>
      <c r="BQ55" s="327"/>
      <c r="BR55" s="327"/>
      <c r="BS55" s="328"/>
      <c r="BT55" s="328"/>
      <c r="BU55" s="341" t="str">
        <f>IFERROR(VLOOKUP(BM54,Serientermine,2,FALSE),"")</f>
        <v/>
      </c>
      <c r="BV55" s="409"/>
      <c r="BW55" s="331" t="str">
        <f>IFERROR(VLOOKUP(BV54,Ereignistabelle[],2,FALSE),"")</f>
        <v/>
      </c>
      <c r="BX55" s="327"/>
      <c r="BY55" s="327"/>
      <c r="BZ55" s="327"/>
      <c r="CA55" s="327"/>
      <c r="CB55" s="328"/>
      <c r="CC55" s="328"/>
      <c r="CD55" s="341" t="str">
        <f>IFERROR(VLOOKUP(BV54,Serientermine,2,FALSE),"")</f>
        <v/>
      </c>
      <c r="CE55" s="409"/>
      <c r="CF55" s="331" t="str">
        <f>IFERROR(VLOOKUP(CE54,Ereignistabelle[],2,FALSE),"")</f>
        <v/>
      </c>
      <c r="CG55" s="327"/>
      <c r="CH55" s="327"/>
      <c r="CI55" s="327"/>
      <c r="CJ55" s="327"/>
      <c r="CK55" s="328"/>
      <c r="CL55" s="328"/>
      <c r="CM55" s="341" t="str">
        <f>IFERROR(VLOOKUP(CE54,Serientermine,2,FALSE),"")</f>
        <v/>
      </c>
      <c r="CN55" s="409"/>
      <c r="CO55" s="326" t="str">
        <f>IFERROR(VLOOKUP(CN54,Ereignistabelle[],2,FALSE),"")</f>
        <v/>
      </c>
      <c r="CP55" s="327"/>
      <c r="CQ55" s="327"/>
      <c r="CR55" s="327"/>
      <c r="CS55" s="327"/>
      <c r="CT55" s="328"/>
      <c r="CU55" s="328"/>
      <c r="CV55" s="341" t="str">
        <f>IFERROR(VLOOKUP(CN54,Serientermine,2,FALSE),"")</f>
        <v/>
      </c>
      <c r="CW55" s="409"/>
      <c r="CX55" s="331" t="str">
        <f>IFERROR(VLOOKUP(CW54,Ereignistabelle[],2,FALSE),"")</f>
        <v/>
      </c>
      <c r="CY55" s="327"/>
      <c r="CZ55" s="327"/>
      <c r="DA55" s="327"/>
      <c r="DB55" s="327"/>
      <c r="DC55" s="328"/>
      <c r="DD55" s="328"/>
      <c r="DE55" s="329" t="str">
        <f>IFERROR(VLOOKUP(CW54,Serientermine,2,FALSE),"")</f>
        <v/>
      </c>
    </row>
    <row r="56" spans="1:109" ht="18" customHeight="1" x14ac:dyDescent="0.25">
      <c r="A56" s="403" t="s">
        <v>13</v>
      </c>
      <c r="B56" s="405">
        <f>B54+1</f>
        <v>46043</v>
      </c>
      <c r="C56" s="319" t="str">
        <f>IFERROR(VLOOKUP(B56,FeiertageBW[#All],2,FALSE),"")</f>
        <v/>
      </c>
      <c r="D56" s="330"/>
      <c r="E56" s="330"/>
      <c r="F56" s="330"/>
      <c r="G56" s="324"/>
      <c r="H56" s="323"/>
      <c r="I56" s="323"/>
      <c r="J56" s="321" t="str">
        <f>IF(B56&lt;&gt;"",TRUNC((B56-WEEKDAY(B56,2)-DATE(YEAR(B56+4-WEEKDAY(B56,2)),1,-10))/7)&amp;"","")</f>
        <v>4</v>
      </c>
      <c r="K56" s="405">
        <f>K54+1</f>
        <v>46071</v>
      </c>
      <c r="L56" s="319" t="str">
        <f>IFERROR(VLOOKUP(K56,FeiertageBW[#All],2,FALSE),"")</f>
        <v/>
      </c>
      <c r="M56" s="330"/>
      <c r="N56" s="330"/>
      <c r="O56" s="330"/>
      <c r="P56" s="324"/>
      <c r="Q56" s="323"/>
      <c r="R56" s="323"/>
      <c r="S56" s="321" t="str">
        <f>IF(K56&lt;&gt;"",TRUNC((K56-WEEKDAY(K56,2)-DATE(YEAR(K56+4-WEEKDAY(K56,2)),1,-10))/7)&amp;"","")</f>
        <v>8</v>
      </c>
      <c r="T56" s="405">
        <f>T54+1</f>
        <v>46099</v>
      </c>
      <c r="U56" s="319" t="str">
        <f>IFERROR(VLOOKUP(T56,FeiertageBW[#All],2,FALSE),"")</f>
        <v/>
      </c>
      <c r="V56" s="330"/>
      <c r="W56" s="330"/>
      <c r="X56" s="330"/>
      <c r="Y56" s="324"/>
      <c r="Z56" s="323"/>
      <c r="AA56" s="323"/>
      <c r="AB56" s="321" t="str">
        <f>IF(T56&lt;&gt;"",TRUNC((T56-WEEKDAY(T56,2)-DATE(YEAR(T56+4-WEEKDAY(T56,2)),1,-10))/7)&amp;"","")</f>
        <v>12</v>
      </c>
      <c r="AC56" s="405">
        <f>AC54+1</f>
        <v>46134</v>
      </c>
      <c r="AD56" s="319" t="str">
        <f>IFERROR(VLOOKUP(AC56,FeiertageBW[#All],2,FALSE),"")</f>
        <v/>
      </c>
      <c r="AE56" s="330"/>
      <c r="AF56" s="330"/>
      <c r="AG56" s="330"/>
      <c r="AH56" s="324"/>
      <c r="AI56" s="323"/>
      <c r="AJ56" s="323"/>
      <c r="AK56" s="321" t="str">
        <f>IF(AC56&lt;&gt;"",TRUNC((AC56-WEEKDAY(AC56,2)-DATE(YEAR(AC56+4-WEEKDAY(AC56,2)),1,-10))/7)&amp;"","")</f>
        <v>17</v>
      </c>
      <c r="AL56" s="405">
        <f>AL54+1</f>
        <v>46162</v>
      </c>
      <c r="AM56" s="319" t="str">
        <f>IFERROR(VLOOKUP(AL56,FeiertageBW[#All],2,FALSE),"")</f>
        <v/>
      </c>
      <c r="AN56" s="330"/>
      <c r="AO56" s="330"/>
      <c r="AP56" s="330"/>
      <c r="AQ56" s="324"/>
      <c r="AR56" s="323"/>
      <c r="AS56" s="323"/>
      <c r="AT56" s="321" t="str">
        <f>IF(AL56&lt;&gt;"",TRUNC((AL56-WEEKDAY(AL56,2)-DATE(YEAR(AL56+4-WEEKDAY(AL56,2)),1,-10))/7)&amp;"","")</f>
        <v>21</v>
      </c>
      <c r="AU56" s="405">
        <f>AU54+1</f>
        <v>46190</v>
      </c>
      <c r="AV56" s="319" t="str">
        <f>IFERROR(VLOOKUP(AU56,FeiertageBW[#All],2,FALSE),"")</f>
        <v/>
      </c>
      <c r="AW56" s="330"/>
      <c r="AX56" s="330"/>
      <c r="AY56" s="330"/>
      <c r="AZ56" s="324"/>
      <c r="BA56" s="323"/>
      <c r="BB56" s="323"/>
      <c r="BC56" s="321" t="str">
        <f>IF(AU56&lt;&gt;"",TRUNC((AU56-WEEKDAY(AU56,2)-DATE(YEAR(AU56+4-WEEKDAY(AU56,2)),1,-10))/7)&amp;"","")</f>
        <v>25</v>
      </c>
      <c r="BD56" s="405">
        <f>BD54+1</f>
        <v>46225</v>
      </c>
      <c r="BE56" s="319" t="str">
        <f>IFERROR(VLOOKUP(BD56,FeiertageBW[#All],2,FALSE),"")</f>
        <v/>
      </c>
      <c r="BF56" s="330"/>
      <c r="BG56" s="330"/>
      <c r="BH56" s="330"/>
      <c r="BI56" s="324"/>
      <c r="BJ56" s="323"/>
      <c r="BK56" s="323"/>
      <c r="BL56" s="321" t="str">
        <f>IF(BD56&lt;&gt;"",TRUNC((BD56-WEEKDAY(BD56,2)-DATE(YEAR(BD56+4-WEEKDAY(BD56,2)),1,-10))/7)&amp;"","")</f>
        <v>30</v>
      </c>
      <c r="BM56" s="405">
        <f>BM54+1</f>
        <v>46253</v>
      </c>
      <c r="BN56" s="319" t="str">
        <f>IFERROR(VLOOKUP(BM56,FeiertageBW[#All],2,FALSE),"")</f>
        <v/>
      </c>
      <c r="BO56" s="330"/>
      <c r="BP56" s="330"/>
      <c r="BQ56" s="330"/>
      <c r="BR56" s="324"/>
      <c r="BS56" s="323"/>
      <c r="BT56" s="323"/>
      <c r="BU56" s="321" t="str">
        <f>IF(BM56&lt;&gt;"",TRUNC((BM56-WEEKDAY(BM56,2)-DATE(YEAR(BM56+4-WEEKDAY(BM56,2)),1,-10))/7)&amp;"","")</f>
        <v>34</v>
      </c>
      <c r="BV56" s="405">
        <f>BV54+1</f>
        <v>46288</v>
      </c>
      <c r="BW56" s="319" t="str">
        <f>IFERROR(VLOOKUP(BV56,FeiertageBW[#All],2,FALSE),"")</f>
        <v/>
      </c>
      <c r="BX56" s="330"/>
      <c r="BY56" s="330"/>
      <c r="BZ56" s="330"/>
      <c r="CA56" s="324"/>
      <c r="CB56" s="323"/>
      <c r="CC56" s="323"/>
      <c r="CD56" s="321" t="str">
        <f>IF(BV56&lt;&gt;"",TRUNC((BV56-WEEKDAY(BV56,2)-DATE(YEAR(BV56+4-WEEKDAY(BV56,2)),1,-10))/7)&amp;"","")</f>
        <v>39</v>
      </c>
      <c r="CE56" s="405">
        <f>CE54+1</f>
        <v>46316</v>
      </c>
      <c r="CF56" s="319" t="str">
        <f>IFERROR(VLOOKUP(CE56,FeiertageBW[#All],2,FALSE),"")</f>
        <v/>
      </c>
      <c r="CG56" s="330"/>
      <c r="CH56" s="330"/>
      <c r="CI56" s="330"/>
      <c r="CJ56" s="324"/>
      <c r="CK56" s="323"/>
      <c r="CL56" s="323"/>
      <c r="CM56" s="321" t="str">
        <f>IF(CE56&lt;&gt;"",TRUNC((CE56-WEEKDAY(CE56,2)-DATE(YEAR(CE56+4-WEEKDAY(CE56,2)),1,-10))/7)&amp;"","")</f>
        <v>43</v>
      </c>
      <c r="CN56" s="405">
        <f>CN54+1</f>
        <v>46344</v>
      </c>
      <c r="CO56" s="319" t="str">
        <f>IFERROR(VLOOKUP(CN56,FeiertageBW[#All],2,FALSE),"")</f>
        <v/>
      </c>
      <c r="CP56" s="330"/>
      <c r="CQ56" s="330"/>
      <c r="CR56" s="330"/>
      <c r="CS56" s="324"/>
      <c r="CT56" s="323"/>
      <c r="CU56" s="323"/>
      <c r="CV56" s="321" t="str">
        <f>IF(CN56&lt;&gt;"",TRUNC((CN56-WEEKDAY(CN56,2)-DATE(YEAR(CN56+4-WEEKDAY(CN56,2)),1,-10))/7)&amp;"","")</f>
        <v>47</v>
      </c>
      <c r="CW56" s="405">
        <f>CW54+1</f>
        <v>46379</v>
      </c>
      <c r="CX56" s="319" t="str">
        <f>IFERROR(VLOOKUP(CW56,FeiertageBW[#All],2,FALSE),"")</f>
        <v/>
      </c>
      <c r="CY56" s="330"/>
      <c r="CZ56" s="330"/>
      <c r="DA56" s="330"/>
      <c r="DB56" s="324"/>
      <c r="DC56" s="323"/>
      <c r="DD56" s="323"/>
      <c r="DE56" s="325" t="str">
        <f>IF(CW56&lt;&gt;"",TRUNC((CW56-WEEKDAY(CW56,2)-DATE(YEAR(CW56+4-WEEKDAY(CW56,2)),1,-10))/7)&amp;"","")</f>
        <v>52</v>
      </c>
    </row>
    <row r="57" spans="1:109" ht="18" customHeight="1" x14ac:dyDescent="0.25">
      <c r="A57" s="403"/>
      <c r="B57" s="409"/>
      <c r="C57" s="331" t="str">
        <f>IFERROR(VLOOKUP(B56,Ereignistabelle[],2,FALSE),"")</f>
        <v/>
      </c>
      <c r="D57" s="327"/>
      <c r="E57" s="327"/>
      <c r="F57" s="327"/>
      <c r="G57" s="327"/>
      <c r="H57" s="328"/>
      <c r="I57" s="328"/>
      <c r="J57" s="341" t="str">
        <f>IFERROR(VLOOKUP(B56,Serientermine,2,FALSE),"")</f>
        <v/>
      </c>
      <c r="K57" s="409"/>
      <c r="L57" s="331" t="str">
        <f>IFERROR(VLOOKUP(K56,Ereignistabelle[],2,FALSE),"")</f>
        <v>Geburtstag Mustermann</v>
      </c>
      <c r="M57" s="327"/>
      <c r="N57" s="327"/>
      <c r="O57" s="327"/>
      <c r="P57" s="327"/>
      <c r="Q57" s="328"/>
      <c r="R57" s="328"/>
      <c r="S57" s="341" t="str">
        <f>IFERROR(VLOOKUP(K56,Serientermine,2,FALSE),"")</f>
        <v/>
      </c>
      <c r="T57" s="409"/>
      <c r="U57" s="331" t="str">
        <f>IFERROR(VLOOKUP(T56,Ereignistabelle[],2,FALSE),"")</f>
        <v/>
      </c>
      <c r="V57" s="327"/>
      <c r="W57" s="327"/>
      <c r="X57" s="327"/>
      <c r="Y57" s="327"/>
      <c r="Z57" s="328"/>
      <c r="AA57" s="328"/>
      <c r="AB57" s="341" t="str">
        <f>IFERROR(VLOOKUP(T56,Serientermine,2,FALSE),"")</f>
        <v/>
      </c>
      <c r="AC57" s="409"/>
      <c r="AD57" s="331" t="str">
        <f>IFERROR(VLOOKUP(AC56,Ereignistabelle[],2,FALSE),"")</f>
        <v/>
      </c>
      <c r="AE57" s="327"/>
      <c r="AF57" s="327"/>
      <c r="AG57" s="327"/>
      <c r="AH57" s="327"/>
      <c r="AI57" s="328"/>
      <c r="AJ57" s="328"/>
      <c r="AK57" s="341" t="str">
        <f>IFERROR(VLOOKUP(AC56,Serientermine,2,FALSE),"")</f>
        <v/>
      </c>
      <c r="AL57" s="409"/>
      <c r="AM57" s="331" t="str">
        <f>IFERROR(VLOOKUP(AL56,Ereignistabelle[],2,FALSE),"")</f>
        <v/>
      </c>
      <c r="AN57" s="327"/>
      <c r="AO57" s="327"/>
      <c r="AP57" s="327"/>
      <c r="AQ57" s="327"/>
      <c r="AR57" s="328"/>
      <c r="AS57" s="328"/>
      <c r="AT57" s="341" t="str">
        <f>IFERROR(VLOOKUP(AL56,Serientermine,2,FALSE),"")</f>
        <v/>
      </c>
      <c r="AU57" s="409"/>
      <c r="AV57" s="331" t="str">
        <f>IFERROR(VLOOKUP(AU56,Ereignistabelle[],2,FALSE),"")</f>
        <v/>
      </c>
      <c r="AW57" s="327"/>
      <c r="AX57" s="327"/>
      <c r="AY57" s="327"/>
      <c r="AZ57" s="327"/>
      <c r="BA57" s="328"/>
      <c r="BB57" s="328"/>
      <c r="BC57" s="341" t="str">
        <f>IFERROR(VLOOKUP(AU56,Serientermine,2,FALSE),"")</f>
        <v/>
      </c>
      <c r="BD57" s="409"/>
      <c r="BE57" s="331" t="str">
        <f>IFERROR(VLOOKUP(BD56,Ereignistabelle[],2,FALSE),"")</f>
        <v/>
      </c>
      <c r="BF57" s="327"/>
      <c r="BG57" s="327"/>
      <c r="BH57" s="327"/>
      <c r="BI57" s="327"/>
      <c r="BJ57" s="328"/>
      <c r="BK57" s="328"/>
      <c r="BL57" s="341" t="str">
        <f>IFERROR(VLOOKUP(BD56,Serientermine,2,FALSE),"")</f>
        <v/>
      </c>
      <c r="BM57" s="409"/>
      <c r="BN57" s="331" t="str">
        <f>IFERROR(VLOOKUP(BM56,Ereignistabelle[],2,FALSE),"")</f>
        <v/>
      </c>
      <c r="BO57" s="327"/>
      <c r="BP57" s="327"/>
      <c r="BQ57" s="327"/>
      <c r="BR57" s="327"/>
      <c r="BS57" s="328"/>
      <c r="BT57" s="328"/>
      <c r="BU57" s="341" t="str">
        <f>IFERROR(VLOOKUP(BM56,Serientermine,2,FALSE),"")</f>
        <v/>
      </c>
      <c r="BV57" s="409"/>
      <c r="BW57" s="331" t="str">
        <f>IFERROR(VLOOKUP(BV56,Ereignistabelle[],2,FALSE),"")</f>
        <v/>
      </c>
      <c r="BX57" s="327"/>
      <c r="BY57" s="327"/>
      <c r="BZ57" s="327"/>
      <c r="CA57" s="327"/>
      <c r="CB57" s="328"/>
      <c r="CC57" s="328"/>
      <c r="CD57" s="341" t="str">
        <f>IFERROR(VLOOKUP(BV56,Serientermine,2,FALSE),"")</f>
        <v/>
      </c>
      <c r="CE57" s="409"/>
      <c r="CF57" s="331" t="str">
        <f>IFERROR(VLOOKUP(CE56,Ereignistabelle[],2,FALSE),"")</f>
        <v/>
      </c>
      <c r="CG57" s="327"/>
      <c r="CH57" s="327"/>
      <c r="CI57" s="327"/>
      <c r="CJ57" s="327"/>
      <c r="CK57" s="328"/>
      <c r="CL57" s="328"/>
      <c r="CM57" s="341" t="str">
        <f>IFERROR(VLOOKUP(CE56,Serientermine,2,FALSE),"")</f>
        <v/>
      </c>
      <c r="CN57" s="409"/>
      <c r="CO57" s="326" t="str">
        <f>IFERROR(VLOOKUP(CN56,Ereignistabelle[],2,FALSE),"")</f>
        <v/>
      </c>
      <c r="CP57" s="327"/>
      <c r="CQ57" s="327"/>
      <c r="CR57" s="327"/>
      <c r="CS57" s="327"/>
      <c r="CT57" s="328"/>
      <c r="CU57" s="328"/>
      <c r="CV57" s="341" t="str">
        <f>IFERROR(VLOOKUP(CN56,Serientermine,2,FALSE),"")</f>
        <v/>
      </c>
      <c r="CW57" s="409"/>
      <c r="CX57" s="331" t="str">
        <f>IFERROR(VLOOKUP(CW56,Ereignistabelle[],2,FALSE),"")</f>
        <v/>
      </c>
      <c r="CY57" s="327"/>
      <c r="CZ57" s="327"/>
      <c r="DA57" s="327"/>
      <c r="DB57" s="327"/>
      <c r="DC57" s="328"/>
      <c r="DD57" s="328"/>
      <c r="DE57" s="329" t="str">
        <f>IFERROR(VLOOKUP(CW56,Serientermine,2,FALSE),"")</f>
        <v/>
      </c>
    </row>
    <row r="58" spans="1:109" ht="18" customHeight="1" x14ac:dyDescent="0.25">
      <c r="A58" s="403" t="s">
        <v>12</v>
      </c>
      <c r="B58" s="405">
        <f>B56+1</f>
        <v>46044</v>
      </c>
      <c r="C58" s="319" t="str">
        <f>IFERROR(VLOOKUP(B58,FeiertageBW[#All],2,FALSE),"")</f>
        <v/>
      </c>
      <c r="D58" s="330"/>
      <c r="E58" s="330"/>
      <c r="F58" s="330"/>
      <c r="G58" s="324"/>
      <c r="H58" s="323"/>
      <c r="I58" s="323"/>
      <c r="J58" s="321"/>
      <c r="K58" s="405">
        <f>K56+1</f>
        <v>46072</v>
      </c>
      <c r="L58" s="319" t="str">
        <f>IFERROR(VLOOKUP(K58,FeiertageBW[#All],2,FALSE),"")</f>
        <v/>
      </c>
      <c r="M58" s="330"/>
      <c r="N58" s="330"/>
      <c r="O58" s="330"/>
      <c r="P58" s="324"/>
      <c r="Q58" s="323"/>
      <c r="R58" s="323"/>
      <c r="S58" s="321"/>
      <c r="T58" s="405">
        <f>T56+1</f>
        <v>46100</v>
      </c>
      <c r="U58" s="319" t="str">
        <f>IFERROR(VLOOKUP(T58,FeiertageBW[#All],2,FALSE),"")</f>
        <v/>
      </c>
      <c r="V58" s="330"/>
      <c r="W58" s="330"/>
      <c r="X58" s="330"/>
      <c r="Y58" s="324"/>
      <c r="Z58" s="323"/>
      <c r="AA58" s="323"/>
      <c r="AB58" s="321"/>
      <c r="AC58" s="405">
        <f>AC56+1</f>
        <v>46135</v>
      </c>
      <c r="AD58" s="319" t="str">
        <f>IFERROR(VLOOKUP(AC58,FeiertageBW[#All],2,FALSE),"")</f>
        <v/>
      </c>
      <c r="AE58" s="330"/>
      <c r="AF58" s="330"/>
      <c r="AG58" s="330"/>
      <c r="AH58" s="324"/>
      <c r="AI58" s="323"/>
      <c r="AJ58" s="323"/>
      <c r="AK58" s="321"/>
      <c r="AL58" s="405">
        <f>AL56+1</f>
        <v>46163</v>
      </c>
      <c r="AM58" s="319" t="str">
        <f>IFERROR(VLOOKUP(AL58,FeiertageBW[#All],2,FALSE),"")</f>
        <v/>
      </c>
      <c r="AN58" s="330"/>
      <c r="AO58" s="330"/>
      <c r="AP58" s="330"/>
      <c r="AQ58" s="324"/>
      <c r="AR58" s="323"/>
      <c r="AS58" s="323"/>
      <c r="AT58" s="321"/>
      <c r="AU58" s="405">
        <f>AU56+1</f>
        <v>46191</v>
      </c>
      <c r="AV58" s="319" t="str">
        <f>IFERROR(VLOOKUP(AU58,FeiertageBW[#All],2,FALSE),"")</f>
        <v/>
      </c>
      <c r="AW58" s="330"/>
      <c r="AX58" s="330"/>
      <c r="AY58" s="330"/>
      <c r="AZ58" s="324"/>
      <c r="BA58" s="323"/>
      <c r="BB58" s="323"/>
      <c r="BC58" s="321"/>
      <c r="BD58" s="405">
        <f>BD56+1</f>
        <v>46226</v>
      </c>
      <c r="BE58" s="319" t="str">
        <f>IFERROR(VLOOKUP(BD58,FeiertageBW[#All],2,FALSE),"")</f>
        <v/>
      </c>
      <c r="BF58" s="330"/>
      <c r="BG58" s="330"/>
      <c r="BH58" s="330"/>
      <c r="BI58" s="324"/>
      <c r="BJ58" s="323"/>
      <c r="BK58" s="323"/>
      <c r="BL58" s="321"/>
      <c r="BM58" s="405">
        <f>BM56+1</f>
        <v>46254</v>
      </c>
      <c r="BN58" s="319" t="str">
        <f>IFERROR(VLOOKUP(BM58,FeiertageBW[#All],2,FALSE),"")</f>
        <v/>
      </c>
      <c r="BO58" s="330"/>
      <c r="BP58" s="330"/>
      <c r="BQ58" s="330"/>
      <c r="BR58" s="324"/>
      <c r="BS58" s="323"/>
      <c r="BT58" s="323"/>
      <c r="BU58" s="321"/>
      <c r="BV58" s="405">
        <f>BV56+1</f>
        <v>46289</v>
      </c>
      <c r="BW58" s="319" t="str">
        <f>IFERROR(VLOOKUP(BV58,FeiertageBW[#All],2,FALSE),"")</f>
        <v/>
      </c>
      <c r="BX58" s="330"/>
      <c r="BY58" s="330"/>
      <c r="BZ58" s="330"/>
      <c r="CA58" s="324"/>
      <c r="CB58" s="323"/>
      <c r="CC58" s="323"/>
      <c r="CD58" s="321"/>
      <c r="CE58" s="405">
        <f>CE56+1</f>
        <v>46317</v>
      </c>
      <c r="CF58" s="319" t="str">
        <f>IFERROR(VLOOKUP(CE58,FeiertageBW[#All],2,FALSE),"")</f>
        <v/>
      </c>
      <c r="CG58" s="330"/>
      <c r="CH58" s="330"/>
      <c r="CI58" s="330"/>
      <c r="CJ58" s="324"/>
      <c r="CK58" s="323"/>
      <c r="CL58" s="323"/>
      <c r="CM58" s="321"/>
      <c r="CN58" s="405">
        <f>CN56+1</f>
        <v>46345</v>
      </c>
      <c r="CO58" s="319" t="str">
        <f>IFERROR(VLOOKUP(CN58,FeiertageBW[#All],2,FALSE),"")</f>
        <v/>
      </c>
      <c r="CP58" s="330"/>
      <c r="CQ58" s="330"/>
      <c r="CR58" s="330"/>
      <c r="CS58" s="324"/>
      <c r="CT58" s="323"/>
      <c r="CU58" s="323"/>
      <c r="CV58" s="321"/>
      <c r="CW58" s="405">
        <f>CW56+1</f>
        <v>46380</v>
      </c>
      <c r="CX58" s="319" t="str">
        <f>IFERROR(VLOOKUP(CW58,FeiertageBW[#All],2,FALSE),"")</f>
        <v/>
      </c>
      <c r="CY58" s="330"/>
      <c r="CZ58" s="330"/>
      <c r="DA58" s="330"/>
      <c r="DB58" s="324"/>
      <c r="DC58" s="323"/>
      <c r="DD58" s="323"/>
      <c r="DE58" s="325"/>
    </row>
    <row r="59" spans="1:109" ht="18" customHeight="1" x14ac:dyDescent="0.25">
      <c r="A59" s="403"/>
      <c r="B59" s="409"/>
      <c r="C59" s="331" t="str">
        <f>IFERROR(VLOOKUP(B58,Ereignistabelle[],2,FALSE),"")</f>
        <v/>
      </c>
      <c r="D59" s="327"/>
      <c r="E59" s="327"/>
      <c r="F59" s="327"/>
      <c r="G59" s="327"/>
      <c r="H59" s="328"/>
      <c r="I59" s="328"/>
      <c r="J59" s="341" t="str">
        <f>IFERROR(VLOOKUP(B58,Serientermine,2,FALSE),"")</f>
        <v/>
      </c>
      <c r="K59" s="409"/>
      <c r="L59" s="331" t="str">
        <f>IFERROR(VLOOKUP(K58,Ereignistabelle[],2,FALSE),"")</f>
        <v/>
      </c>
      <c r="M59" s="327"/>
      <c r="N59" s="327"/>
      <c r="O59" s="327"/>
      <c r="P59" s="327"/>
      <c r="Q59" s="328"/>
      <c r="R59" s="328"/>
      <c r="S59" s="341" t="str">
        <f>IFERROR(VLOOKUP(K58,Serientermine,2,FALSE),"")</f>
        <v/>
      </c>
      <c r="T59" s="409"/>
      <c r="U59" s="331" t="str">
        <f>IFERROR(VLOOKUP(T58,Ereignistabelle[],2,FALSE),"")</f>
        <v/>
      </c>
      <c r="V59" s="327"/>
      <c r="W59" s="327"/>
      <c r="X59" s="327"/>
      <c r="Y59" s="327"/>
      <c r="Z59" s="328"/>
      <c r="AA59" s="328"/>
      <c r="AB59" s="341" t="str">
        <f>IFERROR(VLOOKUP(T58,Serientermine,2,FALSE),"")</f>
        <v/>
      </c>
      <c r="AC59" s="409"/>
      <c r="AD59" s="331" t="str">
        <f>IFERROR(VLOOKUP(AC58,Ereignistabelle[],2,FALSE),"")</f>
        <v/>
      </c>
      <c r="AE59" s="327"/>
      <c r="AF59" s="327"/>
      <c r="AG59" s="327"/>
      <c r="AH59" s="327"/>
      <c r="AI59" s="328"/>
      <c r="AJ59" s="328"/>
      <c r="AK59" s="341" t="str">
        <f>IFERROR(VLOOKUP(AC58,Serientermine,2,FALSE),"")</f>
        <v/>
      </c>
      <c r="AL59" s="409"/>
      <c r="AM59" s="331" t="str">
        <f>IFERROR(VLOOKUP(AL58,Ereignistabelle[],2,FALSE),"")</f>
        <v/>
      </c>
      <c r="AN59" s="327"/>
      <c r="AO59" s="327"/>
      <c r="AP59" s="327"/>
      <c r="AQ59" s="327"/>
      <c r="AR59" s="328"/>
      <c r="AS59" s="328"/>
      <c r="AT59" s="341" t="str">
        <f>IFERROR(VLOOKUP(AL58,Serientermine,2,FALSE),"")</f>
        <v/>
      </c>
      <c r="AU59" s="409"/>
      <c r="AV59" s="331" t="str">
        <f>IFERROR(VLOOKUP(AU58,Ereignistabelle[],2,FALSE),"")</f>
        <v/>
      </c>
      <c r="AW59" s="327"/>
      <c r="AX59" s="327"/>
      <c r="AY59" s="327"/>
      <c r="AZ59" s="327"/>
      <c r="BA59" s="328"/>
      <c r="BB59" s="328"/>
      <c r="BC59" s="341" t="str">
        <f>IFERROR(VLOOKUP(AU58,Serientermine,2,FALSE),"")</f>
        <v/>
      </c>
      <c r="BD59" s="409"/>
      <c r="BE59" s="331" t="str">
        <f>IFERROR(VLOOKUP(BD58,Ereignistabelle[],2,FALSE),"")</f>
        <v/>
      </c>
      <c r="BF59" s="327"/>
      <c r="BG59" s="327"/>
      <c r="BH59" s="327"/>
      <c r="BI59" s="327"/>
      <c r="BJ59" s="328"/>
      <c r="BK59" s="328"/>
      <c r="BL59" s="341" t="str">
        <f>IFERROR(VLOOKUP(BD58,Serientermine,2,FALSE),"")</f>
        <v/>
      </c>
      <c r="BM59" s="409"/>
      <c r="BN59" s="331" t="str">
        <f>IFERROR(VLOOKUP(BM58,Ereignistabelle[],2,FALSE),"")</f>
        <v/>
      </c>
      <c r="BO59" s="327"/>
      <c r="BP59" s="327"/>
      <c r="BQ59" s="327"/>
      <c r="BR59" s="327"/>
      <c r="BS59" s="328"/>
      <c r="BT59" s="328"/>
      <c r="BU59" s="341" t="str">
        <f>IFERROR(VLOOKUP(BM58,Serientermine,2,FALSE),"")</f>
        <v/>
      </c>
      <c r="BV59" s="409"/>
      <c r="BW59" s="331" t="str">
        <f>IFERROR(VLOOKUP(BV58,Ereignistabelle[],2,FALSE),"")</f>
        <v/>
      </c>
      <c r="BX59" s="327"/>
      <c r="BY59" s="327"/>
      <c r="BZ59" s="327"/>
      <c r="CA59" s="327"/>
      <c r="CB59" s="328"/>
      <c r="CC59" s="328"/>
      <c r="CD59" s="341" t="str">
        <f>IFERROR(VLOOKUP(BV58,Serientermine,2,FALSE),"")</f>
        <v/>
      </c>
      <c r="CE59" s="409"/>
      <c r="CF59" s="331" t="str">
        <f>IFERROR(VLOOKUP(CE58,Ereignistabelle[],2,FALSE),"")</f>
        <v/>
      </c>
      <c r="CG59" s="327"/>
      <c r="CH59" s="327"/>
      <c r="CI59" s="327"/>
      <c r="CJ59" s="327"/>
      <c r="CK59" s="328"/>
      <c r="CL59" s="328"/>
      <c r="CM59" s="341" t="str">
        <f>IFERROR(VLOOKUP(CE58,Serientermine,2,FALSE),"")</f>
        <v/>
      </c>
      <c r="CN59" s="409"/>
      <c r="CO59" s="326" t="str">
        <f>IFERROR(VLOOKUP(CN58,Ereignistabelle[],2,FALSE),"")</f>
        <v/>
      </c>
      <c r="CP59" s="327"/>
      <c r="CQ59" s="327"/>
      <c r="CR59" s="327"/>
      <c r="CS59" s="327"/>
      <c r="CT59" s="328"/>
      <c r="CU59" s="328"/>
      <c r="CV59" s="341" t="str">
        <f>IFERROR(VLOOKUP(CN58,Serientermine,2,FALSE),"")</f>
        <v/>
      </c>
      <c r="CW59" s="409"/>
      <c r="CX59" s="331" t="str">
        <f>IFERROR(VLOOKUP(CW58,Ereignistabelle[],2,FALSE),"")</f>
        <v/>
      </c>
      <c r="CY59" s="327"/>
      <c r="CZ59" s="327"/>
      <c r="DA59" s="327"/>
      <c r="DB59" s="327"/>
      <c r="DC59" s="328"/>
      <c r="DD59" s="328"/>
      <c r="DE59" s="329" t="str">
        <f>IFERROR(VLOOKUP(CW58,Serientermine,2,FALSE),"")</f>
        <v/>
      </c>
    </row>
    <row r="60" spans="1:109" ht="18" customHeight="1" x14ac:dyDescent="0.25">
      <c r="A60" s="403" t="s">
        <v>15</v>
      </c>
      <c r="B60" s="405">
        <f>B58+1</f>
        <v>46045</v>
      </c>
      <c r="C60" s="319" t="str">
        <f>IFERROR(VLOOKUP(B60,FeiertageBW[#All],2,FALSE),"")</f>
        <v/>
      </c>
      <c r="D60" s="330"/>
      <c r="E60" s="330"/>
      <c r="F60" s="330"/>
      <c r="G60" s="324"/>
      <c r="H60" s="323"/>
      <c r="I60" s="323"/>
      <c r="J60" s="321"/>
      <c r="K60" s="405">
        <f>K58+1</f>
        <v>46073</v>
      </c>
      <c r="L60" s="319" t="str">
        <f>IFERROR(VLOOKUP(K60,FeiertageBW[#All],2,FALSE),"")</f>
        <v/>
      </c>
      <c r="M60" s="330"/>
      <c r="N60" s="330"/>
      <c r="O60" s="330"/>
      <c r="P60" s="324"/>
      <c r="Q60" s="323"/>
      <c r="R60" s="323"/>
      <c r="S60" s="321"/>
      <c r="T60" s="405">
        <f>T58+1</f>
        <v>46101</v>
      </c>
      <c r="U60" s="319" t="str">
        <f>IFERROR(VLOOKUP(T60,FeiertageBW[#All],2,FALSE),"")</f>
        <v/>
      </c>
      <c r="V60" s="330"/>
      <c r="W60" s="330"/>
      <c r="X60" s="330"/>
      <c r="Y60" s="324"/>
      <c r="Z60" s="323"/>
      <c r="AA60" s="323"/>
      <c r="AB60" s="321"/>
      <c r="AC60" s="405">
        <f>AC58+1</f>
        <v>46136</v>
      </c>
      <c r="AD60" s="319" t="str">
        <f>IFERROR(VLOOKUP(AC60,FeiertageBW[#All],2,FALSE),"")</f>
        <v/>
      </c>
      <c r="AE60" s="330"/>
      <c r="AF60" s="330"/>
      <c r="AG60" s="330"/>
      <c r="AH60" s="324"/>
      <c r="AI60" s="323"/>
      <c r="AJ60" s="323"/>
      <c r="AK60" s="321"/>
      <c r="AL60" s="405">
        <f>AL58+1</f>
        <v>46164</v>
      </c>
      <c r="AM60" s="319" t="str">
        <f>IFERROR(VLOOKUP(AL60,FeiertageBW[#All],2,FALSE),"")</f>
        <v/>
      </c>
      <c r="AN60" s="330"/>
      <c r="AO60" s="330"/>
      <c r="AP60" s="330"/>
      <c r="AQ60" s="324"/>
      <c r="AR60" s="323"/>
      <c r="AS60" s="323"/>
      <c r="AT60" s="321"/>
      <c r="AU60" s="405">
        <f>AU58+1</f>
        <v>46192</v>
      </c>
      <c r="AV60" s="319" t="str">
        <f>IFERROR(VLOOKUP(AU60,FeiertageBW[#All],2,FALSE),"")</f>
        <v/>
      </c>
      <c r="AW60" s="330"/>
      <c r="AX60" s="330"/>
      <c r="AY60" s="330"/>
      <c r="AZ60" s="324"/>
      <c r="BA60" s="323"/>
      <c r="BB60" s="323"/>
      <c r="BC60" s="321"/>
      <c r="BD60" s="405">
        <f>BD58+1</f>
        <v>46227</v>
      </c>
      <c r="BE60" s="319" t="str">
        <f>IFERROR(VLOOKUP(BD60,FeiertageBW[#All],2,FALSE),"")</f>
        <v/>
      </c>
      <c r="BF60" s="330"/>
      <c r="BG60" s="330"/>
      <c r="BH60" s="330"/>
      <c r="BI60" s="324"/>
      <c r="BJ60" s="323"/>
      <c r="BK60" s="323"/>
      <c r="BL60" s="321"/>
      <c r="BM60" s="405">
        <f>BM58+1</f>
        <v>46255</v>
      </c>
      <c r="BN60" s="319" t="str">
        <f>IFERROR(VLOOKUP(BM60,FeiertageBW[#All],2,FALSE),"")</f>
        <v/>
      </c>
      <c r="BO60" s="330"/>
      <c r="BP60" s="330"/>
      <c r="BQ60" s="330"/>
      <c r="BR60" s="324"/>
      <c r="BS60" s="323"/>
      <c r="BT60" s="323"/>
      <c r="BU60" s="321"/>
      <c r="BV60" s="405">
        <f>BV58+1</f>
        <v>46290</v>
      </c>
      <c r="BW60" s="319" t="str">
        <f>IFERROR(VLOOKUP(BV60,FeiertageBW[#All],2,FALSE),"")</f>
        <v/>
      </c>
      <c r="BX60" s="330"/>
      <c r="BY60" s="330"/>
      <c r="BZ60" s="330"/>
      <c r="CA60" s="324"/>
      <c r="CB60" s="323"/>
      <c r="CC60" s="323"/>
      <c r="CD60" s="321"/>
      <c r="CE60" s="405">
        <f>CE58+1</f>
        <v>46318</v>
      </c>
      <c r="CF60" s="319" t="str">
        <f>IFERROR(VLOOKUP(CE60,FeiertageBW[#All],2,FALSE),"")</f>
        <v/>
      </c>
      <c r="CG60" s="330"/>
      <c r="CH60" s="330"/>
      <c r="CI60" s="330"/>
      <c r="CJ60" s="324"/>
      <c r="CK60" s="323"/>
      <c r="CL60" s="323"/>
      <c r="CM60" s="321"/>
      <c r="CN60" s="405">
        <f>CN58+1</f>
        <v>46346</v>
      </c>
      <c r="CO60" s="319" t="str">
        <f>IFERROR(VLOOKUP(CN60,FeiertageBW[#All],2,FALSE),"")</f>
        <v/>
      </c>
      <c r="CP60" s="330"/>
      <c r="CQ60" s="330"/>
      <c r="CR60" s="330"/>
      <c r="CS60" s="324"/>
      <c r="CT60" s="323"/>
      <c r="CU60" s="323"/>
      <c r="CV60" s="321"/>
      <c r="CW60" s="405">
        <f>CW58+1</f>
        <v>46381</v>
      </c>
      <c r="CX60" s="319" t="str">
        <f>IFERROR(VLOOKUP(CW60,FeiertageBW[#All],2,FALSE),"")</f>
        <v>1. Weihnachtstag</v>
      </c>
      <c r="CY60" s="330"/>
      <c r="CZ60" s="330"/>
      <c r="DA60" s="330"/>
      <c r="DB60" s="324"/>
      <c r="DC60" s="323"/>
      <c r="DD60" s="323"/>
      <c r="DE60" s="325"/>
    </row>
    <row r="61" spans="1:109" ht="18" customHeight="1" x14ac:dyDescent="0.25">
      <c r="A61" s="403"/>
      <c r="B61" s="409"/>
      <c r="C61" s="331" t="str">
        <f>IFERROR(VLOOKUP(B60,Ereignistabelle[],2,FALSE),"")</f>
        <v/>
      </c>
      <c r="D61" s="327"/>
      <c r="E61" s="327"/>
      <c r="F61" s="327"/>
      <c r="G61" s="327"/>
      <c r="H61" s="328"/>
      <c r="I61" s="328"/>
      <c r="J61" s="341" t="str">
        <f>IFERROR(VLOOKUP(B60,Serientermine,2,FALSE),"")</f>
        <v/>
      </c>
      <c r="K61" s="409"/>
      <c r="L61" s="331" t="str">
        <f>IFERROR(VLOOKUP(K60,Ereignistabelle[],2,FALSE),"")</f>
        <v/>
      </c>
      <c r="M61" s="327"/>
      <c r="N61" s="327"/>
      <c r="O61" s="327"/>
      <c r="P61" s="327"/>
      <c r="Q61" s="328"/>
      <c r="R61" s="328"/>
      <c r="S61" s="341" t="str">
        <f>IFERROR(VLOOKUP(K60,Serientermine,2,FALSE),"")</f>
        <v/>
      </c>
      <c r="T61" s="409"/>
      <c r="U61" s="331" t="str">
        <f>IFERROR(VLOOKUP(T60,Ereignistabelle[],2,FALSE),"")</f>
        <v/>
      </c>
      <c r="V61" s="327"/>
      <c r="W61" s="327"/>
      <c r="X61" s="327"/>
      <c r="Y61" s="327"/>
      <c r="Z61" s="328"/>
      <c r="AA61" s="328"/>
      <c r="AB61" s="341" t="str">
        <f>IFERROR(VLOOKUP(T60,Serientermine,2,FALSE),"")</f>
        <v/>
      </c>
      <c r="AC61" s="409"/>
      <c r="AD61" s="331" t="str">
        <f>IFERROR(VLOOKUP(AC60,Ereignistabelle[],2,FALSE),"")</f>
        <v/>
      </c>
      <c r="AE61" s="327"/>
      <c r="AF61" s="327"/>
      <c r="AG61" s="327"/>
      <c r="AH61" s="327"/>
      <c r="AI61" s="328"/>
      <c r="AJ61" s="328"/>
      <c r="AK61" s="341" t="str">
        <f>IFERROR(VLOOKUP(AC60,Serientermine,2,FALSE),"")</f>
        <v/>
      </c>
      <c r="AL61" s="409"/>
      <c r="AM61" s="331" t="str">
        <f>IFERROR(VLOOKUP(AL60,Ereignistabelle[],2,FALSE),"")</f>
        <v/>
      </c>
      <c r="AN61" s="327"/>
      <c r="AO61" s="327"/>
      <c r="AP61" s="327"/>
      <c r="AQ61" s="327"/>
      <c r="AR61" s="328"/>
      <c r="AS61" s="328"/>
      <c r="AT61" s="341" t="str">
        <f>IFERROR(VLOOKUP(AL60,Serientermine,2,FALSE),"")</f>
        <v/>
      </c>
      <c r="AU61" s="409"/>
      <c r="AV61" s="331" t="str">
        <f>IFERROR(VLOOKUP(AU60,Ereignistabelle[],2,FALSE),"")</f>
        <v/>
      </c>
      <c r="AW61" s="327"/>
      <c r="AX61" s="327"/>
      <c r="AY61" s="327"/>
      <c r="AZ61" s="327"/>
      <c r="BA61" s="328"/>
      <c r="BB61" s="328"/>
      <c r="BC61" s="341" t="str">
        <f>IFERROR(VLOOKUP(AU60,Serientermine,2,FALSE),"")</f>
        <v/>
      </c>
      <c r="BD61" s="409"/>
      <c r="BE61" s="331" t="str">
        <f>IFERROR(VLOOKUP(BD60,Ereignistabelle[],2,FALSE),"")</f>
        <v/>
      </c>
      <c r="BF61" s="327"/>
      <c r="BG61" s="327"/>
      <c r="BH61" s="327"/>
      <c r="BI61" s="327"/>
      <c r="BJ61" s="328"/>
      <c r="BK61" s="328"/>
      <c r="BL61" s="341" t="str">
        <f>IFERROR(VLOOKUP(BD60,Serientermine,2,FALSE),"")</f>
        <v/>
      </c>
      <c r="BM61" s="409"/>
      <c r="BN61" s="331" t="str">
        <f>IFERROR(VLOOKUP(BM60,Ereignistabelle[],2,FALSE),"")</f>
        <v/>
      </c>
      <c r="BO61" s="327"/>
      <c r="BP61" s="327"/>
      <c r="BQ61" s="327"/>
      <c r="BR61" s="327"/>
      <c r="BS61" s="328"/>
      <c r="BT61" s="328"/>
      <c r="BU61" s="341" t="str">
        <f>IFERROR(VLOOKUP(BM60,Serientermine,2,FALSE),"")</f>
        <v/>
      </c>
      <c r="BV61" s="409"/>
      <c r="BW61" s="331" t="str">
        <f>IFERROR(VLOOKUP(BV60,Ereignistabelle[],2,FALSE),"")</f>
        <v/>
      </c>
      <c r="BX61" s="327"/>
      <c r="BY61" s="327"/>
      <c r="BZ61" s="327"/>
      <c r="CA61" s="327"/>
      <c r="CB61" s="328"/>
      <c r="CC61" s="328"/>
      <c r="CD61" s="341" t="str">
        <f>IFERROR(VLOOKUP(BV60,Serientermine,2,FALSE),"")</f>
        <v/>
      </c>
      <c r="CE61" s="409"/>
      <c r="CF61" s="331" t="str">
        <f>IFERROR(VLOOKUP(CE60,Ereignistabelle[],2,FALSE),"")</f>
        <v/>
      </c>
      <c r="CG61" s="327"/>
      <c r="CH61" s="327"/>
      <c r="CI61" s="327"/>
      <c r="CJ61" s="327"/>
      <c r="CK61" s="328"/>
      <c r="CL61" s="328"/>
      <c r="CM61" s="341" t="str">
        <f>IFERROR(VLOOKUP(CE60,Serientermine,2,FALSE),"")</f>
        <v/>
      </c>
      <c r="CN61" s="409"/>
      <c r="CO61" s="326" t="str">
        <f>IFERROR(VLOOKUP(CN60,Ereignistabelle[],2,FALSE),"")</f>
        <v/>
      </c>
      <c r="CP61" s="327"/>
      <c r="CQ61" s="327"/>
      <c r="CR61" s="327"/>
      <c r="CS61" s="327"/>
      <c r="CT61" s="328"/>
      <c r="CU61" s="328"/>
      <c r="CV61" s="341" t="str">
        <f>IFERROR(VLOOKUP(CN60,Serientermine,2,FALSE),"")</f>
        <v/>
      </c>
      <c r="CW61" s="409"/>
      <c r="CX61" s="331" t="str">
        <f>IFERROR(VLOOKUP(CW60,Ereignistabelle[],2,FALSE),"")</f>
        <v/>
      </c>
      <c r="CY61" s="327"/>
      <c r="CZ61" s="327"/>
      <c r="DA61" s="327"/>
      <c r="DB61" s="327"/>
      <c r="DC61" s="328"/>
      <c r="DD61" s="328"/>
      <c r="DE61" s="329" t="str">
        <f>IFERROR(VLOOKUP(CW60,Serientermine,2,FALSE),"")</f>
        <v/>
      </c>
    </row>
    <row r="62" spans="1:109" ht="18" customHeight="1" x14ac:dyDescent="0.25">
      <c r="A62" s="419" t="s">
        <v>16</v>
      </c>
      <c r="B62" s="410">
        <f>B60+1</f>
        <v>46046</v>
      </c>
      <c r="C62" s="332" t="str">
        <f>IFERROR(VLOOKUP(B62,FeiertageBW[#All],2,FALSE),"")</f>
        <v/>
      </c>
      <c r="D62" s="333"/>
      <c r="E62" s="333"/>
      <c r="F62" s="333"/>
      <c r="G62" s="334"/>
      <c r="H62" s="335"/>
      <c r="I62" s="335"/>
      <c r="J62" s="342"/>
      <c r="K62" s="410">
        <f>K60+1</f>
        <v>46074</v>
      </c>
      <c r="L62" s="332" t="str">
        <f>IFERROR(VLOOKUP(K62,FeiertageBW[#All],2,FALSE),"")</f>
        <v/>
      </c>
      <c r="M62" s="333"/>
      <c r="N62" s="333"/>
      <c r="O62" s="333"/>
      <c r="P62" s="334"/>
      <c r="Q62" s="335"/>
      <c r="R62" s="335"/>
      <c r="S62" s="342"/>
      <c r="T62" s="410">
        <f>T60+1</f>
        <v>46102</v>
      </c>
      <c r="U62" s="332" t="str">
        <f>IFERROR(VLOOKUP(T62,FeiertageBW[#All],2,FALSE),"")</f>
        <v/>
      </c>
      <c r="V62" s="333"/>
      <c r="W62" s="333"/>
      <c r="X62" s="333"/>
      <c r="Y62" s="334"/>
      <c r="Z62" s="335"/>
      <c r="AA62" s="335"/>
      <c r="AB62" s="342"/>
      <c r="AC62" s="410">
        <f>AC60+1</f>
        <v>46137</v>
      </c>
      <c r="AD62" s="332" t="str">
        <f>IFERROR(VLOOKUP(AC62,FeiertageBW[#All],2,FALSE),"")</f>
        <v/>
      </c>
      <c r="AE62" s="333"/>
      <c r="AF62" s="333"/>
      <c r="AG62" s="333"/>
      <c r="AH62" s="334"/>
      <c r="AI62" s="335"/>
      <c r="AJ62" s="335"/>
      <c r="AK62" s="342"/>
      <c r="AL62" s="410">
        <f>AL60+1</f>
        <v>46165</v>
      </c>
      <c r="AM62" s="332" t="str">
        <f>IFERROR(VLOOKUP(AL62,FeiertageBW[#All],2,FALSE),"")</f>
        <v/>
      </c>
      <c r="AN62" s="333"/>
      <c r="AO62" s="333"/>
      <c r="AP62" s="333"/>
      <c r="AQ62" s="334"/>
      <c r="AR62" s="335"/>
      <c r="AS62" s="335"/>
      <c r="AT62" s="342"/>
      <c r="AU62" s="410">
        <f>AU60+1</f>
        <v>46193</v>
      </c>
      <c r="AV62" s="332" t="str">
        <f>IFERROR(VLOOKUP(AU62,FeiertageBW[#All],2,FALSE),"")</f>
        <v/>
      </c>
      <c r="AW62" s="333"/>
      <c r="AX62" s="333"/>
      <c r="AY62" s="333"/>
      <c r="AZ62" s="334"/>
      <c r="BA62" s="335"/>
      <c r="BB62" s="335"/>
      <c r="BC62" s="342"/>
      <c r="BD62" s="410">
        <f>BD60+1</f>
        <v>46228</v>
      </c>
      <c r="BE62" s="332" t="str">
        <f>IFERROR(VLOOKUP(BD62,FeiertageBW[#All],2,FALSE),"")</f>
        <v/>
      </c>
      <c r="BF62" s="333"/>
      <c r="BG62" s="333"/>
      <c r="BH62" s="333"/>
      <c r="BI62" s="334"/>
      <c r="BJ62" s="335"/>
      <c r="BK62" s="335"/>
      <c r="BL62" s="342"/>
      <c r="BM62" s="410">
        <f>BM60+1</f>
        <v>46256</v>
      </c>
      <c r="BN62" s="332" t="str">
        <f>IFERROR(VLOOKUP(BM62,FeiertageBW[#All],2,FALSE),"")</f>
        <v/>
      </c>
      <c r="BO62" s="333"/>
      <c r="BP62" s="333"/>
      <c r="BQ62" s="333"/>
      <c r="BR62" s="334"/>
      <c r="BS62" s="335"/>
      <c r="BT62" s="335"/>
      <c r="BU62" s="342"/>
      <c r="BV62" s="410">
        <f>BV60+1</f>
        <v>46291</v>
      </c>
      <c r="BW62" s="332" t="str">
        <f>IFERROR(VLOOKUP(BV62,FeiertageBW[#All],2,FALSE),"")</f>
        <v/>
      </c>
      <c r="BX62" s="333"/>
      <c r="BY62" s="333"/>
      <c r="BZ62" s="333"/>
      <c r="CA62" s="334"/>
      <c r="CB62" s="335"/>
      <c r="CC62" s="335"/>
      <c r="CD62" s="342"/>
      <c r="CE62" s="410">
        <f>CE60+1</f>
        <v>46319</v>
      </c>
      <c r="CF62" s="332" t="str">
        <f>IFERROR(VLOOKUP(CE62,FeiertageBW[#All],2,FALSE),"")</f>
        <v/>
      </c>
      <c r="CG62" s="333"/>
      <c r="CH62" s="333"/>
      <c r="CI62" s="333"/>
      <c r="CJ62" s="334"/>
      <c r="CK62" s="335"/>
      <c r="CL62" s="335"/>
      <c r="CM62" s="342"/>
      <c r="CN62" s="410">
        <f>CN60+1</f>
        <v>46347</v>
      </c>
      <c r="CO62" s="332" t="str">
        <f>IFERROR(VLOOKUP(CN62,FeiertageBW[#All],2,FALSE),"")</f>
        <v/>
      </c>
      <c r="CP62" s="333"/>
      <c r="CQ62" s="333"/>
      <c r="CR62" s="333"/>
      <c r="CS62" s="334"/>
      <c r="CT62" s="335"/>
      <c r="CU62" s="335"/>
      <c r="CV62" s="342"/>
      <c r="CW62" s="410">
        <f>CW60+1</f>
        <v>46382</v>
      </c>
      <c r="CX62" s="332" t="str">
        <f>IFERROR(VLOOKUP(CW62,FeiertageBW[#All],2,FALSE),"")</f>
        <v>2. Weihnachtstag</v>
      </c>
      <c r="CY62" s="333"/>
      <c r="CZ62" s="333"/>
      <c r="DA62" s="333"/>
      <c r="DB62" s="334"/>
      <c r="DC62" s="335"/>
      <c r="DD62" s="335"/>
      <c r="DE62" s="336"/>
    </row>
    <row r="63" spans="1:109" ht="18" customHeight="1" x14ac:dyDescent="0.25">
      <c r="A63" s="419"/>
      <c r="B63" s="411"/>
      <c r="C63" s="337" t="str">
        <f>IFERROR(VLOOKUP(B62,Ereignistabelle[],2,FALSE),"")</f>
        <v/>
      </c>
      <c r="D63" s="338"/>
      <c r="E63" s="338"/>
      <c r="F63" s="338"/>
      <c r="G63" s="338"/>
      <c r="H63" s="339"/>
      <c r="I63" s="339"/>
      <c r="J63" s="343" t="str">
        <f>IFERROR(VLOOKUP(B62,Serientermine,2,FALSE),"")</f>
        <v/>
      </c>
      <c r="K63" s="411"/>
      <c r="L63" s="337" t="str">
        <f>IFERROR(VLOOKUP(K62,Ereignistabelle[],2,FALSE),"")</f>
        <v/>
      </c>
      <c r="M63" s="338"/>
      <c r="N63" s="338"/>
      <c r="O63" s="338"/>
      <c r="P63" s="338"/>
      <c r="Q63" s="339"/>
      <c r="R63" s="339"/>
      <c r="S63" s="343" t="str">
        <f>IFERROR(VLOOKUP(K62,Serientermine,2,FALSE),"")</f>
        <v>Testserie1</v>
      </c>
      <c r="T63" s="411"/>
      <c r="U63" s="337" t="str">
        <f>IFERROR(VLOOKUP(T62,Ereignistabelle[],2,FALSE),"")</f>
        <v/>
      </c>
      <c r="V63" s="338"/>
      <c r="W63" s="338"/>
      <c r="X63" s="338"/>
      <c r="Y63" s="338"/>
      <c r="Z63" s="339"/>
      <c r="AA63" s="339"/>
      <c r="AB63" s="343" t="str">
        <f>IFERROR(VLOOKUP(T62,Serientermine,2,FALSE),"")</f>
        <v/>
      </c>
      <c r="AC63" s="411"/>
      <c r="AD63" s="337" t="str">
        <f>IFERROR(VLOOKUP(AC62,Ereignistabelle[],2,FALSE),"")</f>
        <v/>
      </c>
      <c r="AE63" s="338"/>
      <c r="AF63" s="338"/>
      <c r="AG63" s="338"/>
      <c r="AH63" s="338"/>
      <c r="AI63" s="339"/>
      <c r="AJ63" s="339"/>
      <c r="AK63" s="343" t="str">
        <f>IFERROR(VLOOKUP(AC62,Serientermine,2,FALSE),"")</f>
        <v/>
      </c>
      <c r="AL63" s="411"/>
      <c r="AM63" s="337" t="str">
        <f>IFERROR(VLOOKUP(AL62,Ereignistabelle[],2,FALSE),"")</f>
        <v/>
      </c>
      <c r="AN63" s="338"/>
      <c r="AO63" s="338"/>
      <c r="AP63" s="338"/>
      <c r="AQ63" s="338"/>
      <c r="AR63" s="339"/>
      <c r="AS63" s="339"/>
      <c r="AT63" s="343" t="str">
        <f>IFERROR(VLOOKUP(AL62,Serientermine,2,FALSE),"")</f>
        <v/>
      </c>
      <c r="AU63" s="411"/>
      <c r="AV63" s="337" t="str">
        <f>IFERROR(VLOOKUP(AU62,Ereignistabelle[],2,FALSE),"")</f>
        <v/>
      </c>
      <c r="AW63" s="338"/>
      <c r="AX63" s="338"/>
      <c r="AY63" s="338"/>
      <c r="AZ63" s="338"/>
      <c r="BA63" s="339"/>
      <c r="BB63" s="339"/>
      <c r="BC63" s="343" t="str">
        <f>IFERROR(VLOOKUP(AU62,Serientermine,2,FALSE),"")</f>
        <v/>
      </c>
      <c r="BD63" s="411"/>
      <c r="BE63" s="337" t="str">
        <f>IFERROR(VLOOKUP(BD62,Ereignistabelle[],2,FALSE),"")</f>
        <v/>
      </c>
      <c r="BF63" s="338"/>
      <c r="BG63" s="338"/>
      <c r="BH63" s="338"/>
      <c r="BI63" s="338"/>
      <c r="BJ63" s="339"/>
      <c r="BK63" s="339"/>
      <c r="BL63" s="343" t="str">
        <f>IFERROR(VLOOKUP(BD62,Serientermine,2,FALSE),"")</f>
        <v/>
      </c>
      <c r="BM63" s="411"/>
      <c r="BN63" s="337" t="str">
        <f>IFERROR(VLOOKUP(BM62,Ereignistabelle[],2,FALSE),"")</f>
        <v/>
      </c>
      <c r="BO63" s="338"/>
      <c r="BP63" s="338"/>
      <c r="BQ63" s="338"/>
      <c r="BR63" s="338"/>
      <c r="BS63" s="339"/>
      <c r="BT63" s="339"/>
      <c r="BU63" s="343" t="str">
        <f>IFERROR(VLOOKUP(BM62,Serientermine,2,FALSE),"")</f>
        <v/>
      </c>
      <c r="BV63" s="411"/>
      <c r="BW63" s="337" t="str">
        <f>IFERROR(VLOOKUP(BV62,Ereignistabelle[],2,FALSE),"")</f>
        <v/>
      </c>
      <c r="BX63" s="338"/>
      <c r="BY63" s="338"/>
      <c r="BZ63" s="338"/>
      <c r="CA63" s="338"/>
      <c r="CB63" s="339"/>
      <c r="CC63" s="339"/>
      <c r="CD63" s="343" t="str">
        <f>IFERROR(VLOOKUP(BV62,Serientermine,2,FALSE),"")</f>
        <v/>
      </c>
      <c r="CE63" s="411"/>
      <c r="CF63" s="337" t="str">
        <f>IFERROR(VLOOKUP(CE62,Ereignistabelle[],2,FALSE),"")</f>
        <v/>
      </c>
      <c r="CG63" s="338"/>
      <c r="CH63" s="338"/>
      <c r="CI63" s="338"/>
      <c r="CJ63" s="338"/>
      <c r="CK63" s="339"/>
      <c r="CL63" s="339"/>
      <c r="CM63" s="343" t="str">
        <f>IFERROR(VLOOKUP(CE62,Serientermine,2,FALSE),"")</f>
        <v/>
      </c>
      <c r="CN63" s="411"/>
      <c r="CO63" s="320" t="str">
        <f>IFERROR(VLOOKUP(CN62,Ereignistabelle[],2,FALSE),"")</f>
        <v/>
      </c>
      <c r="CP63" s="338"/>
      <c r="CQ63" s="338"/>
      <c r="CR63" s="338"/>
      <c r="CS63" s="338"/>
      <c r="CT63" s="339"/>
      <c r="CU63" s="339"/>
      <c r="CV63" s="343" t="str">
        <f>IFERROR(VLOOKUP(CN62,Serientermine,2,FALSE),"")</f>
        <v/>
      </c>
      <c r="CW63" s="411"/>
      <c r="CX63" s="337" t="str">
        <f>IFERROR(VLOOKUP(CW62,Ereignistabelle[],2,FALSE),"")</f>
        <v/>
      </c>
      <c r="CY63" s="338"/>
      <c r="CZ63" s="338"/>
      <c r="DA63" s="338"/>
      <c r="DB63" s="338"/>
      <c r="DC63" s="339"/>
      <c r="DD63" s="339"/>
      <c r="DE63" s="340" t="str">
        <f>IFERROR(VLOOKUP(CW62,Serientermine,2,FALSE),"")</f>
        <v/>
      </c>
    </row>
    <row r="64" spans="1:109" ht="18" customHeight="1" x14ac:dyDescent="0.25">
      <c r="A64" s="419" t="s">
        <v>17</v>
      </c>
      <c r="B64" s="410">
        <f>B62+1</f>
        <v>46047</v>
      </c>
      <c r="C64" s="332" t="str">
        <f>IFERROR(VLOOKUP(B64,FeiertageBW[#All],2,FALSE),"")</f>
        <v/>
      </c>
      <c r="D64" s="333"/>
      <c r="E64" s="333"/>
      <c r="F64" s="333"/>
      <c r="G64" s="334"/>
      <c r="H64" s="335"/>
      <c r="I64" s="335"/>
      <c r="J64" s="342"/>
      <c r="K64" s="410">
        <f>K62+1</f>
        <v>46075</v>
      </c>
      <c r="L64" s="332" t="str">
        <f>IFERROR(VLOOKUP(K64,FeiertageBW[#All],2,FALSE),"")</f>
        <v/>
      </c>
      <c r="M64" s="333"/>
      <c r="N64" s="333"/>
      <c r="O64" s="333"/>
      <c r="P64" s="334"/>
      <c r="Q64" s="335"/>
      <c r="R64" s="335"/>
      <c r="S64" s="342"/>
      <c r="T64" s="410">
        <f>T62+1</f>
        <v>46103</v>
      </c>
      <c r="U64" s="332" t="str">
        <f>IFERROR(VLOOKUP(T64,FeiertageBW[#All],2,FALSE),"")</f>
        <v/>
      </c>
      <c r="V64" s="333"/>
      <c r="W64" s="333"/>
      <c r="X64" s="333"/>
      <c r="Y64" s="334"/>
      <c r="Z64" s="335"/>
      <c r="AA64" s="335"/>
      <c r="AB64" s="342"/>
      <c r="AC64" s="410">
        <f>AC62+1</f>
        <v>46138</v>
      </c>
      <c r="AD64" s="332" t="str">
        <f>IFERROR(VLOOKUP(AC64,FeiertageBW[#All],2,FALSE),"")</f>
        <v/>
      </c>
      <c r="AE64" s="333"/>
      <c r="AF64" s="333"/>
      <c r="AG64" s="333"/>
      <c r="AH64" s="334"/>
      <c r="AI64" s="335"/>
      <c r="AJ64" s="335"/>
      <c r="AK64" s="342"/>
      <c r="AL64" s="410">
        <f>AL62+1</f>
        <v>46166</v>
      </c>
      <c r="AM64" s="332" t="str">
        <f>IFERROR(VLOOKUP(AL64,FeiertageBW[#All],2,FALSE),"")</f>
        <v>Pfingstsonntag</v>
      </c>
      <c r="AN64" s="333"/>
      <c r="AO64" s="333"/>
      <c r="AP64" s="333"/>
      <c r="AQ64" s="334"/>
      <c r="AR64" s="335"/>
      <c r="AS64" s="335"/>
      <c r="AT64" s="342"/>
      <c r="AU64" s="410">
        <f>AU62+1</f>
        <v>46194</v>
      </c>
      <c r="AV64" s="332" t="str">
        <f>IFERROR(VLOOKUP(AU64,FeiertageBW[#All],2,FALSE),"")</f>
        <v/>
      </c>
      <c r="AW64" s="333"/>
      <c r="AX64" s="333"/>
      <c r="AY64" s="333"/>
      <c r="AZ64" s="334"/>
      <c r="BA64" s="335"/>
      <c r="BB64" s="335"/>
      <c r="BC64" s="342"/>
      <c r="BD64" s="410">
        <f>BD62+1</f>
        <v>46229</v>
      </c>
      <c r="BE64" s="332" t="str">
        <f>IFERROR(VLOOKUP(BD64,FeiertageBW[#All],2,FALSE),"")</f>
        <v/>
      </c>
      <c r="BF64" s="333"/>
      <c r="BG64" s="333"/>
      <c r="BH64" s="333"/>
      <c r="BI64" s="334"/>
      <c r="BJ64" s="335"/>
      <c r="BK64" s="335"/>
      <c r="BL64" s="342"/>
      <c r="BM64" s="410">
        <f>BM62+1</f>
        <v>46257</v>
      </c>
      <c r="BN64" s="332" t="str">
        <f>IFERROR(VLOOKUP(BM64,FeiertageBW[#All],2,FALSE),"")</f>
        <v/>
      </c>
      <c r="BO64" s="333"/>
      <c r="BP64" s="333"/>
      <c r="BQ64" s="333"/>
      <c r="BR64" s="334"/>
      <c r="BS64" s="335"/>
      <c r="BT64" s="335"/>
      <c r="BU64" s="342"/>
      <c r="BV64" s="410">
        <f>BV62+1</f>
        <v>46292</v>
      </c>
      <c r="BW64" s="332" t="str">
        <f>IFERROR(VLOOKUP(BV64,FeiertageBW[#All],2,FALSE),"")</f>
        <v/>
      </c>
      <c r="BX64" s="333"/>
      <c r="BY64" s="333"/>
      <c r="BZ64" s="333"/>
      <c r="CA64" s="334"/>
      <c r="CB64" s="335"/>
      <c r="CC64" s="335"/>
      <c r="CD64" s="342"/>
      <c r="CE64" s="410">
        <f>CE62+1</f>
        <v>46320</v>
      </c>
      <c r="CF64" s="332" t="str">
        <f>IFERROR(VLOOKUP(CE64,FeiertageBW[#All],2,FALSE),"")</f>
        <v/>
      </c>
      <c r="CG64" s="333"/>
      <c r="CH64" s="333"/>
      <c r="CI64" s="333"/>
      <c r="CJ64" s="334"/>
      <c r="CK64" s="335"/>
      <c r="CL64" s="335"/>
      <c r="CM64" s="342"/>
      <c r="CN64" s="410">
        <f>CN62+1</f>
        <v>46348</v>
      </c>
      <c r="CO64" s="332" t="str">
        <f>IFERROR(VLOOKUP(CN64,FeiertageBW[#All],2,FALSE),"")</f>
        <v/>
      </c>
      <c r="CP64" s="333"/>
      <c r="CQ64" s="333"/>
      <c r="CR64" s="333"/>
      <c r="CS64" s="334"/>
      <c r="CT64" s="335"/>
      <c r="CU64" s="335"/>
      <c r="CV64" s="342"/>
      <c r="CW64" s="410">
        <f>CW62+1</f>
        <v>46383</v>
      </c>
      <c r="CX64" s="332" t="str">
        <f>IFERROR(VLOOKUP(CW64,FeiertageBW[#All],2,FALSE),"")</f>
        <v/>
      </c>
      <c r="CY64" s="333"/>
      <c r="CZ64" s="333"/>
      <c r="DA64" s="333"/>
      <c r="DB64" s="334"/>
      <c r="DC64" s="335"/>
      <c r="DD64" s="335"/>
      <c r="DE64" s="336"/>
    </row>
    <row r="65" spans="1:109" ht="18" customHeight="1" x14ac:dyDescent="0.25">
      <c r="A65" s="419"/>
      <c r="B65" s="411"/>
      <c r="C65" s="337" t="str">
        <f>IFERROR(VLOOKUP(B64,Ereignistabelle[],2,FALSE),"")</f>
        <v/>
      </c>
      <c r="D65" s="338"/>
      <c r="E65" s="338"/>
      <c r="F65" s="338"/>
      <c r="G65" s="338"/>
      <c r="H65" s="339"/>
      <c r="I65" s="339"/>
      <c r="J65" s="343" t="str">
        <f>IFERROR(VLOOKUP(B64,Serientermine,2,FALSE),"")</f>
        <v/>
      </c>
      <c r="K65" s="411"/>
      <c r="L65" s="337" t="str">
        <f>IFERROR(VLOOKUP(K64,Ereignistabelle[],2,FALSE),"")</f>
        <v/>
      </c>
      <c r="M65" s="338"/>
      <c r="N65" s="338"/>
      <c r="O65" s="338"/>
      <c r="P65" s="338"/>
      <c r="Q65" s="339"/>
      <c r="R65" s="339"/>
      <c r="S65" s="343" t="str">
        <f>IFERROR(VLOOKUP(K64,Serientermine,2,FALSE),"")</f>
        <v/>
      </c>
      <c r="T65" s="411"/>
      <c r="U65" s="337" t="str">
        <f>IFERROR(VLOOKUP(T64,Ereignistabelle[],2,FALSE),"")</f>
        <v/>
      </c>
      <c r="V65" s="338"/>
      <c r="W65" s="338"/>
      <c r="X65" s="338"/>
      <c r="Y65" s="338"/>
      <c r="Z65" s="339"/>
      <c r="AA65" s="339"/>
      <c r="AB65" s="343" t="str">
        <f>IFERROR(VLOOKUP(T64,Serientermine,2,FALSE),"")</f>
        <v/>
      </c>
      <c r="AC65" s="411"/>
      <c r="AD65" s="337" t="str">
        <f>IFERROR(VLOOKUP(AC64,Ereignistabelle[],2,FALSE),"")</f>
        <v/>
      </c>
      <c r="AE65" s="338"/>
      <c r="AF65" s="338"/>
      <c r="AG65" s="338"/>
      <c r="AH65" s="338"/>
      <c r="AI65" s="339"/>
      <c r="AJ65" s="339"/>
      <c r="AK65" s="343" t="str">
        <f>IFERROR(VLOOKUP(AC64,Serientermine,2,FALSE),"")</f>
        <v/>
      </c>
      <c r="AL65" s="411"/>
      <c r="AM65" s="337" t="str">
        <f>IFERROR(VLOOKUP(AL64,Ereignistabelle[],2,FALSE),"")</f>
        <v/>
      </c>
      <c r="AN65" s="338"/>
      <c r="AO65" s="338"/>
      <c r="AP65" s="338"/>
      <c r="AQ65" s="338"/>
      <c r="AR65" s="339"/>
      <c r="AS65" s="339"/>
      <c r="AT65" s="343" t="str">
        <f>IFERROR(VLOOKUP(AL64,Serientermine,2,FALSE),"")</f>
        <v/>
      </c>
      <c r="AU65" s="411"/>
      <c r="AV65" s="337" t="str">
        <f>IFERROR(VLOOKUP(AU64,Ereignistabelle[],2,FALSE),"")</f>
        <v/>
      </c>
      <c r="AW65" s="338"/>
      <c r="AX65" s="338"/>
      <c r="AY65" s="338"/>
      <c r="AZ65" s="338"/>
      <c r="BA65" s="339"/>
      <c r="BB65" s="339"/>
      <c r="BC65" s="343" t="str">
        <f>IFERROR(VLOOKUP(AU64,Serientermine,2,FALSE),"")</f>
        <v/>
      </c>
      <c r="BD65" s="411"/>
      <c r="BE65" s="337" t="str">
        <f>IFERROR(VLOOKUP(BD64,Ereignistabelle[],2,FALSE),"")</f>
        <v/>
      </c>
      <c r="BF65" s="338"/>
      <c r="BG65" s="338"/>
      <c r="BH65" s="338"/>
      <c r="BI65" s="338"/>
      <c r="BJ65" s="339"/>
      <c r="BK65" s="339"/>
      <c r="BL65" s="343" t="str">
        <f>IFERROR(VLOOKUP(BD64,Serientermine,2,FALSE),"")</f>
        <v/>
      </c>
      <c r="BM65" s="411"/>
      <c r="BN65" s="337" t="str">
        <f>IFERROR(VLOOKUP(BM64,Ereignistabelle[],2,FALSE),"")</f>
        <v/>
      </c>
      <c r="BO65" s="338"/>
      <c r="BP65" s="338"/>
      <c r="BQ65" s="338"/>
      <c r="BR65" s="338"/>
      <c r="BS65" s="339"/>
      <c r="BT65" s="339"/>
      <c r="BU65" s="343" t="str">
        <f>IFERROR(VLOOKUP(BM64,Serientermine,2,FALSE),"")</f>
        <v/>
      </c>
      <c r="BV65" s="411"/>
      <c r="BW65" s="337" t="str">
        <f>IFERROR(VLOOKUP(BV64,Ereignistabelle[],2,FALSE),"")</f>
        <v/>
      </c>
      <c r="BX65" s="338"/>
      <c r="BY65" s="338"/>
      <c r="BZ65" s="338"/>
      <c r="CA65" s="338"/>
      <c r="CB65" s="339"/>
      <c r="CC65" s="339"/>
      <c r="CD65" s="343" t="str">
        <f>IFERROR(VLOOKUP(BV64,Serientermine,2,FALSE),"")</f>
        <v/>
      </c>
      <c r="CE65" s="411"/>
      <c r="CF65" s="337" t="str">
        <f>IFERROR(VLOOKUP(CE64,Ereignistabelle[],2,FALSE),"")</f>
        <v/>
      </c>
      <c r="CG65" s="338"/>
      <c r="CH65" s="338"/>
      <c r="CI65" s="338"/>
      <c r="CJ65" s="338"/>
      <c r="CK65" s="339"/>
      <c r="CL65" s="339"/>
      <c r="CM65" s="343" t="str">
        <f>IFERROR(VLOOKUP(CE64,Serientermine,2,FALSE),"")</f>
        <v/>
      </c>
      <c r="CN65" s="411"/>
      <c r="CO65" s="320" t="str">
        <f>IFERROR(VLOOKUP(CN64,Ereignistabelle[],2,FALSE),"")</f>
        <v/>
      </c>
      <c r="CP65" s="338"/>
      <c r="CQ65" s="338"/>
      <c r="CR65" s="338"/>
      <c r="CS65" s="338"/>
      <c r="CT65" s="339"/>
      <c r="CU65" s="339"/>
      <c r="CV65" s="343" t="str">
        <f>IFERROR(VLOOKUP(CN64,Serientermine,2,FALSE),"")</f>
        <v/>
      </c>
      <c r="CW65" s="411"/>
      <c r="CX65" s="337" t="str">
        <f>IFERROR(VLOOKUP(CW64,Ereignistabelle[],2,FALSE),"")</f>
        <v/>
      </c>
      <c r="CY65" s="338"/>
      <c r="CZ65" s="338"/>
      <c r="DA65" s="338"/>
      <c r="DB65" s="338"/>
      <c r="DC65" s="339"/>
      <c r="DD65" s="339"/>
      <c r="DE65" s="340" t="str">
        <f>IFERROR(VLOOKUP(CW64,Serientermine,2,FALSE),"")</f>
        <v/>
      </c>
    </row>
    <row r="66" spans="1:109" ht="18" customHeight="1" x14ac:dyDescent="0.25">
      <c r="A66" s="403" t="s">
        <v>18</v>
      </c>
      <c r="B66" s="405">
        <f>B64+1</f>
        <v>46048</v>
      </c>
      <c r="C66" s="319" t="str">
        <f>IFERROR(VLOOKUP(B66,FeiertageBW[#All],2,FALSE),"")</f>
        <v/>
      </c>
      <c r="D66" s="330"/>
      <c r="E66" s="330"/>
      <c r="F66" s="330"/>
      <c r="G66" s="324"/>
      <c r="H66" s="323"/>
      <c r="I66" s="323"/>
      <c r="J66" s="321"/>
      <c r="K66" s="405">
        <f>K64+1</f>
        <v>46076</v>
      </c>
      <c r="L66" s="319" t="str">
        <f>IFERROR(VLOOKUP(K66,FeiertageBW[#All],2,FALSE),"")</f>
        <v/>
      </c>
      <c r="M66" s="330"/>
      <c r="N66" s="330"/>
      <c r="O66" s="330"/>
      <c r="P66" s="324"/>
      <c r="Q66" s="323"/>
      <c r="R66" s="323"/>
      <c r="S66" s="321"/>
      <c r="T66" s="405">
        <f>T64+1</f>
        <v>46104</v>
      </c>
      <c r="U66" s="319" t="str">
        <f>IFERROR(VLOOKUP(T66,FeiertageBW[#All],2,FALSE),"")</f>
        <v/>
      </c>
      <c r="V66" s="330"/>
      <c r="W66" s="330"/>
      <c r="X66" s="330"/>
      <c r="Y66" s="324"/>
      <c r="Z66" s="323"/>
      <c r="AA66" s="323"/>
      <c r="AB66" s="321"/>
      <c r="AC66" s="405">
        <f>AC64+1</f>
        <v>46139</v>
      </c>
      <c r="AD66" s="319" t="str">
        <f>IFERROR(VLOOKUP(AC66,FeiertageBW[#All],2,FALSE),"")</f>
        <v/>
      </c>
      <c r="AE66" s="330"/>
      <c r="AF66" s="330"/>
      <c r="AG66" s="330"/>
      <c r="AH66" s="324"/>
      <c r="AI66" s="323"/>
      <c r="AJ66" s="323"/>
      <c r="AK66" s="321"/>
      <c r="AL66" s="405">
        <f>AL64+1</f>
        <v>46167</v>
      </c>
      <c r="AM66" s="319" t="str">
        <f>IFERROR(VLOOKUP(AL66,FeiertageBW[#All],2,FALSE),"")</f>
        <v>Pfingstmontag</v>
      </c>
      <c r="AN66" s="330"/>
      <c r="AO66" s="330"/>
      <c r="AP66" s="330"/>
      <c r="AQ66" s="324"/>
      <c r="AR66" s="323"/>
      <c r="AS66" s="323"/>
      <c r="AT66" s="321"/>
      <c r="AU66" s="405">
        <f>AU64+1</f>
        <v>46195</v>
      </c>
      <c r="AV66" s="319" t="str">
        <f>IFERROR(VLOOKUP(AU66,FeiertageBW[#All],2,FALSE),"")</f>
        <v/>
      </c>
      <c r="AW66" s="330"/>
      <c r="AX66" s="330"/>
      <c r="AY66" s="330"/>
      <c r="AZ66" s="324"/>
      <c r="BA66" s="323"/>
      <c r="BB66" s="323"/>
      <c r="BC66" s="321"/>
      <c r="BD66" s="405">
        <f>BD64+1</f>
        <v>46230</v>
      </c>
      <c r="BE66" s="319" t="str">
        <f>IFERROR(VLOOKUP(BD66,FeiertageBW[#All],2,FALSE),"")</f>
        <v/>
      </c>
      <c r="BF66" s="330"/>
      <c r="BG66" s="330"/>
      <c r="BH66" s="330"/>
      <c r="BI66" s="324"/>
      <c r="BJ66" s="323"/>
      <c r="BK66" s="323"/>
      <c r="BL66" s="321"/>
      <c r="BM66" s="405">
        <f>BM64+1</f>
        <v>46258</v>
      </c>
      <c r="BN66" s="319" t="str">
        <f>IFERROR(VLOOKUP(BM66,FeiertageBW[#All],2,FALSE),"")</f>
        <v/>
      </c>
      <c r="BO66" s="330"/>
      <c r="BP66" s="330"/>
      <c r="BQ66" s="330"/>
      <c r="BR66" s="324"/>
      <c r="BS66" s="323"/>
      <c r="BT66" s="323"/>
      <c r="BU66" s="321"/>
      <c r="BV66" s="405">
        <f>BV64+1</f>
        <v>46293</v>
      </c>
      <c r="BW66" s="319" t="str">
        <f>IFERROR(VLOOKUP(BV66,FeiertageBW[#All],2,FALSE),"")</f>
        <v/>
      </c>
      <c r="BX66" s="330"/>
      <c r="BY66" s="330"/>
      <c r="BZ66" s="330"/>
      <c r="CA66" s="324"/>
      <c r="CB66" s="323"/>
      <c r="CC66" s="323"/>
      <c r="CD66" s="321"/>
      <c r="CE66" s="405">
        <f>CE64+1</f>
        <v>46321</v>
      </c>
      <c r="CF66" s="319" t="str">
        <f>IFERROR(VLOOKUP(CE66,FeiertageBW[#All],2,FALSE),"")</f>
        <v/>
      </c>
      <c r="CG66" s="330"/>
      <c r="CH66" s="330"/>
      <c r="CI66" s="330"/>
      <c r="CJ66" s="324"/>
      <c r="CK66" s="323"/>
      <c r="CL66" s="323"/>
      <c r="CM66" s="321"/>
      <c r="CN66" s="405">
        <f>CN64+1</f>
        <v>46349</v>
      </c>
      <c r="CO66" s="319" t="str">
        <f>IFERROR(VLOOKUP(CN66,FeiertageBW[#All],2,FALSE),"")</f>
        <v/>
      </c>
      <c r="CP66" s="330"/>
      <c r="CQ66" s="330"/>
      <c r="CR66" s="330"/>
      <c r="CS66" s="324"/>
      <c r="CT66" s="323"/>
      <c r="CU66" s="323"/>
      <c r="CV66" s="321"/>
      <c r="CW66" s="405">
        <f>CW64+1</f>
        <v>46384</v>
      </c>
      <c r="CX66" s="319" t="str">
        <f>IFERROR(VLOOKUP(CW66,FeiertageBW[#All],2,FALSE),"")</f>
        <v/>
      </c>
      <c r="CY66" s="330"/>
      <c r="CZ66" s="330"/>
      <c r="DA66" s="330"/>
      <c r="DB66" s="324"/>
      <c r="DC66" s="323"/>
      <c r="DD66" s="323"/>
      <c r="DE66" s="325"/>
    </row>
    <row r="67" spans="1:109" ht="18" customHeight="1" x14ac:dyDescent="0.25">
      <c r="A67" s="403"/>
      <c r="B67" s="409"/>
      <c r="C67" s="331" t="str">
        <f>IFERROR(VLOOKUP(B66,Ereignistabelle[],2,FALSE),"")</f>
        <v/>
      </c>
      <c r="D67" s="327"/>
      <c r="E67" s="327"/>
      <c r="F67" s="327"/>
      <c r="G67" s="327"/>
      <c r="H67" s="328"/>
      <c r="I67" s="328"/>
      <c r="J67" s="341" t="str">
        <f>IFERROR(VLOOKUP(B66,Serientermine,2,FALSE),"")</f>
        <v/>
      </c>
      <c r="K67" s="409"/>
      <c r="L67" s="331" t="str">
        <f>IFERROR(VLOOKUP(K66,Ereignistabelle[],2,FALSE),"")</f>
        <v/>
      </c>
      <c r="M67" s="327"/>
      <c r="N67" s="327"/>
      <c r="O67" s="327"/>
      <c r="P67" s="327"/>
      <c r="Q67" s="328"/>
      <c r="R67" s="328"/>
      <c r="S67" s="341" t="str">
        <f>IFERROR(VLOOKUP(K66,Serientermine,2,FALSE),"")</f>
        <v/>
      </c>
      <c r="T67" s="409"/>
      <c r="U67" s="331" t="str">
        <f>IFERROR(VLOOKUP(T66,Ereignistabelle[],2,FALSE),"")</f>
        <v/>
      </c>
      <c r="V67" s="327"/>
      <c r="W67" s="327"/>
      <c r="X67" s="327"/>
      <c r="Y67" s="327"/>
      <c r="Z67" s="328"/>
      <c r="AA67" s="328"/>
      <c r="AB67" s="341" t="str">
        <f>IFERROR(VLOOKUP(T66,Serientermine,2,FALSE),"")</f>
        <v/>
      </c>
      <c r="AC67" s="409"/>
      <c r="AD67" s="331" t="str">
        <f>IFERROR(VLOOKUP(AC66,Ereignistabelle[],2,FALSE),"")</f>
        <v/>
      </c>
      <c r="AE67" s="327"/>
      <c r="AF67" s="327"/>
      <c r="AG67" s="327"/>
      <c r="AH67" s="327"/>
      <c r="AI67" s="328"/>
      <c r="AJ67" s="328"/>
      <c r="AK67" s="341" t="str">
        <f>IFERROR(VLOOKUP(AC66,Serientermine,2,FALSE),"")</f>
        <v/>
      </c>
      <c r="AL67" s="409"/>
      <c r="AM67" s="331" t="str">
        <f>IFERROR(VLOOKUP(AL66,Ereignistabelle[],2,FALSE),"")</f>
        <v/>
      </c>
      <c r="AN67" s="327"/>
      <c r="AO67" s="327"/>
      <c r="AP67" s="327"/>
      <c r="AQ67" s="327"/>
      <c r="AR67" s="328"/>
      <c r="AS67" s="328"/>
      <c r="AT67" s="341" t="str">
        <f>IFERROR(VLOOKUP(AL66,Serientermine,2,FALSE),"")</f>
        <v/>
      </c>
      <c r="AU67" s="409"/>
      <c r="AV67" s="331" t="str">
        <f>IFERROR(VLOOKUP(AU66,Ereignistabelle[],2,FALSE),"")</f>
        <v/>
      </c>
      <c r="AW67" s="327"/>
      <c r="AX67" s="327"/>
      <c r="AY67" s="327"/>
      <c r="AZ67" s="327"/>
      <c r="BA67" s="328"/>
      <c r="BB67" s="328"/>
      <c r="BC67" s="341" t="str">
        <f>IFERROR(VLOOKUP(AU66,Serientermine,2,FALSE),"")</f>
        <v/>
      </c>
      <c r="BD67" s="409"/>
      <c r="BE67" s="331" t="str">
        <f>IFERROR(VLOOKUP(BD66,Ereignistabelle[],2,FALSE),"")</f>
        <v/>
      </c>
      <c r="BF67" s="327"/>
      <c r="BG67" s="327"/>
      <c r="BH67" s="327"/>
      <c r="BI67" s="327"/>
      <c r="BJ67" s="328"/>
      <c r="BK67" s="328"/>
      <c r="BL67" s="341" t="str">
        <f>IFERROR(VLOOKUP(BD66,Serientermine,2,FALSE),"")</f>
        <v/>
      </c>
      <c r="BM67" s="409"/>
      <c r="BN67" s="331" t="str">
        <f>IFERROR(VLOOKUP(BM66,Ereignistabelle[],2,FALSE),"")</f>
        <v/>
      </c>
      <c r="BO67" s="327"/>
      <c r="BP67" s="327"/>
      <c r="BQ67" s="327"/>
      <c r="BR67" s="327"/>
      <c r="BS67" s="328"/>
      <c r="BT67" s="328"/>
      <c r="BU67" s="341" t="str">
        <f>IFERROR(VLOOKUP(BM66,Serientermine,2,FALSE),"")</f>
        <v/>
      </c>
      <c r="BV67" s="409"/>
      <c r="BW67" s="331" t="str">
        <f>IFERROR(VLOOKUP(BV66,Ereignistabelle[],2,FALSE),"")</f>
        <v/>
      </c>
      <c r="BX67" s="327"/>
      <c r="BY67" s="327"/>
      <c r="BZ67" s="327"/>
      <c r="CA67" s="327"/>
      <c r="CB67" s="328"/>
      <c r="CC67" s="328"/>
      <c r="CD67" s="341" t="str">
        <f>IFERROR(VLOOKUP(BV66,Serientermine,2,FALSE),"")</f>
        <v/>
      </c>
      <c r="CE67" s="409"/>
      <c r="CF67" s="331" t="str">
        <f>IFERROR(VLOOKUP(CE66,Ereignistabelle[],2,FALSE),"")</f>
        <v>Geburtstag Musterkind</v>
      </c>
      <c r="CG67" s="327"/>
      <c r="CH67" s="327"/>
      <c r="CI67" s="327"/>
      <c r="CJ67" s="327"/>
      <c r="CK67" s="328"/>
      <c r="CL67" s="328"/>
      <c r="CM67" s="341" t="str">
        <f>IFERROR(VLOOKUP(CE66,Serientermine,2,FALSE),"")</f>
        <v/>
      </c>
      <c r="CN67" s="409"/>
      <c r="CO67" s="326" t="str">
        <f>IFERROR(VLOOKUP(CN66,Ereignistabelle[],2,FALSE),"")</f>
        <v/>
      </c>
      <c r="CP67" s="327"/>
      <c r="CQ67" s="327"/>
      <c r="CR67" s="327"/>
      <c r="CS67" s="327"/>
      <c r="CT67" s="328"/>
      <c r="CU67" s="328"/>
      <c r="CV67" s="341" t="str">
        <f>IFERROR(VLOOKUP(CN66,Serientermine,2,FALSE),"")</f>
        <v/>
      </c>
      <c r="CW67" s="409"/>
      <c r="CX67" s="331" t="str">
        <f>IFERROR(VLOOKUP(CW66,Ereignistabelle[],2,FALSE),"")</f>
        <v/>
      </c>
      <c r="CY67" s="327"/>
      <c r="CZ67" s="327"/>
      <c r="DA67" s="327"/>
      <c r="DB67" s="327"/>
      <c r="DC67" s="328"/>
      <c r="DD67" s="328"/>
      <c r="DE67" s="329" t="str">
        <f>IFERROR(VLOOKUP(CW66,Serientermine,2,FALSE),"")</f>
        <v/>
      </c>
    </row>
    <row r="68" spans="1:109" ht="18" customHeight="1" x14ac:dyDescent="0.25">
      <c r="A68" s="403" t="s">
        <v>14</v>
      </c>
      <c r="B68" s="405">
        <f>B66+1</f>
        <v>46049</v>
      </c>
      <c r="C68" s="319" t="str">
        <f>IFERROR(VLOOKUP(B68,FeiertageBW[#All],2,FALSE),"")</f>
        <v/>
      </c>
      <c r="D68" s="330"/>
      <c r="E68" s="330"/>
      <c r="F68" s="330"/>
      <c r="G68" s="324"/>
      <c r="H68" s="323"/>
      <c r="I68" s="323"/>
      <c r="J68" s="321"/>
      <c r="K68" s="405">
        <f>K66+1</f>
        <v>46077</v>
      </c>
      <c r="L68" s="319" t="str">
        <f>IFERROR(VLOOKUP(K68,FeiertageBW[#All],2,FALSE),"")</f>
        <v/>
      </c>
      <c r="M68" s="330"/>
      <c r="N68" s="330"/>
      <c r="O68" s="330"/>
      <c r="P68" s="324"/>
      <c r="Q68" s="323"/>
      <c r="R68" s="323"/>
      <c r="S68" s="321"/>
      <c r="T68" s="405">
        <f>T66+1</f>
        <v>46105</v>
      </c>
      <c r="U68" s="319" t="str">
        <f>IFERROR(VLOOKUP(T68,FeiertageBW[#All],2,FALSE),"")</f>
        <v/>
      </c>
      <c r="V68" s="330"/>
      <c r="W68" s="330"/>
      <c r="X68" s="330"/>
      <c r="Y68" s="324"/>
      <c r="Z68" s="323"/>
      <c r="AA68" s="323"/>
      <c r="AB68" s="321"/>
      <c r="AC68" s="405">
        <f>AC66+1</f>
        <v>46140</v>
      </c>
      <c r="AD68" s="319" t="str">
        <f>IFERROR(VLOOKUP(AC68,FeiertageBW[#All],2,FALSE),"")</f>
        <v/>
      </c>
      <c r="AE68" s="330"/>
      <c r="AF68" s="330"/>
      <c r="AG68" s="330"/>
      <c r="AH68" s="324"/>
      <c r="AI68" s="323"/>
      <c r="AJ68" s="323"/>
      <c r="AK68" s="321"/>
      <c r="AL68" s="405">
        <f>AL66+1</f>
        <v>46168</v>
      </c>
      <c r="AM68" s="319" t="str">
        <f>IFERROR(VLOOKUP(AL68,FeiertageBW[#All],2,FALSE),"")</f>
        <v/>
      </c>
      <c r="AN68" s="330"/>
      <c r="AO68" s="330"/>
      <c r="AP68" s="330"/>
      <c r="AQ68" s="324"/>
      <c r="AR68" s="323"/>
      <c r="AS68" s="323"/>
      <c r="AT68" s="321"/>
      <c r="AU68" s="405">
        <f>AU66+1</f>
        <v>46196</v>
      </c>
      <c r="AV68" s="319" t="str">
        <f>IFERROR(VLOOKUP(AU68,FeiertageBW[#All],2,FALSE),"")</f>
        <v/>
      </c>
      <c r="AW68" s="330"/>
      <c r="AX68" s="330"/>
      <c r="AY68" s="330"/>
      <c r="AZ68" s="324"/>
      <c r="BA68" s="323"/>
      <c r="BB68" s="323"/>
      <c r="BC68" s="321"/>
      <c r="BD68" s="405">
        <f>BD66+1</f>
        <v>46231</v>
      </c>
      <c r="BE68" s="319" t="str">
        <f>IFERROR(VLOOKUP(BD68,FeiertageBW[#All],2,FALSE),"")</f>
        <v/>
      </c>
      <c r="BF68" s="330"/>
      <c r="BG68" s="330"/>
      <c r="BH68" s="330"/>
      <c r="BI68" s="324"/>
      <c r="BJ68" s="323"/>
      <c r="BK68" s="323"/>
      <c r="BL68" s="321"/>
      <c r="BM68" s="405">
        <f>BM66+1</f>
        <v>46259</v>
      </c>
      <c r="BN68" s="319" t="str">
        <f>IFERROR(VLOOKUP(BM68,FeiertageBW[#All],2,FALSE),"")</f>
        <v/>
      </c>
      <c r="BO68" s="330"/>
      <c r="BP68" s="330"/>
      <c r="BQ68" s="330"/>
      <c r="BR68" s="324"/>
      <c r="BS68" s="323"/>
      <c r="BT68" s="323"/>
      <c r="BU68" s="321"/>
      <c r="BV68" s="405">
        <f>BV66+1</f>
        <v>46294</v>
      </c>
      <c r="BW68" s="319" t="str">
        <f>IFERROR(VLOOKUP(BV68,FeiertageBW[#All],2,FALSE),"")</f>
        <v/>
      </c>
      <c r="BX68" s="330"/>
      <c r="BY68" s="330"/>
      <c r="BZ68" s="330"/>
      <c r="CA68" s="324"/>
      <c r="CB68" s="323"/>
      <c r="CC68" s="323"/>
      <c r="CD68" s="321"/>
      <c r="CE68" s="405">
        <f>CE66+1</f>
        <v>46322</v>
      </c>
      <c r="CF68" s="319" t="str">
        <f>IFERROR(VLOOKUP(CE68,FeiertageBW[#All],2,FALSE),"")</f>
        <v/>
      </c>
      <c r="CG68" s="330"/>
      <c r="CH68" s="330"/>
      <c r="CI68" s="330"/>
      <c r="CJ68" s="324"/>
      <c r="CK68" s="323"/>
      <c r="CL68" s="323"/>
      <c r="CM68" s="321"/>
      <c r="CN68" s="405">
        <f>CN66+1</f>
        <v>46350</v>
      </c>
      <c r="CO68" s="319" t="str">
        <f>IFERROR(VLOOKUP(CN68,FeiertageBW[#All],2,FALSE),"")</f>
        <v/>
      </c>
      <c r="CP68" s="330"/>
      <c r="CQ68" s="330"/>
      <c r="CR68" s="330"/>
      <c r="CS68" s="324"/>
      <c r="CT68" s="323"/>
      <c r="CU68" s="323"/>
      <c r="CV68" s="321"/>
      <c r="CW68" s="405">
        <f>CW66+1</f>
        <v>46385</v>
      </c>
      <c r="CX68" s="319" t="str">
        <f>IFERROR(VLOOKUP(CW68,FeiertageBW[#All],2,FALSE),"")</f>
        <v/>
      </c>
      <c r="CY68" s="330"/>
      <c r="CZ68" s="330"/>
      <c r="DA68" s="330"/>
      <c r="DB68" s="324"/>
      <c r="DC68" s="323"/>
      <c r="DD68" s="323"/>
      <c r="DE68" s="325"/>
    </row>
    <row r="69" spans="1:109" ht="18" customHeight="1" x14ac:dyDescent="0.25">
      <c r="A69" s="403"/>
      <c r="B69" s="409"/>
      <c r="C69" s="331" t="str">
        <f>IFERROR(VLOOKUP(B68,Ereignistabelle[],2,FALSE),"")</f>
        <v/>
      </c>
      <c r="D69" s="327"/>
      <c r="E69" s="327"/>
      <c r="F69" s="327"/>
      <c r="G69" s="327"/>
      <c r="H69" s="328"/>
      <c r="I69" s="328"/>
      <c r="J69" s="341" t="str">
        <f>IFERROR(VLOOKUP(B68,Serientermine,2,FALSE),"")</f>
        <v/>
      </c>
      <c r="K69" s="409"/>
      <c r="L69" s="331" t="str">
        <f>IFERROR(VLOOKUP(K68,Ereignistabelle[],2,FALSE),"")</f>
        <v/>
      </c>
      <c r="M69" s="327"/>
      <c r="N69" s="327"/>
      <c r="O69" s="327"/>
      <c r="P69" s="327"/>
      <c r="Q69" s="328"/>
      <c r="R69" s="328"/>
      <c r="S69" s="341" t="str">
        <f>IFERROR(VLOOKUP(K68,Serientermine,2,FALSE),"")</f>
        <v/>
      </c>
      <c r="T69" s="409"/>
      <c r="U69" s="331" t="str">
        <f>IFERROR(VLOOKUP(T68,Ereignistabelle[],2,FALSE),"")</f>
        <v/>
      </c>
      <c r="V69" s="327"/>
      <c r="W69" s="327"/>
      <c r="X69" s="327"/>
      <c r="Y69" s="327"/>
      <c r="Z69" s="328"/>
      <c r="AA69" s="328"/>
      <c r="AB69" s="341" t="str">
        <f>IFERROR(VLOOKUP(T68,Serientermine,2,FALSE),"")</f>
        <v/>
      </c>
      <c r="AC69" s="409"/>
      <c r="AD69" s="331" t="str">
        <f>IFERROR(VLOOKUP(AC68,Ereignistabelle[],2,FALSE),"")</f>
        <v/>
      </c>
      <c r="AE69" s="327"/>
      <c r="AF69" s="327"/>
      <c r="AG69" s="327"/>
      <c r="AH69" s="327"/>
      <c r="AI69" s="328"/>
      <c r="AJ69" s="328"/>
      <c r="AK69" s="341" t="str">
        <f>IFERROR(VLOOKUP(AC68,Serientermine,2,FALSE),"")</f>
        <v/>
      </c>
      <c r="AL69" s="409"/>
      <c r="AM69" s="331" t="str">
        <f>IFERROR(VLOOKUP(AL68,Ereignistabelle[],2,FALSE),"")</f>
        <v/>
      </c>
      <c r="AN69" s="327"/>
      <c r="AO69" s="327"/>
      <c r="AP69" s="327"/>
      <c r="AQ69" s="327"/>
      <c r="AR69" s="328"/>
      <c r="AS69" s="328"/>
      <c r="AT69" s="341" t="str">
        <f>IFERROR(VLOOKUP(AL68,Serientermine,2,FALSE),"")</f>
        <v/>
      </c>
      <c r="AU69" s="409"/>
      <c r="AV69" s="331" t="str">
        <f>IFERROR(VLOOKUP(AU68,Ereignistabelle[],2,FALSE),"")</f>
        <v/>
      </c>
      <c r="AW69" s="327"/>
      <c r="AX69" s="327"/>
      <c r="AY69" s="327"/>
      <c r="AZ69" s="327"/>
      <c r="BA69" s="328"/>
      <c r="BB69" s="328"/>
      <c r="BC69" s="341" t="str">
        <f>IFERROR(VLOOKUP(AU68,Serientermine,2,FALSE),"")</f>
        <v/>
      </c>
      <c r="BD69" s="409"/>
      <c r="BE69" s="331" t="str">
        <f>IFERROR(VLOOKUP(BD68,Ereignistabelle[],2,FALSE),"")</f>
        <v/>
      </c>
      <c r="BF69" s="327"/>
      <c r="BG69" s="327"/>
      <c r="BH69" s="327"/>
      <c r="BI69" s="327"/>
      <c r="BJ69" s="328"/>
      <c r="BK69" s="328"/>
      <c r="BL69" s="341" t="str">
        <f>IFERROR(VLOOKUP(BD68,Serientermine,2,FALSE),"")</f>
        <v/>
      </c>
      <c r="BM69" s="409"/>
      <c r="BN69" s="331" t="str">
        <f>IFERROR(VLOOKUP(BM68,Ereignistabelle[],2,FALSE),"")</f>
        <v/>
      </c>
      <c r="BO69" s="327"/>
      <c r="BP69" s="327"/>
      <c r="BQ69" s="327"/>
      <c r="BR69" s="327"/>
      <c r="BS69" s="328"/>
      <c r="BT69" s="328"/>
      <c r="BU69" s="341" t="str">
        <f>IFERROR(VLOOKUP(BM68,Serientermine,2,FALSE),"")</f>
        <v/>
      </c>
      <c r="BV69" s="409"/>
      <c r="BW69" s="331" t="str">
        <f>IFERROR(VLOOKUP(BV68,Ereignistabelle[],2,FALSE),"")</f>
        <v/>
      </c>
      <c r="BX69" s="327"/>
      <c r="BY69" s="327"/>
      <c r="BZ69" s="327"/>
      <c r="CA69" s="327"/>
      <c r="CB69" s="328"/>
      <c r="CC69" s="328"/>
      <c r="CD69" s="341" t="str">
        <f>IFERROR(VLOOKUP(BV68,Serientermine,2,FALSE),"")</f>
        <v/>
      </c>
      <c r="CE69" s="409"/>
      <c r="CF69" s="331" t="str">
        <f>IFERROR(VLOOKUP(CE68,Ereignistabelle[],2,FALSE),"")</f>
        <v/>
      </c>
      <c r="CG69" s="327"/>
      <c r="CH69" s="327"/>
      <c r="CI69" s="327"/>
      <c r="CJ69" s="327"/>
      <c r="CK69" s="328"/>
      <c r="CL69" s="328"/>
      <c r="CM69" s="341" t="str">
        <f>IFERROR(VLOOKUP(CE68,Serientermine,2,FALSE),"")</f>
        <v/>
      </c>
      <c r="CN69" s="409"/>
      <c r="CO69" s="326" t="str">
        <f>IFERROR(VLOOKUP(CN68,Ereignistabelle[],2,FALSE),"")</f>
        <v/>
      </c>
      <c r="CP69" s="327"/>
      <c r="CQ69" s="327"/>
      <c r="CR69" s="327"/>
      <c r="CS69" s="327"/>
      <c r="CT69" s="328"/>
      <c r="CU69" s="328"/>
      <c r="CV69" s="341" t="str">
        <f>IFERROR(VLOOKUP(CN68,Serientermine,2,FALSE),"")</f>
        <v/>
      </c>
      <c r="CW69" s="409"/>
      <c r="CX69" s="331" t="str">
        <f>IFERROR(VLOOKUP(CW68,Ereignistabelle[],2,FALSE),"")</f>
        <v/>
      </c>
      <c r="CY69" s="327"/>
      <c r="CZ69" s="327"/>
      <c r="DA69" s="327"/>
      <c r="DB69" s="327"/>
      <c r="DC69" s="328"/>
      <c r="DD69" s="328"/>
      <c r="DE69" s="329" t="str">
        <f>IFERROR(VLOOKUP(CW68,Serientermine,2,FALSE),"")</f>
        <v/>
      </c>
    </row>
    <row r="70" spans="1:109" ht="18" customHeight="1" x14ac:dyDescent="0.25">
      <c r="A70" s="403" t="s">
        <v>13</v>
      </c>
      <c r="B70" s="405">
        <f>IF(DATE(Einstellungen!$F$47, 2, 0)&gt;Kalender!B68,B68+1,"")</f>
        <v>46050</v>
      </c>
      <c r="C70" s="319" t="str">
        <f>IFERROR(VLOOKUP(B70,FeiertageBW[#All],2,FALSE),"")</f>
        <v/>
      </c>
      <c r="D70" s="330"/>
      <c r="E70" s="330"/>
      <c r="F70" s="330"/>
      <c r="G70" s="324"/>
      <c r="H70" s="323"/>
      <c r="I70" s="323"/>
      <c r="J70" s="321" t="str">
        <f>IF(B70&lt;&gt;"",TRUNC((B70-WEEKDAY(B70,2)-DATE(YEAR(B70+4-WEEKDAY(B70,2)),1,-10))/7)&amp;"","")</f>
        <v>5</v>
      </c>
      <c r="K70" s="405">
        <f>IF(DATE(Einstellungen!$F$47, 3, 0)&gt;Kalender!K68,K68+1,"")</f>
        <v>46078</v>
      </c>
      <c r="L70" s="319" t="str">
        <f>IFERROR(VLOOKUP(K70,FeiertageBW[#All],2,FALSE),"")</f>
        <v/>
      </c>
      <c r="M70" s="330"/>
      <c r="N70" s="330"/>
      <c r="O70" s="330"/>
      <c r="P70" s="324"/>
      <c r="Q70" s="323"/>
      <c r="R70" s="323"/>
      <c r="S70" s="321" t="str">
        <f>IF(K70&lt;&gt;"",TRUNC((K70-WEEKDAY(K70,2)-DATE(YEAR(K70+4-WEEKDAY(K70,2)),1,-10))/7)&amp;"","")</f>
        <v>9</v>
      </c>
      <c r="T70" s="405">
        <f>IF(DATE(Einstellungen!$F$47, 4, 0)&gt;Kalender!T68,T68+1,"")</f>
        <v>46106</v>
      </c>
      <c r="U70" s="319" t="str">
        <f>IFERROR(VLOOKUP(T70,FeiertageBW[#All],2,FALSE),"")</f>
        <v/>
      </c>
      <c r="V70" s="330"/>
      <c r="W70" s="330"/>
      <c r="X70" s="330"/>
      <c r="Y70" s="324"/>
      <c r="Z70" s="323"/>
      <c r="AA70" s="323"/>
      <c r="AB70" s="321" t="str">
        <f>IF(T70&lt;&gt;"",TRUNC((T70-WEEKDAY(T70,2)-DATE(YEAR(T70+4-WEEKDAY(T70,2)),1,-10))/7)&amp;"","")</f>
        <v>13</v>
      </c>
      <c r="AC70" s="405">
        <f>IF(DATE(Einstellungen!$F$47, 5, 0)&gt;Kalender!AC68,AC68+1,"")</f>
        <v>46141</v>
      </c>
      <c r="AD70" s="319" t="str">
        <f>IFERROR(VLOOKUP(AC70,FeiertageBW[#All],2,FALSE),"")</f>
        <v/>
      </c>
      <c r="AE70" s="330"/>
      <c r="AF70" s="330"/>
      <c r="AG70" s="330"/>
      <c r="AH70" s="324"/>
      <c r="AI70" s="323"/>
      <c r="AJ70" s="323"/>
      <c r="AK70" s="321" t="str">
        <f>IF(AC70&lt;&gt;"",TRUNC((AC70-WEEKDAY(AC70,2)-DATE(YEAR(AC70+4-WEEKDAY(AC70,2)),1,-10))/7)&amp;"","")</f>
        <v>18</v>
      </c>
      <c r="AL70" s="405">
        <f>IF(DATE(Einstellungen!$F$47, 6, 0)&gt;Kalender!AL68,AL68+1,"")</f>
        <v>46169</v>
      </c>
      <c r="AM70" s="319" t="str">
        <f>IFERROR(VLOOKUP(AL70,FeiertageBW[#All],2,FALSE),"")</f>
        <v/>
      </c>
      <c r="AN70" s="330"/>
      <c r="AO70" s="330"/>
      <c r="AP70" s="330"/>
      <c r="AQ70" s="324"/>
      <c r="AR70" s="323"/>
      <c r="AS70" s="323"/>
      <c r="AT70" s="321" t="str">
        <f>IF(AL70&lt;&gt;"",TRUNC((AL70-WEEKDAY(AL70,2)-DATE(YEAR(AL70+4-WEEKDAY(AL70,2)),1,-10))/7)&amp;"","")</f>
        <v>22</v>
      </c>
      <c r="AU70" s="405">
        <f>IF(DATE(Einstellungen!$F$47, 7, 0)&gt;Kalender!AU68,AU68+1,"")</f>
        <v>46197</v>
      </c>
      <c r="AV70" s="319" t="str">
        <f>IFERROR(VLOOKUP(AU70,FeiertageBW[#All],2,FALSE),"")</f>
        <v/>
      </c>
      <c r="AW70" s="330"/>
      <c r="AX70" s="330"/>
      <c r="AY70" s="330"/>
      <c r="AZ70" s="324"/>
      <c r="BA70" s="323"/>
      <c r="BB70" s="323"/>
      <c r="BC70" s="321" t="str">
        <f>IF(AU70&lt;&gt;"",TRUNC((AU70-WEEKDAY(AU70,2)-DATE(YEAR(AU70+4-WEEKDAY(AU70,2)),1,-10))/7)&amp;"","")</f>
        <v>26</v>
      </c>
      <c r="BD70" s="405">
        <f>IF(DATE(Einstellungen!$F$47, 8, 0)&gt;Kalender!BD68,BD68+1,"")</f>
        <v>46232</v>
      </c>
      <c r="BE70" s="319" t="str">
        <f>IFERROR(VLOOKUP(BD70,FeiertageBW[#All],2,FALSE),"")</f>
        <v/>
      </c>
      <c r="BF70" s="330"/>
      <c r="BG70" s="330"/>
      <c r="BH70" s="330"/>
      <c r="BI70" s="324"/>
      <c r="BJ70" s="323"/>
      <c r="BK70" s="323"/>
      <c r="BL70" s="321" t="str">
        <f>IF(BD70&lt;&gt;"",TRUNC((BD70-WEEKDAY(BD70,2)-DATE(YEAR(BD70+4-WEEKDAY(BD70,2)),1,-10))/7)&amp;"","")</f>
        <v>31</v>
      </c>
      <c r="BM70" s="405">
        <f>IF(DATE(Einstellungen!$F$47, 9, 0)&gt;Kalender!BM68,BM68+1,"")</f>
        <v>46260</v>
      </c>
      <c r="BN70" s="319" t="str">
        <f>IFERROR(VLOOKUP(BM70,FeiertageBW[#All],2,FALSE),"")</f>
        <v/>
      </c>
      <c r="BO70" s="330"/>
      <c r="BP70" s="330"/>
      <c r="BQ70" s="330"/>
      <c r="BR70" s="324"/>
      <c r="BS70" s="323"/>
      <c r="BT70" s="323"/>
      <c r="BU70" s="321" t="str">
        <f>IF(BM70&lt;&gt;"",TRUNC((BM70-WEEKDAY(BM70,2)-DATE(YEAR(BM70+4-WEEKDAY(BM70,2)),1,-10))/7)&amp;"","")</f>
        <v>35</v>
      </c>
      <c r="BV70" s="405">
        <f>IF(DATE(Einstellungen!$F$47, 10, 0)&gt;Kalender!BV68,BV68+1,"")</f>
        <v>46295</v>
      </c>
      <c r="BW70" s="319" t="str">
        <f>IFERROR(VLOOKUP(BV70,FeiertageBW[#All],2,FALSE),"")</f>
        <v/>
      </c>
      <c r="BX70" s="330"/>
      <c r="BY70" s="330"/>
      <c r="BZ70" s="330"/>
      <c r="CA70" s="324"/>
      <c r="CB70" s="323"/>
      <c r="CC70" s="323"/>
      <c r="CD70" s="321" t="str">
        <f>IF(BV70&lt;&gt;"",TRUNC((BV70-WEEKDAY(BV70,2)-DATE(YEAR(BV70+4-WEEKDAY(BV70,2)),1,-10))/7)&amp;"","")</f>
        <v>40</v>
      </c>
      <c r="CE70" s="405">
        <f>IF(DATE(Einstellungen!$F$47, 11, 0)&gt;Kalender!CE68,CE68+1,"")</f>
        <v>46323</v>
      </c>
      <c r="CF70" s="319" t="str">
        <f>IFERROR(VLOOKUP(CE70,FeiertageBW[#All],2,FALSE),"")</f>
        <v/>
      </c>
      <c r="CG70" s="330"/>
      <c r="CH70" s="330"/>
      <c r="CI70" s="330"/>
      <c r="CJ70" s="324"/>
      <c r="CK70" s="323"/>
      <c r="CL70" s="323"/>
      <c r="CM70" s="321" t="str">
        <f>IF(CE70&lt;&gt;"",TRUNC((CE70-WEEKDAY(CE70,2)-DATE(YEAR(CE70+4-WEEKDAY(CE70,2)),1,-10))/7)&amp;"","")</f>
        <v>44</v>
      </c>
      <c r="CN70" s="405">
        <f>IF(DATE(Einstellungen!$F$47, 12, 0)&gt;Kalender!CN68,CN68+1,"")</f>
        <v>46351</v>
      </c>
      <c r="CO70" s="319" t="str">
        <f>IFERROR(VLOOKUP(CN70,FeiertageBW[#All],2,FALSE),"")</f>
        <v/>
      </c>
      <c r="CP70" s="330"/>
      <c r="CQ70" s="330"/>
      <c r="CR70" s="330"/>
      <c r="CS70" s="324"/>
      <c r="CT70" s="323"/>
      <c r="CU70" s="323"/>
      <c r="CV70" s="321" t="str">
        <f>IF(CN70&lt;&gt;"",TRUNC((CN70-WEEKDAY(CN70,2)-DATE(YEAR(CN70+4-WEEKDAY(CN70,2)),1,-10))/7)&amp;"","")</f>
        <v>48</v>
      </c>
      <c r="CW70" s="405">
        <f>IF(DATE(Einstellungen!$F$47, 13, 0)&gt;Kalender!CW68,CW68+1,"")</f>
        <v>46386</v>
      </c>
      <c r="CX70" s="319" t="str">
        <f>IFERROR(VLOOKUP(CW70,FeiertageBW[#All],2,FALSE),"")</f>
        <v/>
      </c>
      <c r="CY70" s="330"/>
      <c r="CZ70" s="330"/>
      <c r="DA70" s="330"/>
      <c r="DB70" s="324"/>
      <c r="DC70" s="323"/>
      <c r="DD70" s="323"/>
      <c r="DE70" s="325" t="str">
        <f>IF(CW70&lt;&gt;"",TRUNC((CW70-WEEKDAY(CW70,2)-DATE(YEAR(CW70+4-WEEKDAY(CW70,2)),1,-10))/7)&amp;"","")</f>
        <v>53</v>
      </c>
    </row>
    <row r="71" spans="1:109" ht="18" customHeight="1" x14ac:dyDescent="0.25">
      <c r="A71" s="403"/>
      <c r="B71" s="409"/>
      <c r="C71" s="331" t="str">
        <f>IFERROR(VLOOKUP(B70,Ereignistabelle[],2,FALSE),"")</f>
        <v/>
      </c>
      <c r="D71" s="327"/>
      <c r="E71" s="327"/>
      <c r="F71" s="327"/>
      <c r="G71" s="327"/>
      <c r="H71" s="328"/>
      <c r="I71" s="328"/>
      <c r="J71" s="341" t="str">
        <f>IFERROR(VLOOKUP(B70,Serientermine,2,FALSE),"")</f>
        <v/>
      </c>
      <c r="K71" s="409"/>
      <c r="L71" s="331" t="str">
        <f>IFERROR(VLOOKUP(K70,Ereignistabelle[],2,FALSE),"")</f>
        <v/>
      </c>
      <c r="M71" s="327"/>
      <c r="N71" s="327"/>
      <c r="O71" s="327"/>
      <c r="P71" s="327"/>
      <c r="Q71" s="328"/>
      <c r="R71" s="328"/>
      <c r="S71" s="341" t="str">
        <f>IFERROR(VLOOKUP(K70,Serientermine,2,FALSE),"")</f>
        <v/>
      </c>
      <c r="T71" s="409"/>
      <c r="U71" s="331" t="str">
        <f>IFERROR(VLOOKUP(T70,Ereignistabelle[],2,FALSE),"")</f>
        <v/>
      </c>
      <c r="V71" s="327"/>
      <c r="W71" s="327"/>
      <c r="X71" s="327"/>
      <c r="Y71" s="327"/>
      <c r="Z71" s="328"/>
      <c r="AA71" s="328"/>
      <c r="AB71" s="341" t="str">
        <f>IFERROR(VLOOKUP(T70,Serientermine,2,FALSE),"")</f>
        <v/>
      </c>
      <c r="AC71" s="409"/>
      <c r="AD71" s="331" t="str">
        <f>IFERROR(VLOOKUP(AC70,Ereignistabelle[],2,FALSE),"")</f>
        <v/>
      </c>
      <c r="AE71" s="327"/>
      <c r="AF71" s="327"/>
      <c r="AG71" s="327"/>
      <c r="AH71" s="327"/>
      <c r="AI71" s="328"/>
      <c r="AJ71" s="328"/>
      <c r="AK71" s="341" t="str">
        <f>IFERROR(VLOOKUP(AC70,Serientermine,2,FALSE),"")</f>
        <v/>
      </c>
      <c r="AL71" s="409"/>
      <c r="AM71" s="331" t="str">
        <f>IFERROR(VLOOKUP(AL70,Ereignistabelle[],2,FALSE),"")</f>
        <v/>
      </c>
      <c r="AN71" s="327"/>
      <c r="AO71" s="327"/>
      <c r="AP71" s="327"/>
      <c r="AQ71" s="327"/>
      <c r="AR71" s="328"/>
      <c r="AS71" s="328"/>
      <c r="AT71" s="341" t="str">
        <f>IFERROR(VLOOKUP(AL70,Serientermine,2,FALSE),"")</f>
        <v/>
      </c>
      <c r="AU71" s="409"/>
      <c r="AV71" s="331" t="str">
        <f>IFERROR(VLOOKUP(AU70,Ereignistabelle[],2,FALSE),"")</f>
        <v/>
      </c>
      <c r="AW71" s="327"/>
      <c r="AX71" s="327"/>
      <c r="AY71" s="327"/>
      <c r="AZ71" s="327"/>
      <c r="BA71" s="328"/>
      <c r="BB71" s="328"/>
      <c r="BC71" s="341" t="str">
        <f>IFERROR(VLOOKUP(AU70,Serientermine,2,FALSE),"")</f>
        <v/>
      </c>
      <c r="BD71" s="409"/>
      <c r="BE71" s="331" t="str">
        <f>IFERROR(VLOOKUP(BD70,Ereignistabelle[],2,FALSE),"")</f>
        <v/>
      </c>
      <c r="BF71" s="327"/>
      <c r="BG71" s="327"/>
      <c r="BH71" s="327"/>
      <c r="BI71" s="327"/>
      <c r="BJ71" s="328"/>
      <c r="BK71" s="328"/>
      <c r="BL71" s="341" t="str">
        <f>IFERROR(VLOOKUP(BD70,Serientermine,2,FALSE),"")</f>
        <v/>
      </c>
      <c r="BM71" s="409"/>
      <c r="BN71" s="331" t="str">
        <f>IFERROR(VLOOKUP(BM70,Ereignistabelle[],2,FALSE),"")</f>
        <v/>
      </c>
      <c r="BO71" s="327"/>
      <c r="BP71" s="327"/>
      <c r="BQ71" s="327"/>
      <c r="BR71" s="327"/>
      <c r="BS71" s="328"/>
      <c r="BT71" s="328"/>
      <c r="BU71" s="341" t="str">
        <f>IFERROR(VLOOKUP(BM70,Serientermine,2,FALSE),"")</f>
        <v/>
      </c>
      <c r="BV71" s="409"/>
      <c r="BW71" s="331" t="str">
        <f>IFERROR(VLOOKUP(BV70,Ereignistabelle[],2,FALSE),"")</f>
        <v/>
      </c>
      <c r="BX71" s="327"/>
      <c r="BY71" s="327"/>
      <c r="BZ71" s="327"/>
      <c r="CA71" s="327"/>
      <c r="CB71" s="328"/>
      <c r="CC71" s="328"/>
      <c r="CD71" s="341" t="str">
        <f>IFERROR(VLOOKUP(BV70,Serientermine,2,FALSE),"")</f>
        <v/>
      </c>
      <c r="CE71" s="409"/>
      <c r="CF71" s="331" t="str">
        <f>IFERROR(VLOOKUP(CE70,Ereignistabelle[],2,FALSE),"")</f>
        <v/>
      </c>
      <c r="CG71" s="327"/>
      <c r="CH71" s="327"/>
      <c r="CI71" s="327"/>
      <c r="CJ71" s="327"/>
      <c r="CK71" s="328"/>
      <c r="CL71" s="328"/>
      <c r="CM71" s="341" t="str">
        <f>IFERROR(VLOOKUP(CE70,Serientermine,2,FALSE),"")</f>
        <v/>
      </c>
      <c r="CN71" s="409"/>
      <c r="CO71" s="326" t="str">
        <f>IFERROR(VLOOKUP(CN70,Ereignistabelle[],2,FALSE),"")</f>
        <v/>
      </c>
      <c r="CP71" s="327"/>
      <c r="CQ71" s="327"/>
      <c r="CR71" s="327"/>
      <c r="CS71" s="327"/>
      <c r="CT71" s="328"/>
      <c r="CU71" s="328"/>
      <c r="CV71" s="341" t="str">
        <f>IFERROR(VLOOKUP(CN70,Serientermine,2,FALSE),"")</f>
        <v/>
      </c>
      <c r="CW71" s="409"/>
      <c r="CX71" s="331" t="str">
        <f>IFERROR(VLOOKUP(CW70,Ereignistabelle[],2,FALSE),"")</f>
        <v/>
      </c>
      <c r="CY71" s="327"/>
      <c r="CZ71" s="327"/>
      <c r="DA71" s="327"/>
      <c r="DB71" s="327"/>
      <c r="DC71" s="328"/>
      <c r="DD71" s="328"/>
      <c r="DE71" s="329" t="str">
        <f>IFERROR(VLOOKUP(CW70,Serientermine,2,FALSE),"")</f>
        <v/>
      </c>
    </row>
    <row r="72" spans="1:109" ht="18" customHeight="1" x14ac:dyDescent="0.25">
      <c r="A72" s="403" t="s">
        <v>12</v>
      </c>
      <c r="B72" s="405">
        <f>IF(DATE(Einstellungen!$F$47, 2, 0)&gt;Kalender!B70,B70+1,"")</f>
        <v>46051</v>
      </c>
      <c r="C72" s="319" t="str">
        <f>IFERROR(VLOOKUP(B72,FeiertageBW[#All],2,FALSE),"")</f>
        <v/>
      </c>
      <c r="D72" s="330"/>
      <c r="E72" s="330"/>
      <c r="F72" s="330"/>
      <c r="G72" s="324"/>
      <c r="H72" s="323"/>
      <c r="I72" s="323"/>
      <c r="J72" s="321"/>
      <c r="K72" s="405">
        <f>IF(DATE(Einstellungen!$F$47, 3, 0)&gt;Kalender!K70,K70+1,"")</f>
        <v>46079</v>
      </c>
      <c r="L72" s="319" t="str">
        <f>IFERROR(VLOOKUP(K72,FeiertageBW[#All],2,FALSE),"")</f>
        <v/>
      </c>
      <c r="M72" s="330"/>
      <c r="N72" s="330"/>
      <c r="O72" s="330"/>
      <c r="P72" s="324"/>
      <c r="Q72" s="323"/>
      <c r="R72" s="323"/>
      <c r="S72" s="321"/>
      <c r="T72" s="405">
        <f>IF(DATE(Einstellungen!$F$47, 4, 0)&gt;Kalender!T70,T70+1,"")</f>
        <v>46107</v>
      </c>
      <c r="U72" s="319" t="str">
        <f>IFERROR(VLOOKUP(T72,FeiertageBW[#All],2,FALSE),"")</f>
        <v/>
      </c>
      <c r="V72" s="330"/>
      <c r="W72" s="330"/>
      <c r="X72" s="330"/>
      <c r="Y72" s="324"/>
      <c r="Z72" s="323"/>
      <c r="AA72" s="323"/>
      <c r="AB72" s="321"/>
      <c r="AC72" s="405">
        <f>IF(DATE(Einstellungen!$F$47, 5, 0)&gt;Kalender!AC70,AC70+1,"")</f>
        <v>46142</v>
      </c>
      <c r="AD72" s="319" t="str">
        <f>IFERROR(VLOOKUP(AC72,FeiertageBW[#All],2,FALSE),"")</f>
        <v/>
      </c>
      <c r="AE72" s="330"/>
      <c r="AF72" s="330"/>
      <c r="AG72" s="330"/>
      <c r="AH72" s="324"/>
      <c r="AI72" s="323"/>
      <c r="AJ72" s="323"/>
      <c r="AK72" s="321"/>
      <c r="AL72" s="405">
        <f>IF(DATE(Einstellungen!$F$47, 6, 0)&gt;Kalender!AL70,AL70+1,"")</f>
        <v>46170</v>
      </c>
      <c r="AM72" s="319" t="str">
        <f>IFERROR(VLOOKUP(AL72,FeiertageBW[#All],2,FALSE),"")</f>
        <v/>
      </c>
      <c r="AN72" s="330"/>
      <c r="AO72" s="330"/>
      <c r="AP72" s="330"/>
      <c r="AQ72" s="324"/>
      <c r="AR72" s="323"/>
      <c r="AS72" s="323"/>
      <c r="AT72" s="321"/>
      <c r="AU72" s="405">
        <f>IF(DATE(Einstellungen!$F$47, 7, 0)&gt;Kalender!AU70,AU70+1,"")</f>
        <v>46198</v>
      </c>
      <c r="AV72" s="319" t="str">
        <f>IFERROR(VLOOKUP(AU72,FeiertageBW[#All],2,FALSE),"")</f>
        <v/>
      </c>
      <c r="AW72" s="330"/>
      <c r="AX72" s="330"/>
      <c r="AY72" s="330"/>
      <c r="AZ72" s="324"/>
      <c r="BA72" s="323"/>
      <c r="BB72" s="323"/>
      <c r="BC72" s="321"/>
      <c r="BD72" s="405">
        <f>IF(DATE(Einstellungen!$F$47, 8, 0)&gt;Kalender!BD70,BD70+1,"")</f>
        <v>46233</v>
      </c>
      <c r="BE72" s="319" t="str">
        <f>IFERROR(VLOOKUP(BD72,FeiertageBW[#All],2,FALSE),"")</f>
        <v/>
      </c>
      <c r="BF72" s="330"/>
      <c r="BG72" s="330"/>
      <c r="BH72" s="330"/>
      <c r="BI72" s="324"/>
      <c r="BJ72" s="323"/>
      <c r="BK72" s="323"/>
      <c r="BL72" s="321"/>
      <c r="BM72" s="405">
        <f>IF(DATE(Einstellungen!$F$47, 9, 0)&gt;Kalender!BM70,BM70+1,"")</f>
        <v>46261</v>
      </c>
      <c r="BN72" s="319" t="str">
        <f>IFERROR(VLOOKUP(BM72,FeiertageBW[#All],2,FALSE),"")</f>
        <v/>
      </c>
      <c r="BO72" s="330"/>
      <c r="BP72" s="330"/>
      <c r="BQ72" s="330"/>
      <c r="BR72" s="324"/>
      <c r="BS72" s="323"/>
      <c r="BT72" s="323"/>
      <c r="BU72" s="321"/>
      <c r="BV72" s="405" t="str">
        <f>IF(DATE(Einstellungen!$F$47, 10, 0)&gt;Kalender!BV70,BV70+1,"")</f>
        <v/>
      </c>
      <c r="BW72" s="319" t="str">
        <f>IFERROR(VLOOKUP(BV72,FeiertageBW[#All],2,FALSE),"")</f>
        <v/>
      </c>
      <c r="BX72" s="330"/>
      <c r="BY72" s="330"/>
      <c r="BZ72" s="330"/>
      <c r="CA72" s="324"/>
      <c r="CB72" s="323"/>
      <c r="CC72" s="323"/>
      <c r="CD72" s="321"/>
      <c r="CE72" s="405">
        <f>IF(DATE(Einstellungen!$F$47, 11, 0)&gt;Kalender!CE70,CE70+1,"")</f>
        <v>46324</v>
      </c>
      <c r="CF72" s="319" t="str">
        <f>IFERROR(VLOOKUP(CE72,FeiertageBW[#All],2,FALSE),"")</f>
        <v/>
      </c>
      <c r="CG72" s="330"/>
      <c r="CH72" s="330"/>
      <c r="CI72" s="330"/>
      <c r="CJ72" s="324"/>
      <c r="CK72" s="323"/>
      <c r="CL72" s="323"/>
      <c r="CM72" s="321"/>
      <c r="CN72" s="405">
        <f>IF(DATE(Einstellungen!$F$47, 12, 0)&gt;Kalender!CN70,CN70+1,"")</f>
        <v>46352</v>
      </c>
      <c r="CO72" s="319" t="str">
        <f>IFERROR(VLOOKUP(CN72,FeiertageBW[#All],2,FALSE),"")</f>
        <v/>
      </c>
      <c r="CP72" s="330"/>
      <c r="CQ72" s="330"/>
      <c r="CR72" s="330"/>
      <c r="CS72" s="324"/>
      <c r="CT72" s="323"/>
      <c r="CU72" s="323"/>
      <c r="CV72" s="321"/>
      <c r="CW72" s="405">
        <f>IF(DATE(Einstellungen!$F$47, 13, 0)&gt;Kalender!CW70,CW70+1,"")</f>
        <v>46387</v>
      </c>
      <c r="CX72" s="319" t="str">
        <f>IFERROR(VLOOKUP(CW72,FeiertageBW[#All],2,FALSE),"")</f>
        <v/>
      </c>
      <c r="CY72" s="330"/>
      <c r="CZ72" s="330"/>
      <c r="DA72" s="330"/>
      <c r="DB72" s="324"/>
      <c r="DC72" s="323"/>
      <c r="DD72" s="323"/>
      <c r="DE72" s="325"/>
    </row>
    <row r="73" spans="1:109" ht="18" customHeight="1" x14ac:dyDescent="0.25">
      <c r="A73" s="403"/>
      <c r="B73" s="409"/>
      <c r="C73" s="331" t="str">
        <f>IFERROR(VLOOKUP(B72,Ereignistabelle[],2,FALSE),"")</f>
        <v/>
      </c>
      <c r="D73" s="327"/>
      <c r="E73" s="327"/>
      <c r="F73" s="327"/>
      <c r="G73" s="327"/>
      <c r="H73" s="328"/>
      <c r="I73" s="328"/>
      <c r="J73" s="341" t="str">
        <f>IFERROR(VLOOKUP(B72,Serientermine,2,FALSE),"")</f>
        <v/>
      </c>
      <c r="K73" s="409"/>
      <c r="L73" s="331" t="str">
        <f>IFERROR(VLOOKUP(K72,Ereignistabelle[],2,FALSE),"")</f>
        <v/>
      </c>
      <c r="M73" s="327"/>
      <c r="N73" s="327"/>
      <c r="O73" s="327"/>
      <c r="P73" s="327"/>
      <c r="Q73" s="328"/>
      <c r="R73" s="328"/>
      <c r="S73" s="341" t="str">
        <f>IFERROR(VLOOKUP(K72,Serientermine,2,FALSE),"")</f>
        <v/>
      </c>
      <c r="T73" s="409"/>
      <c r="U73" s="331" t="str">
        <f>IFERROR(VLOOKUP(T72,Ereignistabelle[],2,FALSE),"")</f>
        <v/>
      </c>
      <c r="V73" s="327"/>
      <c r="W73" s="327"/>
      <c r="X73" s="327"/>
      <c r="Y73" s="327"/>
      <c r="Z73" s="328"/>
      <c r="AA73" s="328"/>
      <c r="AB73" s="341" t="str">
        <f>IFERROR(VLOOKUP(T72,Serientermine,2,FALSE),"")</f>
        <v/>
      </c>
      <c r="AC73" s="409"/>
      <c r="AD73" s="331" t="str">
        <f>IFERROR(VLOOKUP(AC72,Ereignistabelle[],2,FALSE),"")</f>
        <v/>
      </c>
      <c r="AE73" s="327"/>
      <c r="AF73" s="327"/>
      <c r="AG73" s="327"/>
      <c r="AH73" s="327"/>
      <c r="AI73" s="328"/>
      <c r="AJ73" s="328"/>
      <c r="AK73" s="341" t="str">
        <f>IFERROR(VLOOKUP(AC72,Serientermine,2,FALSE),"")</f>
        <v/>
      </c>
      <c r="AL73" s="409"/>
      <c r="AM73" s="331" t="str">
        <f>IFERROR(VLOOKUP(AL72,Ereignistabelle[],2,FALSE),"")</f>
        <v/>
      </c>
      <c r="AN73" s="327"/>
      <c r="AO73" s="327"/>
      <c r="AP73" s="327"/>
      <c r="AQ73" s="327"/>
      <c r="AR73" s="328"/>
      <c r="AS73" s="328"/>
      <c r="AT73" s="341" t="str">
        <f>IFERROR(VLOOKUP(AL72,Serientermine,2,FALSE),"")</f>
        <v/>
      </c>
      <c r="AU73" s="409"/>
      <c r="AV73" s="331" t="str">
        <f>IFERROR(VLOOKUP(AU72,Ereignistabelle[],2,FALSE),"")</f>
        <v/>
      </c>
      <c r="AW73" s="327"/>
      <c r="AX73" s="327"/>
      <c r="AY73" s="327"/>
      <c r="AZ73" s="327"/>
      <c r="BA73" s="328"/>
      <c r="BB73" s="328"/>
      <c r="BC73" s="341" t="str">
        <f>IFERROR(VLOOKUP(AU72,Serientermine,2,FALSE),"")</f>
        <v/>
      </c>
      <c r="BD73" s="409"/>
      <c r="BE73" s="331" t="str">
        <f>IFERROR(VLOOKUP(BD72,Ereignistabelle[],2,FALSE),"")</f>
        <v/>
      </c>
      <c r="BF73" s="327"/>
      <c r="BG73" s="327"/>
      <c r="BH73" s="327"/>
      <c r="BI73" s="327"/>
      <c r="BJ73" s="328"/>
      <c r="BK73" s="328"/>
      <c r="BL73" s="341" t="str">
        <f>IFERROR(VLOOKUP(BD72,Serientermine,2,FALSE),"")</f>
        <v/>
      </c>
      <c r="BM73" s="409"/>
      <c r="BN73" s="331" t="str">
        <f>IFERROR(VLOOKUP(BM72,Ereignistabelle[],2,FALSE),"")</f>
        <v/>
      </c>
      <c r="BO73" s="327"/>
      <c r="BP73" s="327"/>
      <c r="BQ73" s="327"/>
      <c r="BR73" s="327"/>
      <c r="BS73" s="328"/>
      <c r="BT73" s="328"/>
      <c r="BU73" s="341" t="str">
        <f>IFERROR(VLOOKUP(BM72,Serientermine,2,FALSE),"")</f>
        <v/>
      </c>
      <c r="BV73" s="409"/>
      <c r="BW73" s="331" t="str">
        <f>IFERROR(VLOOKUP(BV72,Ereignistabelle[],2,FALSE),"")</f>
        <v/>
      </c>
      <c r="BX73" s="327"/>
      <c r="BY73" s="327"/>
      <c r="BZ73" s="327"/>
      <c r="CA73" s="327"/>
      <c r="CB73" s="328"/>
      <c r="CC73" s="328"/>
      <c r="CD73" s="341" t="str">
        <f>IFERROR(VLOOKUP(BV72,Serientermine,2,FALSE),"")</f>
        <v/>
      </c>
      <c r="CE73" s="409"/>
      <c r="CF73" s="331" t="str">
        <f>IFERROR(VLOOKUP(CE72,Ereignistabelle[],2,FALSE),"")</f>
        <v/>
      </c>
      <c r="CG73" s="327"/>
      <c r="CH73" s="327"/>
      <c r="CI73" s="327"/>
      <c r="CJ73" s="327"/>
      <c r="CK73" s="328"/>
      <c r="CL73" s="328"/>
      <c r="CM73" s="341" t="str">
        <f>IFERROR(VLOOKUP(CE72,Serientermine,2,FALSE),"")</f>
        <v/>
      </c>
      <c r="CN73" s="409"/>
      <c r="CO73" s="326" t="str">
        <f>IFERROR(VLOOKUP(CN72,Ereignistabelle[],2,FALSE),"")</f>
        <v/>
      </c>
      <c r="CP73" s="327"/>
      <c r="CQ73" s="327"/>
      <c r="CR73" s="327"/>
      <c r="CS73" s="327"/>
      <c r="CT73" s="328"/>
      <c r="CU73" s="328"/>
      <c r="CV73" s="341" t="str">
        <f>IFERROR(VLOOKUP(CN72,Serientermine,2,FALSE),"")</f>
        <v/>
      </c>
      <c r="CW73" s="409"/>
      <c r="CX73" s="331" t="str">
        <f>IFERROR(VLOOKUP(CW72,Ereignistabelle[],2,FALSE),"")</f>
        <v/>
      </c>
      <c r="CY73" s="327"/>
      <c r="CZ73" s="327"/>
      <c r="DA73" s="327"/>
      <c r="DB73" s="327"/>
      <c r="DC73" s="328"/>
      <c r="DD73" s="328"/>
      <c r="DE73" s="329" t="str">
        <f>IFERROR(VLOOKUP(CW72,Serientermine,2,FALSE),"")</f>
        <v/>
      </c>
    </row>
    <row r="74" spans="1:109" ht="18" customHeight="1" x14ac:dyDescent="0.25">
      <c r="A74" s="403" t="s">
        <v>15</v>
      </c>
      <c r="B74" s="405">
        <f>IF(DATE(Einstellungen!$F$47, 2, 0)&gt;Kalender!B72,B72+1,"")</f>
        <v>46052</v>
      </c>
      <c r="C74" s="319" t="str">
        <f>IFERROR(VLOOKUP(B74,FeiertageBW[#All],2,FALSE),"")</f>
        <v/>
      </c>
      <c r="D74" s="330"/>
      <c r="E74" s="330"/>
      <c r="F74" s="330"/>
      <c r="G74" s="324"/>
      <c r="H74" s="323"/>
      <c r="I74" s="323"/>
      <c r="J74" s="321"/>
      <c r="K74" s="405">
        <f>IF(DATE(Einstellungen!$F$47, 3, 0)&gt;Kalender!K72,K72+1,"")</f>
        <v>46080</v>
      </c>
      <c r="L74" s="319" t="str">
        <f>IFERROR(VLOOKUP(K74,FeiertageBW[#All],2,FALSE),"")</f>
        <v/>
      </c>
      <c r="M74" s="330"/>
      <c r="N74" s="330"/>
      <c r="O74" s="330"/>
      <c r="P74" s="324"/>
      <c r="Q74" s="323"/>
      <c r="R74" s="323"/>
      <c r="S74" s="321"/>
      <c r="T74" s="405">
        <f>IF(DATE(Einstellungen!$F$47, 4, 0)&gt;Kalender!T72,T72+1,"")</f>
        <v>46108</v>
      </c>
      <c r="U74" s="319" t="str">
        <f>IFERROR(VLOOKUP(T74,FeiertageBW[#All],2,FALSE),"")</f>
        <v/>
      </c>
      <c r="V74" s="330"/>
      <c r="W74" s="330"/>
      <c r="X74" s="330"/>
      <c r="Y74" s="324"/>
      <c r="Z74" s="323"/>
      <c r="AA74" s="323"/>
      <c r="AB74" s="321"/>
      <c r="AC74" s="405" t="str">
        <f>IF(DATE(Einstellungen!$F$47, 5, 0)&gt;Kalender!AC72,AC72+1,"")</f>
        <v/>
      </c>
      <c r="AD74" s="319" t="str">
        <f>IFERROR(VLOOKUP(AC74,FeiertageBW[#All],2,FALSE),"")</f>
        <v/>
      </c>
      <c r="AE74" s="330"/>
      <c r="AF74" s="330"/>
      <c r="AG74" s="330"/>
      <c r="AH74" s="324"/>
      <c r="AI74" s="323"/>
      <c r="AJ74" s="323"/>
      <c r="AK74" s="321"/>
      <c r="AL74" s="405">
        <f>IF(DATE(Einstellungen!$F$47, 6, 0)&gt;Kalender!AL72,AL72+1,"")</f>
        <v>46171</v>
      </c>
      <c r="AM74" s="319" t="str">
        <f>IFERROR(VLOOKUP(AL74,FeiertageBW[#All],2,FALSE),"")</f>
        <v/>
      </c>
      <c r="AN74" s="330"/>
      <c r="AO74" s="330"/>
      <c r="AP74" s="330"/>
      <c r="AQ74" s="324"/>
      <c r="AR74" s="323"/>
      <c r="AS74" s="323"/>
      <c r="AT74" s="321"/>
      <c r="AU74" s="405">
        <f>IF(DATE(Einstellungen!$F$47, 7, 0)&gt;Kalender!AU72,AU72+1,"")</f>
        <v>46199</v>
      </c>
      <c r="AV74" s="319" t="str">
        <f>IFERROR(VLOOKUP(AU74,FeiertageBW[#All],2,FALSE),"")</f>
        <v/>
      </c>
      <c r="AW74" s="330"/>
      <c r="AX74" s="330"/>
      <c r="AY74" s="330"/>
      <c r="AZ74" s="324"/>
      <c r="BA74" s="323"/>
      <c r="BB74" s="323"/>
      <c r="BC74" s="321"/>
      <c r="BD74" s="405">
        <f>IF(DATE(Einstellungen!$F$47, 8, 0)&gt;Kalender!BD72,BD72+1,"")</f>
        <v>46234</v>
      </c>
      <c r="BE74" s="319" t="str">
        <f>IFERROR(VLOOKUP(BD74,FeiertageBW[#All],2,FALSE),"")</f>
        <v/>
      </c>
      <c r="BF74" s="330"/>
      <c r="BG74" s="330"/>
      <c r="BH74" s="330"/>
      <c r="BI74" s="324"/>
      <c r="BJ74" s="323"/>
      <c r="BK74" s="323"/>
      <c r="BL74" s="321"/>
      <c r="BM74" s="405">
        <f>IF(DATE(Einstellungen!$F$47, 9, 0)&gt;Kalender!BM72,BM72+1,"")</f>
        <v>46262</v>
      </c>
      <c r="BN74" s="319" t="str">
        <f>IFERROR(VLOOKUP(BM74,FeiertageBW[#All],2,FALSE),"")</f>
        <v/>
      </c>
      <c r="BO74" s="330"/>
      <c r="BP74" s="330"/>
      <c r="BQ74" s="330"/>
      <c r="BR74" s="324"/>
      <c r="BS74" s="323"/>
      <c r="BT74" s="323"/>
      <c r="BU74" s="321"/>
      <c r="BV74" s="405" t="str">
        <f>IF(DATE(Einstellungen!$F$47, 10, 0)&gt;Kalender!BV72,BV72+1,"")</f>
        <v/>
      </c>
      <c r="BW74" s="319" t="str">
        <f>IFERROR(VLOOKUP(BV74,FeiertageBW[#All],2,FALSE),"")</f>
        <v/>
      </c>
      <c r="BX74" s="330"/>
      <c r="BY74" s="330"/>
      <c r="BZ74" s="330"/>
      <c r="CA74" s="324"/>
      <c r="CB74" s="323"/>
      <c r="CC74" s="323"/>
      <c r="CD74" s="321"/>
      <c r="CE74" s="405">
        <f>IF(DATE(Einstellungen!$F$47, 11, 0)&gt;Kalender!CE72,CE72+1,"")</f>
        <v>46325</v>
      </c>
      <c r="CF74" s="319" t="str">
        <f>IFERROR(VLOOKUP(CE74,FeiertageBW[#All],2,FALSE),"")</f>
        <v/>
      </c>
      <c r="CG74" s="330"/>
      <c r="CH74" s="330"/>
      <c r="CI74" s="330"/>
      <c r="CJ74" s="324"/>
      <c r="CK74" s="323"/>
      <c r="CL74" s="323"/>
      <c r="CM74" s="321"/>
      <c r="CN74" s="405">
        <f>IF(DATE(Einstellungen!$F$47, 12, 0)&gt;Kalender!CN72,CN72+1,"")</f>
        <v>46353</v>
      </c>
      <c r="CO74" s="319" t="str">
        <f>IFERROR(VLOOKUP(CN74,FeiertageBW[#All],2,FALSE),"")</f>
        <v/>
      </c>
      <c r="CP74" s="330"/>
      <c r="CQ74" s="330"/>
      <c r="CR74" s="330"/>
      <c r="CS74" s="324"/>
      <c r="CT74" s="323"/>
      <c r="CU74" s="323"/>
      <c r="CV74" s="321"/>
      <c r="CW74" s="405" t="str">
        <f>IF(DATE(Einstellungen!$F$47, 13, 0)&gt;Kalender!CW72,CW72+1,"")</f>
        <v/>
      </c>
      <c r="CX74" s="319" t="str">
        <f>IFERROR(VLOOKUP(CW74,FeiertageBW[#All],2,FALSE),"")</f>
        <v/>
      </c>
      <c r="CY74" s="330"/>
      <c r="CZ74" s="330"/>
      <c r="DA74" s="330"/>
      <c r="DB74" s="324"/>
      <c r="DC74" s="323"/>
      <c r="DD74" s="323"/>
      <c r="DE74" s="325"/>
    </row>
    <row r="75" spans="1:109" ht="18" customHeight="1" x14ac:dyDescent="0.25">
      <c r="A75" s="403"/>
      <c r="B75" s="409"/>
      <c r="C75" s="331" t="str">
        <f>IFERROR(VLOOKUP(B74,Ereignistabelle[],2,FALSE),"")</f>
        <v/>
      </c>
      <c r="D75" s="327"/>
      <c r="E75" s="327"/>
      <c r="F75" s="327"/>
      <c r="G75" s="327"/>
      <c r="H75" s="328"/>
      <c r="I75" s="328"/>
      <c r="J75" s="341" t="str">
        <f>IFERROR(VLOOKUP(B74,Serientermine,2,FALSE),"")</f>
        <v/>
      </c>
      <c r="K75" s="409"/>
      <c r="L75" s="331" t="str">
        <f>IFERROR(VLOOKUP(K74,Ereignistabelle[],2,FALSE),"")</f>
        <v/>
      </c>
      <c r="M75" s="327"/>
      <c r="N75" s="327"/>
      <c r="O75" s="327"/>
      <c r="P75" s="327"/>
      <c r="Q75" s="328"/>
      <c r="R75" s="328"/>
      <c r="S75" s="341" t="str">
        <f>IFERROR(VLOOKUP(K74,Serientermine,2,FALSE),"")</f>
        <v/>
      </c>
      <c r="T75" s="409"/>
      <c r="U75" s="331" t="str">
        <f>IFERROR(VLOOKUP(T74,Ereignistabelle[],2,FALSE),"")</f>
        <v/>
      </c>
      <c r="V75" s="327"/>
      <c r="W75" s="327"/>
      <c r="X75" s="327"/>
      <c r="Y75" s="327"/>
      <c r="Z75" s="328"/>
      <c r="AA75" s="328"/>
      <c r="AB75" s="341" t="str">
        <f>IFERROR(VLOOKUP(T74,Serientermine,2,FALSE),"")</f>
        <v/>
      </c>
      <c r="AC75" s="409"/>
      <c r="AD75" s="331" t="str">
        <f>IFERROR(VLOOKUP(AC74,Ereignistabelle[],2,FALSE),"")</f>
        <v/>
      </c>
      <c r="AE75" s="327"/>
      <c r="AF75" s="327"/>
      <c r="AG75" s="327"/>
      <c r="AH75" s="327"/>
      <c r="AI75" s="328"/>
      <c r="AJ75" s="328"/>
      <c r="AK75" s="341" t="str">
        <f>IFERROR(VLOOKUP(AC74,Serientermine,2,FALSE),"")</f>
        <v/>
      </c>
      <c r="AL75" s="409"/>
      <c r="AM75" s="331" t="str">
        <f>IFERROR(VLOOKUP(AL74,Ereignistabelle[],2,FALSE),"")</f>
        <v/>
      </c>
      <c r="AN75" s="327"/>
      <c r="AO75" s="327"/>
      <c r="AP75" s="327"/>
      <c r="AQ75" s="327"/>
      <c r="AR75" s="328"/>
      <c r="AS75" s="328"/>
      <c r="AT75" s="341" t="str">
        <f>IFERROR(VLOOKUP(AL74,Serientermine,2,FALSE),"")</f>
        <v/>
      </c>
      <c r="AU75" s="409"/>
      <c r="AV75" s="331" t="str">
        <f>IFERROR(VLOOKUP(AU74,Ereignistabelle[],2,FALSE),"")</f>
        <v/>
      </c>
      <c r="AW75" s="327"/>
      <c r="AX75" s="327"/>
      <c r="AY75" s="327"/>
      <c r="AZ75" s="327"/>
      <c r="BA75" s="328"/>
      <c r="BB75" s="328"/>
      <c r="BC75" s="341" t="str">
        <f>IFERROR(VLOOKUP(AU74,Serientermine,2,FALSE),"")</f>
        <v/>
      </c>
      <c r="BD75" s="409"/>
      <c r="BE75" s="331" t="str">
        <f>IFERROR(VLOOKUP(BD74,Ereignistabelle[],2,FALSE),"")</f>
        <v/>
      </c>
      <c r="BF75" s="327"/>
      <c r="BG75" s="327"/>
      <c r="BH75" s="327"/>
      <c r="BI75" s="327"/>
      <c r="BJ75" s="328"/>
      <c r="BK75" s="328"/>
      <c r="BL75" s="341" t="str">
        <f>IFERROR(VLOOKUP(BD74,Serientermine,2,FALSE),"")</f>
        <v/>
      </c>
      <c r="BM75" s="409"/>
      <c r="BN75" s="331" t="str">
        <f>IFERROR(VLOOKUP(BM74,Ereignistabelle[],2,FALSE),"")</f>
        <v/>
      </c>
      <c r="BO75" s="327"/>
      <c r="BP75" s="327"/>
      <c r="BQ75" s="327"/>
      <c r="BR75" s="327"/>
      <c r="BS75" s="328"/>
      <c r="BT75" s="328"/>
      <c r="BU75" s="341" t="str">
        <f>IFERROR(VLOOKUP(BM74,Serientermine,2,FALSE),"")</f>
        <v/>
      </c>
      <c r="BV75" s="409"/>
      <c r="BW75" s="331" t="str">
        <f>IFERROR(VLOOKUP(BV74,Ereignistabelle[],2,FALSE),"")</f>
        <v/>
      </c>
      <c r="BX75" s="327"/>
      <c r="BY75" s="327"/>
      <c r="BZ75" s="327"/>
      <c r="CA75" s="327"/>
      <c r="CB75" s="328"/>
      <c r="CC75" s="328"/>
      <c r="CD75" s="341" t="str">
        <f>IFERROR(VLOOKUP(BV74,Serientermine,2,FALSE),"")</f>
        <v/>
      </c>
      <c r="CE75" s="409"/>
      <c r="CF75" s="331" t="str">
        <f>IFERROR(VLOOKUP(CE74,Ereignistabelle[],2,FALSE),"")</f>
        <v/>
      </c>
      <c r="CG75" s="327"/>
      <c r="CH75" s="327"/>
      <c r="CI75" s="327"/>
      <c r="CJ75" s="327"/>
      <c r="CK75" s="328"/>
      <c r="CL75" s="328"/>
      <c r="CM75" s="341" t="str">
        <f>IFERROR(VLOOKUP(CE74,Serientermine,2,FALSE),"")</f>
        <v/>
      </c>
      <c r="CN75" s="409"/>
      <c r="CO75" s="326" t="str">
        <f>IFERROR(VLOOKUP(CN74,Ereignistabelle[],2,FALSE),"")</f>
        <v/>
      </c>
      <c r="CP75" s="327"/>
      <c r="CQ75" s="327"/>
      <c r="CR75" s="327"/>
      <c r="CS75" s="327"/>
      <c r="CT75" s="328"/>
      <c r="CU75" s="328"/>
      <c r="CV75" s="341" t="str">
        <f>IFERROR(VLOOKUP(CN74,Serientermine,2,FALSE),"")</f>
        <v/>
      </c>
      <c r="CW75" s="409"/>
      <c r="CX75" s="331" t="str">
        <f>IFERROR(VLOOKUP(CW74,Ereignistabelle[],2,FALSE),"")</f>
        <v/>
      </c>
      <c r="CY75" s="327"/>
      <c r="CZ75" s="327"/>
      <c r="DA75" s="327"/>
      <c r="DB75" s="327"/>
      <c r="DC75" s="328"/>
      <c r="DD75" s="328"/>
      <c r="DE75" s="329" t="str">
        <f>IFERROR(VLOOKUP(CW74,Serientermine,2,FALSE),"")</f>
        <v/>
      </c>
    </row>
    <row r="76" spans="1:109" ht="18" customHeight="1" x14ac:dyDescent="0.25">
      <c r="A76" s="419" t="s">
        <v>16</v>
      </c>
      <c r="B76" s="410">
        <f>IF(DATE(Einstellungen!$F$47, 2, 0)&gt;Kalender!B74,B74+1,"")</f>
        <v>46053</v>
      </c>
      <c r="C76" s="332" t="str">
        <f>IFERROR(VLOOKUP(B76,FeiertageBW[#All],2,FALSE),"")</f>
        <v/>
      </c>
      <c r="D76" s="333"/>
      <c r="E76" s="333"/>
      <c r="F76" s="333"/>
      <c r="G76" s="334"/>
      <c r="H76" s="335"/>
      <c r="I76" s="335"/>
      <c r="J76" s="342"/>
      <c r="K76" s="410">
        <f>IF(DATE(Einstellungen!$F$47, 3, 0)&gt;Kalender!K74,K74+1,"")</f>
        <v>46081</v>
      </c>
      <c r="L76" s="332" t="str">
        <f>IFERROR(VLOOKUP(K76,FeiertageBW[#All],2,FALSE),"")</f>
        <v/>
      </c>
      <c r="M76" s="333"/>
      <c r="N76" s="333"/>
      <c r="O76" s="333"/>
      <c r="P76" s="334"/>
      <c r="Q76" s="335"/>
      <c r="R76" s="335"/>
      <c r="S76" s="342"/>
      <c r="T76" s="410">
        <f>IF(DATE(Einstellungen!$F$47, 4, 0)&gt;Kalender!T74,T74+1,"")</f>
        <v>46109</v>
      </c>
      <c r="U76" s="332" t="str">
        <f>IFERROR(VLOOKUP(T76,FeiertageBW[#All],2,FALSE),"")</f>
        <v/>
      </c>
      <c r="V76" s="333"/>
      <c r="W76" s="333"/>
      <c r="X76" s="333"/>
      <c r="Y76" s="334"/>
      <c r="Z76" s="335"/>
      <c r="AA76" s="335"/>
      <c r="AB76" s="342"/>
      <c r="AC76" s="410" t="str">
        <f>IF(DATE(Einstellungen!$F$47, 5, 0)&gt;Kalender!AC74,AC74+1,"")</f>
        <v/>
      </c>
      <c r="AD76" s="332" t="str">
        <f>IFERROR(VLOOKUP(AC76,FeiertageBW[#All],2,FALSE),"")</f>
        <v/>
      </c>
      <c r="AE76" s="333"/>
      <c r="AF76" s="333"/>
      <c r="AG76" s="333"/>
      <c r="AH76" s="334"/>
      <c r="AI76" s="335"/>
      <c r="AJ76" s="335"/>
      <c r="AK76" s="342"/>
      <c r="AL76" s="410">
        <f>IF(DATE(Einstellungen!$F$47, 6, 0)&gt;Kalender!AL74,AL74+1,"")</f>
        <v>46172</v>
      </c>
      <c r="AM76" s="332" t="str">
        <f>IFERROR(VLOOKUP(AL76,FeiertageBW[#All],2,FALSE),"")</f>
        <v/>
      </c>
      <c r="AN76" s="333"/>
      <c r="AO76" s="333"/>
      <c r="AP76" s="333"/>
      <c r="AQ76" s="334"/>
      <c r="AR76" s="335"/>
      <c r="AS76" s="335"/>
      <c r="AT76" s="342"/>
      <c r="AU76" s="410">
        <f>IF(DATE(Einstellungen!$F$47, 7, 0)&gt;Kalender!AU74,AU74+1,"")</f>
        <v>46200</v>
      </c>
      <c r="AV76" s="332" t="str">
        <f>IFERROR(VLOOKUP(AU76,FeiertageBW[#All],2,FALSE),"")</f>
        <v/>
      </c>
      <c r="AW76" s="333"/>
      <c r="AX76" s="333"/>
      <c r="AY76" s="333"/>
      <c r="AZ76" s="334"/>
      <c r="BA76" s="335"/>
      <c r="BB76" s="335"/>
      <c r="BC76" s="342"/>
      <c r="BD76" s="410" t="str">
        <f>IF(DATE(Einstellungen!$F$47, 8, 0)&gt;Kalender!BD74,BD74+1,"")</f>
        <v/>
      </c>
      <c r="BE76" s="332" t="str">
        <f>IFERROR(VLOOKUP(BD76,FeiertageBW[#All],2,FALSE),"")</f>
        <v/>
      </c>
      <c r="BF76" s="333"/>
      <c r="BG76" s="333"/>
      <c r="BH76" s="333"/>
      <c r="BI76" s="334"/>
      <c r="BJ76" s="335"/>
      <c r="BK76" s="335"/>
      <c r="BL76" s="342"/>
      <c r="BM76" s="410">
        <f>IF(DATE(Einstellungen!$F$47, 9, 0)&gt;Kalender!BM74,BM74+1,"")</f>
        <v>46263</v>
      </c>
      <c r="BN76" s="332" t="str">
        <f>IFERROR(VLOOKUP(BM76,FeiertageBW[#All],2,FALSE),"")</f>
        <v/>
      </c>
      <c r="BO76" s="333"/>
      <c r="BP76" s="333"/>
      <c r="BQ76" s="333"/>
      <c r="BR76" s="334"/>
      <c r="BS76" s="335"/>
      <c r="BT76" s="335"/>
      <c r="BU76" s="342"/>
      <c r="BV76" s="410" t="str">
        <f>IF(DATE(Einstellungen!$F$47, 10, 0)&gt;Kalender!BV74,BV74+1,"")</f>
        <v/>
      </c>
      <c r="BW76" s="332" t="str">
        <f>IFERROR(VLOOKUP(BV76,FeiertageBW[#All],2,FALSE),"")</f>
        <v/>
      </c>
      <c r="BX76" s="333"/>
      <c r="BY76" s="333"/>
      <c r="BZ76" s="333"/>
      <c r="CA76" s="334"/>
      <c r="CB76" s="335"/>
      <c r="CC76" s="335"/>
      <c r="CD76" s="342"/>
      <c r="CE76" s="410">
        <f>IF(DATE(Einstellungen!$F$47, 11, 0)&gt;Kalender!CE74,CE74+1,"")</f>
        <v>46326</v>
      </c>
      <c r="CF76" s="332" t="str">
        <f>IFERROR(VLOOKUP(CE76,FeiertageBW[#All],2,FALSE),"")</f>
        <v/>
      </c>
      <c r="CG76" s="333"/>
      <c r="CH76" s="333"/>
      <c r="CI76" s="333"/>
      <c r="CJ76" s="334"/>
      <c r="CK76" s="335"/>
      <c r="CL76" s="335"/>
      <c r="CM76" s="342"/>
      <c r="CN76" s="410">
        <f>IF(DATE(Einstellungen!$F$47, 12, 0)&gt;Kalender!CN74,CN74+1,"")</f>
        <v>46354</v>
      </c>
      <c r="CO76" s="332" t="str">
        <f>IFERROR(VLOOKUP(CN76,FeiertageBW[#All],2,FALSE),"")</f>
        <v/>
      </c>
      <c r="CP76" s="333"/>
      <c r="CQ76" s="333"/>
      <c r="CR76" s="333"/>
      <c r="CS76" s="334"/>
      <c r="CT76" s="335"/>
      <c r="CU76" s="335"/>
      <c r="CV76" s="342"/>
      <c r="CW76" s="410" t="str">
        <f>IF(DATE(Einstellungen!$F$47, 13, 0)&gt;Kalender!CW74,CW74+1,"")</f>
        <v/>
      </c>
      <c r="CX76" s="332" t="str">
        <f>IFERROR(VLOOKUP(CW76,FeiertageBW[#All],2,FALSE),"")</f>
        <v/>
      </c>
      <c r="CY76" s="333"/>
      <c r="CZ76" s="333"/>
      <c r="DA76" s="333"/>
      <c r="DB76" s="334"/>
      <c r="DC76" s="335"/>
      <c r="DD76" s="335"/>
      <c r="DE76" s="336"/>
    </row>
    <row r="77" spans="1:109" ht="18" customHeight="1" x14ac:dyDescent="0.25">
      <c r="A77" s="419"/>
      <c r="B77" s="411"/>
      <c r="C77" s="337" t="str">
        <f>IFERROR(VLOOKUP(B76,Ereignistabelle[],2,FALSE),"")</f>
        <v/>
      </c>
      <c r="D77" s="338"/>
      <c r="E77" s="338"/>
      <c r="F77" s="338"/>
      <c r="G77" s="338"/>
      <c r="H77" s="339"/>
      <c r="I77" s="339"/>
      <c r="J77" s="343" t="str">
        <f>IFERROR(VLOOKUP(B76,Serientermine,2,FALSE),"")</f>
        <v/>
      </c>
      <c r="K77" s="411"/>
      <c r="L77" s="337" t="str">
        <f>IFERROR(VLOOKUP(K76,Ereignistabelle[],2,FALSE),"")</f>
        <v/>
      </c>
      <c r="M77" s="338"/>
      <c r="N77" s="338"/>
      <c r="O77" s="338"/>
      <c r="P77" s="338"/>
      <c r="Q77" s="339"/>
      <c r="R77" s="339"/>
      <c r="S77" s="343" t="str">
        <f>IFERROR(VLOOKUP(K76,Serientermine,2,FALSE),"")</f>
        <v>Testserie1</v>
      </c>
      <c r="T77" s="411"/>
      <c r="U77" s="337" t="str">
        <f>IFERROR(VLOOKUP(T76,Ereignistabelle[],2,FALSE),"")</f>
        <v/>
      </c>
      <c r="V77" s="338"/>
      <c r="W77" s="338"/>
      <c r="X77" s="338"/>
      <c r="Y77" s="338"/>
      <c r="Z77" s="339"/>
      <c r="AA77" s="339"/>
      <c r="AB77" s="343" t="str">
        <f>IFERROR(VLOOKUP(T76,Serientermine,2,FALSE),"")</f>
        <v/>
      </c>
      <c r="AC77" s="411"/>
      <c r="AD77" s="337" t="str">
        <f>IFERROR(VLOOKUP(AC76,Ereignistabelle[],2,FALSE),"")</f>
        <v/>
      </c>
      <c r="AE77" s="338"/>
      <c r="AF77" s="338"/>
      <c r="AG77" s="338"/>
      <c r="AH77" s="338"/>
      <c r="AI77" s="339"/>
      <c r="AJ77" s="339"/>
      <c r="AK77" s="343" t="str">
        <f>IFERROR(VLOOKUP(AC76,Serientermine,2,FALSE),"")</f>
        <v/>
      </c>
      <c r="AL77" s="411"/>
      <c r="AM77" s="337" t="str">
        <f>IFERROR(VLOOKUP(AL76,Ereignistabelle[],2,FALSE),"")</f>
        <v/>
      </c>
      <c r="AN77" s="338"/>
      <c r="AO77" s="338"/>
      <c r="AP77" s="338"/>
      <c r="AQ77" s="338"/>
      <c r="AR77" s="339"/>
      <c r="AS77" s="339"/>
      <c r="AT77" s="343" t="str">
        <f>IFERROR(VLOOKUP(AL76,Serientermine,2,FALSE),"")</f>
        <v/>
      </c>
      <c r="AU77" s="411"/>
      <c r="AV77" s="337" t="str">
        <f>IFERROR(VLOOKUP(AU76,Ereignistabelle[],2,FALSE),"")</f>
        <v/>
      </c>
      <c r="AW77" s="338"/>
      <c r="AX77" s="338"/>
      <c r="AY77" s="338"/>
      <c r="AZ77" s="338"/>
      <c r="BA77" s="339"/>
      <c r="BB77" s="339"/>
      <c r="BC77" s="343" t="str">
        <f>IFERROR(VLOOKUP(AU76,Serientermine,2,FALSE),"")</f>
        <v/>
      </c>
      <c r="BD77" s="411"/>
      <c r="BE77" s="337" t="str">
        <f>IFERROR(VLOOKUP(BD76,Ereignistabelle[],2,FALSE),"")</f>
        <v/>
      </c>
      <c r="BF77" s="338"/>
      <c r="BG77" s="338"/>
      <c r="BH77" s="338"/>
      <c r="BI77" s="338"/>
      <c r="BJ77" s="339"/>
      <c r="BK77" s="339"/>
      <c r="BL77" s="343" t="str">
        <f>IFERROR(VLOOKUP(BD76,Serientermine,2,FALSE),"")</f>
        <v/>
      </c>
      <c r="BM77" s="411"/>
      <c r="BN77" s="337" t="str">
        <f>IFERROR(VLOOKUP(BM76,Ereignistabelle[],2,FALSE),"")</f>
        <v/>
      </c>
      <c r="BO77" s="338"/>
      <c r="BP77" s="338"/>
      <c r="BQ77" s="338"/>
      <c r="BR77" s="338"/>
      <c r="BS77" s="339"/>
      <c r="BT77" s="339"/>
      <c r="BU77" s="343" t="str">
        <f>IFERROR(VLOOKUP(BM76,Serientermine,2,FALSE),"")</f>
        <v/>
      </c>
      <c r="BV77" s="411"/>
      <c r="BW77" s="337" t="str">
        <f>IFERROR(VLOOKUP(BV76,Ereignistabelle[],2,FALSE),"")</f>
        <v/>
      </c>
      <c r="BX77" s="338"/>
      <c r="BY77" s="338"/>
      <c r="BZ77" s="338"/>
      <c r="CA77" s="338"/>
      <c r="CB77" s="339"/>
      <c r="CC77" s="339"/>
      <c r="CD77" s="343" t="str">
        <f>IFERROR(VLOOKUP(BV76,Serientermine,2,FALSE),"")</f>
        <v/>
      </c>
      <c r="CE77" s="411"/>
      <c r="CF77" s="337" t="str">
        <f>IFERROR(VLOOKUP(CE76,Ereignistabelle[],2,FALSE),"")</f>
        <v/>
      </c>
      <c r="CG77" s="338"/>
      <c r="CH77" s="338"/>
      <c r="CI77" s="338"/>
      <c r="CJ77" s="338"/>
      <c r="CK77" s="339"/>
      <c r="CL77" s="339"/>
      <c r="CM77" s="343" t="str">
        <f>IFERROR(VLOOKUP(CE76,Serientermine,2,FALSE),"")</f>
        <v/>
      </c>
      <c r="CN77" s="411"/>
      <c r="CO77" s="320" t="str">
        <f>IFERROR(VLOOKUP(CN76,Ereignistabelle[],2,FALSE),"")</f>
        <v/>
      </c>
      <c r="CP77" s="338"/>
      <c r="CQ77" s="338"/>
      <c r="CR77" s="338"/>
      <c r="CS77" s="338"/>
      <c r="CT77" s="339"/>
      <c r="CU77" s="339"/>
      <c r="CV77" s="343" t="str">
        <f>IFERROR(VLOOKUP(CN76,Serientermine,2,FALSE),"")</f>
        <v/>
      </c>
      <c r="CW77" s="411"/>
      <c r="CX77" s="337" t="str">
        <f>IFERROR(VLOOKUP(CW76,Ereignistabelle[],2,FALSE),"")</f>
        <v/>
      </c>
      <c r="CY77" s="338"/>
      <c r="CZ77" s="338"/>
      <c r="DA77" s="338"/>
      <c r="DB77" s="338"/>
      <c r="DC77" s="339"/>
      <c r="DD77" s="339"/>
      <c r="DE77" s="340" t="str">
        <f>IFERROR(VLOOKUP(CW76,Serientermine,2,FALSE),"")</f>
        <v/>
      </c>
    </row>
    <row r="78" spans="1:109" ht="18" customHeight="1" x14ac:dyDescent="0.25">
      <c r="A78" s="419" t="s">
        <v>17</v>
      </c>
      <c r="B78" s="410" t="str">
        <f>IF(DATE(Einstellungen!$F$47, 2, 0)&gt;Kalender!B76,B76+1,"")</f>
        <v/>
      </c>
      <c r="C78" s="332" t="str">
        <f>IFERROR(VLOOKUP(B78,FeiertageBW[#All],2,FALSE),"")</f>
        <v/>
      </c>
      <c r="D78" s="333"/>
      <c r="E78" s="333"/>
      <c r="F78" s="333"/>
      <c r="G78" s="334"/>
      <c r="H78" s="335"/>
      <c r="I78" s="335"/>
      <c r="J78" s="342"/>
      <c r="K78" s="410" t="str">
        <f>IF(DATE(Einstellungen!$F$47, 3, 0)&gt;Kalender!K76,K76+1,"")</f>
        <v/>
      </c>
      <c r="L78" s="332" t="str">
        <f>IFERROR(VLOOKUP(K78,FeiertageBW[#All],2,FALSE),"")</f>
        <v/>
      </c>
      <c r="M78" s="333"/>
      <c r="N78" s="333"/>
      <c r="O78" s="333"/>
      <c r="P78" s="334"/>
      <c r="Q78" s="335"/>
      <c r="R78" s="335"/>
      <c r="S78" s="342"/>
      <c r="T78" s="410">
        <f>IF(DATE(Einstellungen!$F$47, 4, 0)&gt;Kalender!T76,T76+1,"")</f>
        <v>46110</v>
      </c>
      <c r="U78" s="332" t="str">
        <f>IFERROR(VLOOKUP(T78,FeiertageBW[#All],2,FALSE),"")</f>
        <v/>
      </c>
      <c r="V78" s="333"/>
      <c r="W78" s="333"/>
      <c r="X78" s="333"/>
      <c r="Y78" s="334"/>
      <c r="Z78" s="335"/>
      <c r="AA78" s="335"/>
      <c r="AB78" s="342"/>
      <c r="AC78" s="410" t="str">
        <f>IF(DATE(Einstellungen!$F$47, 5, 0)&gt;Kalender!AC76,AC76+1,"")</f>
        <v/>
      </c>
      <c r="AD78" s="332" t="str">
        <f>IFERROR(VLOOKUP(AC78,FeiertageBW[#All],2,FALSE),"")</f>
        <v/>
      </c>
      <c r="AE78" s="333"/>
      <c r="AF78" s="333"/>
      <c r="AG78" s="333"/>
      <c r="AH78" s="334"/>
      <c r="AI78" s="335"/>
      <c r="AJ78" s="335"/>
      <c r="AK78" s="342"/>
      <c r="AL78" s="410">
        <f>IF(DATE(Einstellungen!$F$47, 6, 0)&gt;Kalender!AL76,AL76+1,"")</f>
        <v>46173</v>
      </c>
      <c r="AM78" s="332" t="str">
        <f>IFERROR(VLOOKUP(AL78,FeiertageBW[#All],2,FALSE),"")</f>
        <v/>
      </c>
      <c r="AN78" s="333"/>
      <c r="AO78" s="333"/>
      <c r="AP78" s="333"/>
      <c r="AQ78" s="334"/>
      <c r="AR78" s="335"/>
      <c r="AS78" s="335"/>
      <c r="AT78" s="342"/>
      <c r="AU78" s="410">
        <f>IF(DATE(Einstellungen!$F$47, 7, 0)&gt;Kalender!AU76,AU76+1,"")</f>
        <v>46201</v>
      </c>
      <c r="AV78" s="332" t="str">
        <f>IFERROR(VLOOKUP(AU78,FeiertageBW[#All],2,FALSE),"")</f>
        <v/>
      </c>
      <c r="AW78" s="333"/>
      <c r="AX78" s="333"/>
      <c r="AY78" s="333"/>
      <c r="AZ78" s="334"/>
      <c r="BA78" s="335"/>
      <c r="BB78" s="335"/>
      <c r="BC78" s="342"/>
      <c r="BD78" s="410" t="str">
        <f>IF(DATE(Einstellungen!$F$47, 8, 0)&gt;Kalender!BD76,BD76+1,"")</f>
        <v/>
      </c>
      <c r="BE78" s="332" t="str">
        <f>IFERROR(VLOOKUP(BD78,FeiertageBW[#All],2,FALSE),"")</f>
        <v/>
      </c>
      <c r="BF78" s="333"/>
      <c r="BG78" s="333"/>
      <c r="BH78" s="333"/>
      <c r="BI78" s="334"/>
      <c r="BJ78" s="335"/>
      <c r="BK78" s="335"/>
      <c r="BL78" s="342"/>
      <c r="BM78" s="410">
        <f>IF(DATE(Einstellungen!$F$47, 9, 0)&gt;Kalender!BM76,BM76+1,"")</f>
        <v>46264</v>
      </c>
      <c r="BN78" s="332" t="str">
        <f>IFERROR(VLOOKUP(BM78,FeiertageBW[#All],2,FALSE),"")</f>
        <v/>
      </c>
      <c r="BO78" s="333"/>
      <c r="BP78" s="333"/>
      <c r="BQ78" s="333"/>
      <c r="BR78" s="334"/>
      <c r="BS78" s="335"/>
      <c r="BT78" s="335"/>
      <c r="BU78" s="342"/>
      <c r="BV78" s="410" t="str">
        <f>IF(DATE(Einstellungen!$F$47, 10, 0)&gt;Kalender!BV76,BV76+1,"")</f>
        <v/>
      </c>
      <c r="BW78" s="332" t="str">
        <f>IFERROR(VLOOKUP(BV78,FeiertageBW[#All],2,FALSE),"")</f>
        <v/>
      </c>
      <c r="BX78" s="333"/>
      <c r="BY78" s="333"/>
      <c r="BZ78" s="333"/>
      <c r="CA78" s="334"/>
      <c r="CB78" s="335"/>
      <c r="CC78" s="335"/>
      <c r="CD78" s="342"/>
      <c r="CE78" s="410" t="str">
        <f>IF(DATE(Einstellungen!$F$47, 11, 0)&gt;Kalender!CE76,CE76+1,"")</f>
        <v/>
      </c>
      <c r="CF78" s="332" t="str">
        <f>IFERROR(VLOOKUP(CE78,FeiertageBW[#All],2,FALSE),"")</f>
        <v/>
      </c>
      <c r="CG78" s="333"/>
      <c r="CH78" s="333"/>
      <c r="CI78" s="333"/>
      <c r="CJ78" s="334"/>
      <c r="CK78" s="335"/>
      <c r="CL78" s="335"/>
      <c r="CM78" s="342"/>
      <c r="CN78" s="410">
        <f>IF(DATE(Einstellungen!$F$47, 12, 0)&gt;Kalender!CN76,CN76+1,"")</f>
        <v>46355</v>
      </c>
      <c r="CO78" s="332" t="str">
        <f>IFERROR(VLOOKUP(CN78,FeiertageBW[#All],2,FALSE),"")</f>
        <v>1. Advent</v>
      </c>
      <c r="CP78" s="333"/>
      <c r="CQ78" s="333"/>
      <c r="CR78" s="333"/>
      <c r="CS78" s="334"/>
      <c r="CT78" s="335"/>
      <c r="CU78" s="335"/>
      <c r="CV78" s="342"/>
      <c r="CW78" s="410" t="str">
        <f>IF(DATE(Einstellungen!$F$47, 13, 0)&gt;Kalender!CW76,CW76+1,"")</f>
        <v/>
      </c>
      <c r="CX78" s="332" t="str">
        <f>IFERROR(VLOOKUP(CW78,FeiertageBW[#All],2,FALSE),"")</f>
        <v/>
      </c>
      <c r="CY78" s="333"/>
      <c r="CZ78" s="333"/>
      <c r="DA78" s="333"/>
      <c r="DB78" s="334"/>
      <c r="DC78" s="335"/>
      <c r="DD78" s="335"/>
      <c r="DE78" s="336"/>
    </row>
    <row r="79" spans="1:109" ht="18" customHeight="1" x14ac:dyDescent="0.25">
      <c r="A79" s="419"/>
      <c r="B79" s="411"/>
      <c r="C79" s="337" t="str">
        <f>IFERROR(VLOOKUP(B78,Ereignistabelle[],2,FALSE),"")</f>
        <v/>
      </c>
      <c r="D79" s="338"/>
      <c r="E79" s="338"/>
      <c r="F79" s="338"/>
      <c r="G79" s="338"/>
      <c r="H79" s="339"/>
      <c r="I79" s="339"/>
      <c r="J79" s="343" t="str">
        <f>IFERROR(VLOOKUP(B78,Serientermine,2,FALSE),"")</f>
        <v/>
      </c>
      <c r="K79" s="411"/>
      <c r="L79" s="337" t="str">
        <f>IFERROR(VLOOKUP(K78,Ereignistabelle[],2,FALSE),"")</f>
        <v/>
      </c>
      <c r="M79" s="338"/>
      <c r="N79" s="338"/>
      <c r="O79" s="338"/>
      <c r="P79" s="338"/>
      <c r="Q79" s="339"/>
      <c r="R79" s="339"/>
      <c r="S79" s="343" t="str">
        <f>IFERROR(VLOOKUP(K78,Serientermine,2,FALSE),"")</f>
        <v/>
      </c>
      <c r="T79" s="411"/>
      <c r="U79" s="337" t="str">
        <f>IFERROR(VLOOKUP(T78,Ereignistabelle[],2,FALSE),"")</f>
        <v/>
      </c>
      <c r="V79" s="338"/>
      <c r="W79" s="338"/>
      <c r="X79" s="338"/>
      <c r="Y79" s="338"/>
      <c r="Z79" s="339"/>
      <c r="AA79" s="339"/>
      <c r="AB79" s="343" t="str">
        <f>IFERROR(VLOOKUP(T78,Serientermine,2,FALSE),"")</f>
        <v/>
      </c>
      <c r="AC79" s="411"/>
      <c r="AD79" s="337" t="str">
        <f>IFERROR(VLOOKUP(AC78,Ereignistabelle[],2,FALSE),"")</f>
        <v/>
      </c>
      <c r="AE79" s="338"/>
      <c r="AF79" s="338"/>
      <c r="AG79" s="338"/>
      <c r="AH79" s="338"/>
      <c r="AI79" s="339"/>
      <c r="AJ79" s="339"/>
      <c r="AK79" s="343" t="str">
        <f>IFERROR(VLOOKUP(AC78,Serientermine,2,FALSE),"")</f>
        <v/>
      </c>
      <c r="AL79" s="411"/>
      <c r="AM79" s="337" t="str">
        <f>IFERROR(VLOOKUP(AL78,Ereignistabelle[],2,FALSE),"")</f>
        <v/>
      </c>
      <c r="AN79" s="338"/>
      <c r="AO79" s="338"/>
      <c r="AP79" s="338"/>
      <c r="AQ79" s="338"/>
      <c r="AR79" s="339"/>
      <c r="AS79" s="339"/>
      <c r="AT79" s="343" t="str">
        <f>IFERROR(VLOOKUP(AL78,Serientermine,2,FALSE),"")</f>
        <v/>
      </c>
      <c r="AU79" s="411"/>
      <c r="AV79" s="337" t="str">
        <f>IFERROR(VLOOKUP(AU78,Ereignistabelle[],2,FALSE),"")</f>
        <v/>
      </c>
      <c r="AW79" s="338"/>
      <c r="AX79" s="338"/>
      <c r="AY79" s="338"/>
      <c r="AZ79" s="338"/>
      <c r="BA79" s="339"/>
      <c r="BB79" s="339"/>
      <c r="BC79" s="343" t="str">
        <f>IFERROR(VLOOKUP(AU78,Serientermine,2,FALSE),"")</f>
        <v/>
      </c>
      <c r="BD79" s="411"/>
      <c r="BE79" s="337" t="str">
        <f>IFERROR(VLOOKUP(BD78,Ereignistabelle[],2,FALSE),"")</f>
        <v/>
      </c>
      <c r="BF79" s="338"/>
      <c r="BG79" s="338"/>
      <c r="BH79" s="338"/>
      <c r="BI79" s="338"/>
      <c r="BJ79" s="339"/>
      <c r="BK79" s="339"/>
      <c r="BL79" s="343" t="str">
        <f>IFERROR(VLOOKUP(BD78,Serientermine,2,FALSE),"")</f>
        <v/>
      </c>
      <c r="BM79" s="411"/>
      <c r="BN79" s="337" t="str">
        <f>IFERROR(VLOOKUP(BM78,Ereignistabelle[],2,FALSE),"")</f>
        <v/>
      </c>
      <c r="BO79" s="338"/>
      <c r="BP79" s="338"/>
      <c r="BQ79" s="338"/>
      <c r="BR79" s="338"/>
      <c r="BS79" s="339"/>
      <c r="BT79" s="339"/>
      <c r="BU79" s="343" t="str">
        <f>IFERROR(VLOOKUP(BM78,Serientermine,2,FALSE),"")</f>
        <v/>
      </c>
      <c r="BV79" s="411"/>
      <c r="BW79" s="337" t="str">
        <f>IFERROR(VLOOKUP(BV78,Ereignistabelle[],2,FALSE),"")</f>
        <v/>
      </c>
      <c r="BX79" s="338"/>
      <c r="BY79" s="338"/>
      <c r="BZ79" s="338"/>
      <c r="CA79" s="338"/>
      <c r="CB79" s="339"/>
      <c r="CC79" s="339"/>
      <c r="CD79" s="343" t="str">
        <f>IFERROR(VLOOKUP(BV78,Serientermine,2,FALSE),"")</f>
        <v/>
      </c>
      <c r="CE79" s="411"/>
      <c r="CF79" s="337" t="str">
        <f>IFERROR(VLOOKUP(CE78,Ereignistabelle[],2,FALSE),"")</f>
        <v/>
      </c>
      <c r="CG79" s="338"/>
      <c r="CH79" s="338"/>
      <c r="CI79" s="338"/>
      <c r="CJ79" s="338"/>
      <c r="CK79" s="339"/>
      <c r="CL79" s="339"/>
      <c r="CM79" s="343" t="str">
        <f>IFERROR(VLOOKUP(CE78,Serientermine,2,FALSE),"")</f>
        <v/>
      </c>
      <c r="CN79" s="411"/>
      <c r="CO79" s="320" t="str">
        <f>IFERROR(VLOOKUP(CN78,Ereignistabelle[],2,FALSE),"")</f>
        <v/>
      </c>
      <c r="CP79" s="338"/>
      <c r="CQ79" s="338"/>
      <c r="CR79" s="338"/>
      <c r="CS79" s="338"/>
      <c r="CT79" s="339"/>
      <c r="CU79" s="339"/>
      <c r="CV79" s="343" t="str">
        <f>IFERROR(VLOOKUP(CN78,Serientermine,2,FALSE),"")</f>
        <v/>
      </c>
      <c r="CW79" s="411"/>
      <c r="CX79" s="337" t="str">
        <f>IFERROR(VLOOKUP(CW78,Ereignistabelle[],2,FALSE),"")</f>
        <v/>
      </c>
      <c r="CY79" s="338"/>
      <c r="CZ79" s="338"/>
      <c r="DA79" s="338"/>
      <c r="DB79" s="338"/>
      <c r="DC79" s="339"/>
      <c r="DD79" s="339"/>
      <c r="DE79" s="340" t="str">
        <f>IFERROR(VLOOKUP(CW78,Serientermine,2,FALSE),"")</f>
        <v/>
      </c>
    </row>
    <row r="80" spans="1:109" ht="18" customHeight="1" x14ac:dyDescent="0.25">
      <c r="A80" s="403" t="s">
        <v>18</v>
      </c>
      <c r="B80" s="405" t="str">
        <f>IF(DATE(Einstellungen!$F$47, 2, 0)&gt;Kalender!B78,B78+1,"")</f>
        <v/>
      </c>
      <c r="C80" s="319" t="str">
        <f>IFERROR(VLOOKUP(B80,FeiertageBW[#All],2,FALSE),"")</f>
        <v/>
      </c>
      <c r="D80" s="330"/>
      <c r="E80" s="330"/>
      <c r="F80" s="330"/>
      <c r="G80" s="324"/>
      <c r="H80" s="323"/>
      <c r="I80" s="323"/>
      <c r="J80" s="321"/>
      <c r="K80" s="405" t="str">
        <f>IF(DATE(Einstellungen!$F$47, 3, 0)&gt;Kalender!K78,K78+1,"")</f>
        <v/>
      </c>
      <c r="L80" s="319" t="str">
        <f>IFERROR(VLOOKUP(K80,FeiertageBW[#All],2,FALSE),"")</f>
        <v/>
      </c>
      <c r="M80" s="330"/>
      <c r="N80" s="330"/>
      <c r="O80" s="330"/>
      <c r="P80" s="324"/>
      <c r="Q80" s="323"/>
      <c r="R80" s="323"/>
      <c r="S80" s="321"/>
      <c r="T80" s="405">
        <f>IF(DATE(Einstellungen!$F$47, 4, 0)&gt;Kalender!T78,T78+1,"")</f>
        <v>46111</v>
      </c>
      <c r="U80" s="319" t="str">
        <f>IFERROR(VLOOKUP(T80,FeiertageBW[#All],2,FALSE),"")</f>
        <v/>
      </c>
      <c r="V80" s="330"/>
      <c r="W80" s="330"/>
      <c r="X80" s="330"/>
      <c r="Y80" s="324"/>
      <c r="Z80" s="323"/>
      <c r="AA80" s="323"/>
      <c r="AB80" s="321"/>
      <c r="AC80" s="405" t="str">
        <f>IF(DATE(Einstellungen!$F$47, 5, 0)&gt;Kalender!AC78,AC78+1,"")</f>
        <v/>
      </c>
      <c r="AD80" s="319" t="str">
        <f>IFERROR(VLOOKUP(AC80,FeiertageBW[#All],2,FALSE),"")</f>
        <v/>
      </c>
      <c r="AE80" s="330"/>
      <c r="AF80" s="330"/>
      <c r="AG80" s="330"/>
      <c r="AH80" s="324"/>
      <c r="AI80" s="323"/>
      <c r="AJ80" s="323"/>
      <c r="AK80" s="321"/>
      <c r="AL80" s="405" t="str">
        <f>IF(DATE(Einstellungen!$F$47, 6, 0)&gt;Kalender!AL78,AL78+1,"")</f>
        <v/>
      </c>
      <c r="AM80" s="319" t="str">
        <f>IFERROR(VLOOKUP(AL80,FeiertageBW[#All],2,FALSE),"")</f>
        <v/>
      </c>
      <c r="AN80" s="330"/>
      <c r="AO80" s="330"/>
      <c r="AP80" s="330"/>
      <c r="AQ80" s="324"/>
      <c r="AR80" s="323"/>
      <c r="AS80" s="323"/>
      <c r="AT80" s="321"/>
      <c r="AU80" s="405">
        <f>IF(DATE(Einstellungen!$F$47, 7, 0)&gt;Kalender!AU78,AU78+1,"")</f>
        <v>46202</v>
      </c>
      <c r="AV80" s="319" t="str">
        <f>IFERROR(VLOOKUP(AU80,FeiertageBW[#All],2,FALSE),"")</f>
        <v/>
      </c>
      <c r="AW80" s="330"/>
      <c r="AX80" s="330"/>
      <c r="AY80" s="330"/>
      <c r="AZ80" s="324"/>
      <c r="BA80" s="323"/>
      <c r="BB80" s="323"/>
      <c r="BC80" s="321"/>
      <c r="BD80" s="405" t="str">
        <f>IF(DATE(Einstellungen!$F$47, 8, 0)&gt;Kalender!BD78,BD78+1,"")</f>
        <v/>
      </c>
      <c r="BE80" s="319" t="str">
        <f>IFERROR(VLOOKUP(BD80,FeiertageBW[#All],2,FALSE),"")</f>
        <v/>
      </c>
      <c r="BF80" s="330"/>
      <c r="BG80" s="330"/>
      <c r="BH80" s="330"/>
      <c r="BI80" s="324"/>
      <c r="BJ80" s="323"/>
      <c r="BK80" s="323"/>
      <c r="BL80" s="321"/>
      <c r="BM80" s="405">
        <f>IF(DATE(Einstellungen!$F$47, 9, 0)&gt;Kalender!BM78,BM78+1,"")</f>
        <v>46265</v>
      </c>
      <c r="BN80" s="319" t="str">
        <f>IFERROR(VLOOKUP(BM80,FeiertageBW[#All],2,FALSE),"")</f>
        <v/>
      </c>
      <c r="BO80" s="330"/>
      <c r="BP80" s="330"/>
      <c r="BQ80" s="330"/>
      <c r="BR80" s="324"/>
      <c r="BS80" s="323"/>
      <c r="BT80" s="323"/>
      <c r="BU80" s="321"/>
      <c r="BV80" s="405" t="str">
        <f>IF(DATE(Einstellungen!$F$47, 10, 0)&gt;Kalender!BV78,BV78+1,"")</f>
        <v/>
      </c>
      <c r="BW80" s="319" t="str">
        <f>IFERROR(VLOOKUP(BV80,FeiertageBW[#All],2,FALSE),"")</f>
        <v/>
      </c>
      <c r="BX80" s="330"/>
      <c r="BY80" s="330"/>
      <c r="BZ80" s="330"/>
      <c r="CA80" s="324"/>
      <c r="CB80" s="323"/>
      <c r="CC80" s="323"/>
      <c r="CD80" s="321"/>
      <c r="CE80" s="405" t="str">
        <f>IF(DATE(Einstellungen!$F$47, 11, 0)&gt;Kalender!CE78,CE78+1,"")</f>
        <v/>
      </c>
      <c r="CF80" s="319" t="str">
        <f>IFERROR(VLOOKUP(CE80,FeiertageBW[#All],2,FALSE),"")</f>
        <v/>
      </c>
      <c r="CG80" s="330"/>
      <c r="CH80" s="330"/>
      <c r="CI80" s="330"/>
      <c r="CJ80" s="324"/>
      <c r="CK80" s="323"/>
      <c r="CL80" s="323"/>
      <c r="CM80" s="321"/>
      <c r="CN80" s="405">
        <f>IF(DATE(Einstellungen!$F$47, 12, 0)&gt;Kalender!CN78,CN78+1,"")</f>
        <v>46356</v>
      </c>
      <c r="CO80" s="319" t="str">
        <f>IFERROR(VLOOKUP(CN80,FeiertageBW[#All],2,FALSE),"")</f>
        <v/>
      </c>
      <c r="CP80" s="330"/>
      <c r="CQ80" s="330"/>
      <c r="CR80" s="330"/>
      <c r="CS80" s="324"/>
      <c r="CT80" s="323"/>
      <c r="CU80" s="323"/>
      <c r="CV80" s="321"/>
      <c r="CW80" s="405" t="str">
        <f>IF(DATE(Einstellungen!$F$47, 13, 0)&gt;Kalender!CW78,CW78+1,"")</f>
        <v/>
      </c>
      <c r="CX80" s="319" t="str">
        <f>IFERROR(VLOOKUP(CW80,FeiertageBW[#All],2,FALSE),"")</f>
        <v/>
      </c>
      <c r="CY80" s="330"/>
      <c r="CZ80" s="330"/>
      <c r="DA80" s="330"/>
      <c r="DB80" s="324"/>
      <c r="DC80" s="323"/>
      <c r="DD80" s="323"/>
      <c r="DE80" s="325"/>
    </row>
    <row r="81" spans="1:109" ht="18" customHeight="1" x14ac:dyDescent="0.25">
      <c r="A81" s="403"/>
      <c r="B81" s="409"/>
      <c r="C81" s="331" t="str">
        <f>IFERROR(VLOOKUP(B80,Ereignistabelle[],2,FALSE),"")</f>
        <v/>
      </c>
      <c r="D81" s="327"/>
      <c r="E81" s="327"/>
      <c r="F81" s="327"/>
      <c r="G81" s="327"/>
      <c r="H81" s="328"/>
      <c r="I81" s="328"/>
      <c r="J81" s="341" t="str">
        <f>IFERROR(VLOOKUP(B80,Serientermine,2,FALSE),"")</f>
        <v/>
      </c>
      <c r="K81" s="409"/>
      <c r="L81" s="331" t="str">
        <f>IFERROR(VLOOKUP(K80,Ereignistabelle[],2,FALSE),"")</f>
        <v/>
      </c>
      <c r="M81" s="327"/>
      <c r="N81" s="327"/>
      <c r="O81" s="327"/>
      <c r="P81" s="327"/>
      <c r="Q81" s="328"/>
      <c r="R81" s="328"/>
      <c r="S81" s="341" t="str">
        <f>IFERROR(VLOOKUP(K80,Serientermine,2,FALSE),"")</f>
        <v/>
      </c>
      <c r="T81" s="409"/>
      <c r="U81" s="331" t="str">
        <f>IFERROR(VLOOKUP(T80,Ereignistabelle[],2,FALSE),"")</f>
        <v/>
      </c>
      <c r="V81" s="327"/>
      <c r="W81" s="327"/>
      <c r="X81" s="327"/>
      <c r="Y81" s="327"/>
      <c r="Z81" s="328"/>
      <c r="AA81" s="328"/>
      <c r="AB81" s="341" t="str">
        <f>IFERROR(VLOOKUP(T80,Serientermine,2,FALSE),"")</f>
        <v/>
      </c>
      <c r="AC81" s="409"/>
      <c r="AD81" s="331" t="str">
        <f>IFERROR(VLOOKUP(AC80,Ereignistabelle[],2,FALSE),"")</f>
        <v/>
      </c>
      <c r="AE81" s="327"/>
      <c r="AF81" s="327"/>
      <c r="AG81" s="327"/>
      <c r="AH81" s="327"/>
      <c r="AI81" s="328"/>
      <c r="AJ81" s="328"/>
      <c r="AK81" s="341" t="str">
        <f>IFERROR(VLOOKUP(AC80,Serientermine,2,FALSE),"")</f>
        <v/>
      </c>
      <c r="AL81" s="409"/>
      <c r="AM81" s="331" t="str">
        <f>IFERROR(VLOOKUP(AL80,Ereignistabelle[],2,FALSE),"")</f>
        <v/>
      </c>
      <c r="AN81" s="327"/>
      <c r="AO81" s="327"/>
      <c r="AP81" s="327"/>
      <c r="AQ81" s="327"/>
      <c r="AR81" s="328"/>
      <c r="AS81" s="328"/>
      <c r="AT81" s="341" t="str">
        <f>IFERROR(VLOOKUP(AL80,Serientermine,2,FALSE),"")</f>
        <v/>
      </c>
      <c r="AU81" s="409"/>
      <c r="AV81" s="331" t="str">
        <f>IFERROR(VLOOKUP(AU80,Ereignistabelle[],2,FALSE),"")</f>
        <v/>
      </c>
      <c r="AW81" s="327"/>
      <c r="AX81" s="327"/>
      <c r="AY81" s="327"/>
      <c r="AZ81" s="327"/>
      <c r="BA81" s="328"/>
      <c r="BB81" s="328"/>
      <c r="BC81" s="341" t="str">
        <f>IFERROR(VLOOKUP(AU80,Serientermine,2,FALSE),"")</f>
        <v/>
      </c>
      <c r="BD81" s="409"/>
      <c r="BE81" s="331" t="str">
        <f>IFERROR(VLOOKUP(BD80,Ereignistabelle[],2,FALSE),"")</f>
        <v/>
      </c>
      <c r="BF81" s="327"/>
      <c r="BG81" s="327"/>
      <c r="BH81" s="327"/>
      <c r="BI81" s="327"/>
      <c r="BJ81" s="328"/>
      <c r="BK81" s="328"/>
      <c r="BL81" s="341" t="str">
        <f>IFERROR(VLOOKUP(BD80,Serientermine,2,FALSE),"")</f>
        <v/>
      </c>
      <c r="BM81" s="409"/>
      <c r="BN81" s="331" t="str">
        <f>IFERROR(VLOOKUP(BM80,Ereignistabelle[],2,FALSE),"")</f>
        <v/>
      </c>
      <c r="BO81" s="327"/>
      <c r="BP81" s="327"/>
      <c r="BQ81" s="327"/>
      <c r="BR81" s="327"/>
      <c r="BS81" s="328"/>
      <c r="BT81" s="328"/>
      <c r="BU81" s="341" t="str">
        <f>IFERROR(VLOOKUP(BM80,Serientermine,2,FALSE),"")</f>
        <v/>
      </c>
      <c r="BV81" s="409"/>
      <c r="BW81" s="331" t="str">
        <f>IFERROR(VLOOKUP(BV80,Ereignistabelle[],2,FALSE),"")</f>
        <v/>
      </c>
      <c r="BX81" s="327"/>
      <c r="BY81" s="327"/>
      <c r="BZ81" s="327"/>
      <c r="CA81" s="327"/>
      <c r="CB81" s="328"/>
      <c r="CC81" s="328"/>
      <c r="CD81" s="341" t="str">
        <f>IFERROR(VLOOKUP(BV80,Serientermine,2,FALSE),"")</f>
        <v/>
      </c>
      <c r="CE81" s="409"/>
      <c r="CF81" s="331" t="str">
        <f>IFERROR(VLOOKUP(CE80,Ereignistabelle[],2,FALSE),"")</f>
        <v/>
      </c>
      <c r="CG81" s="327"/>
      <c r="CH81" s="327"/>
      <c r="CI81" s="327"/>
      <c r="CJ81" s="327"/>
      <c r="CK81" s="328"/>
      <c r="CL81" s="328"/>
      <c r="CM81" s="341" t="str">
        <f>IFERROR(VLOOKUP(CE80,Serientermine,2,FALSE),"")</f>
        <v/>
      </c>
      <c r="CN81" s="409"/>
      <c r="CO81" s="326" t="str">
        <f>IFERROR(VLOOKUP(CN80,Ereignistabelle[],2,FALSE),"")</f>
        <v/>
      </c>
      <c r="CP81" s="327"/>
      <c r="CQ81" s="327"/>
      <c r="CR81" s="327"/>
      <c r="CS81" s="327"/>
      <c r="CT81" s="328"/>
      <c r="CU81" s="328"/>
      <c r="CV81" s="341" t="str">
        <f>IFERROR(VLOOKUP(CN80,Serientermine,2,FALSE),"")</f>
        <v/>
      </c>
      <c r="CW81" s="409"/>
      <c r="CX81" s="331" t="str">
        <f>IFERROR(VLOOKUP(CW80,Ereignistabelle[],2,FALSE),"")</f>
        <v/>
      </c>
      <c r="CY81" s="327"/>
      <c r="CZ81" s="327"/>
      <c r="DA81" s="327"/>
      <c r="DB81" s="327"/>
      <c r="DC81" s="328"/>
      <c r="DD81" s="328"/>
      <c r="DE81" s="329" t="str">
        <f>IFERROR(VLOOKUP(CW80,Serientermine,2,FALSE),"")</f>
        <v/>
      </c>
    </row>
    <row r="82" spans="1:109" ht="18" customHeight="1" x14ac:dyDescent="0.25">
      <c r="A82" s="403" t="s">
        <v>14</v>
      </c>
      <c r="B82" s="405" t="str">
        <f>IF(DATE(Einstellungen!$F$47, 2, 0)&gt;Kalender!B80,B80+1,"")</f>
        <v/>
      </c>
      <c r="C82" s="319" t="str">
        <f>IFERROR(VLOOKUP(B82,FeiertageBW[#All],2,FALSE),"")</f>
        <v/>
      </c>
      <c r="D82" s="330"/>
      <c r="E82" s="330"/>
      <c r="F82" s="330"/>
      <c r="G82" s="324"/>
      <c r="H82" s="323"/>
      <c r="I82" s="323"/>
      <c r="J82" s="321" t="str">
        <f>IF(B82&lt;&gt;"",TRUNC((B82-WEEKDAY(B82,2)-DATE(YEAR(B82+4-WEEKDAY(B82,2)),1,-10))/7)&amp;"","")</f>
        <v/>
      </c>
      <c r="K82" s="405" t="str">
        <f>IF(DATE(Einstellungen!$F$47, 3, 0)&gt;Kalender!K80,K80+1,"")</f>
        <v/>
      </c>
      <c r="L82" s="319" t="str">
        <f>IFERROR(VLOOKUP(K82,FeiertageBW[#All],2,FALSE),"")</f>
        <v/>
      </c>
      <c r="M82" s="330"/>
      <c r="N82" s="330"/>
      <c r="O82" s="330"/>
      <c r="P82" s="324"/>
      <c r="Q82" s="323"/>
      <c r="R82" s="323"/>
      <c r="S82" s="321" t="str">
        <f>IF(K82&lt;&gt;"",TRUNC((K82-WEEKDAY(K82,2)-DATE(YEAR(K82+4-WEEKDAY(K82,2)),1,-10))/7)&amp;"","")</f>
        <v/>
      </c>
      <c r="T82" s="405">
        <f>IF(DATE(Einstellungen!$F$47, 4, 0)&gt;Kalender!T80,T80+1,"")</f>
        <v>46112</v>
      </c>
      <c r="U82" s="319" t="str">
        <f>IFERROR(VLOOKUP(T82,FeiertageBW[#All],2,FALSE),"")</f>
        <v/>
      </c>
      <c r="V82" s="330"/>
      <c r="W82" s="330"/>
      <c r="X82" s="330"/>
      <c r="Y82" s="324"/>
      <c r="Z82" s="323"/>
      <c r="AA82" s="323"/>
      <c r="AB82" s="321" t="str">
        <f>IF(T82&lt;&gt;"",TRUNC((T82-WEEKDAY(T82,2)-DATE(YEAR(T82+4-WEEKDAY(T82,2)),1,-10))/7)&amp;"","")</f>
        <v>14</v>
      </c>
      <c r="AC82" s="405" t="str">
        <f>IF(DATE(Einstellungen!$F$47, 5, 0)&gt;Kalender!AC80,AC80+1,"")</f>
        <v/>
      </c>
      <c r="AD82" s="319" t="str">
        <f>IFERROR(VLOOKUP(AC82,FeiertageBW[#All],2,FALSE),"")</f>
        <v/>
      </c>
      <c r="AE82" s="330"/>
      <c r="AF82" s="330"/>
      <c r="AG82" s="330"/>
      <c r="AH82" s="324"/>
      <c r="AI82" s="323"/>
      <c r="AJ82" s="323"/>
      <c r="AK82" s="321" t="str">
        <f>IF(AC82&lt;&gt;"",TRUNC((AC82-WEEKDAY(AC82,2)-DATE(YEAR(AC82+4-WEEKDAY(AC82,2)),1,-10))/7)&amp;"","")</f>
        <v/>
      </c>
      <c r="AL82" s="405" t="str">
        <f>IF(DATE(Einstellungen!$F$47, 6, 0)&gt;Kalender!AL80,AL80+1,"")</f>
        <v/>
      </c>
      <c r="AM82" s="319" t="str">
        <f>IFERROR(VLOOKUP(AL82,FeiertageBW[#All],2,FALSE),"")</f>
        <v/>
      </c>
      <c r="AN82" s="330"/>
      <c r="AO82" s="330"/>
      <c r="AP82" s="330"/>
      <c r="AQ82" s="324"/>
      <c r="AR82" s="323"/>
      <c r="AS82" s="323"/>
      <c r="AT82" s="321" t="str">
        <f>IF(AL82&lt;&gt;"",TRUNC((AL82-WEEKDAY(AL82,2)-DATE(YEAR(AL82+4-WEEKDAY(AL82,2)),1,-10))/7)&amp;"","")</f>
        <v/>
      </c>
      <c r="AU82" s="405">
        <f>IF(DATE(Einstellungen!$F$47, 7, 0)&gt;Kalender!AU80,AU80+1,"")</f>
        <v>46203</v>
      </c>
      <c r="AV82" s="319" t="str">
        <f>IFERROR(VLOOKUP(AU82,FeiertageBW[#All],2,FALSE),"")</f>
        <v/>
      </c>
      <c r="AW82" s="330"/>
      <c r="AX82" s="330"/>
      <c r="AY82" s="330"/>
      <c r="AZ82" s="324"/>
      <c r="BA82" s="323"/>
      <c r="BB82" s="323"/>
      <c r="BC82" s="321" t="str">
        <f>IF(AU82&lt;&gt;"",TRUNC((AU82-WEEKDAY(AU82,2)-DATE(YEAR(AU82+4-WEEKDAY(AU82,2)),1,-10))/7)&amp;"","")</f>
        <v>27</v>
      </c>
      <c r="BD82" s="405" t="str">
        <f>IF(DATE(Einstellungen!$F$47, 8, 0)&gt;Kalender!BD80,BD80+1,"")</f>
        <v/>
      </c>
      <c r="BE82" s="319" t="str">
        <f>IFERROR(VLOOKUP(BD82,FeiertageBW[#All],2,FALSE),"")</f>
        <v/>
      </c>
      <c r="BF82" s="330"/>
      <c r="BG82" s="330"/>
      <c r="BH82" s="330"/>
      <c r="BI82" s="324"/>
      <c r="BJ82" s="323"/>
      <c r="BK82" s="323"/>
      <c r="BL82" s="321" t="str">
        <f>IF(BD82&lt;&gt;"",TRUNC((BD82-WEEKDAY(BD82,2)-DATE(YEAR(BD82+4-WEEKDAY(BD82,2)),1,-10))/7)&amp;"","")</f>
        <v/>
      </c>
      <c r="BM82" s="405" t="str">
        <f>IF(DATE(Einstellungen!$F$47, 9, 0)&gt;Kalender!BM80,BM80+1,"")</f>
        <v/>
      </c>
      <c r="BN82" s="319" t="str">
        <f>IFERROR(VLOOKUP(BM82,FeiertageBW[#All],2,FALSE),"")</f>
        <v/>
      </c>
      <c r="BO82" s="330"/>
      <c r="BP82" s="330"/>
      <c r="BQ82" s="330"/>
      <c r="BR82" s="324"/>
      <c r="BS82" s="323"/>
      <c r="BT82" s="323"/>
      <c r="BU82" s="321" t="str">
        <f>IF(BM82&lt;&gt;"",TRUNC((BM82-WEEKDAY(BM82,2)-DATE(YEAR(BM82+4-WEEKDAY(BM82,2)),1,-10))/7)&amp;"","")</f>
        <v/>
      </c>
      <c r="BV82" s="405" t="str">
        <f>IF(DATE(Einstellungen!$F$47, 10, 0)&gt;Kalender!BV80,BV80+1,"")</f>
        <v/>
      </c>
      <c r="BW82" s="319" t="str">
        <f>IFERROR(VLOOKUP(BV82,FeiertageBW[#All],2,FALSE),"")</f>
        <v/>
      </c>
      <c r="BX82" s="330"/>
      <c r="BY82" s="330"/>
      <c r="BZ82" s="330"/>
      <c r="CA82" s="324"/>
      <c r="CB82" s="323"/>
      <c r="CC82" s="323"/>
      <c r="CD82" s="321" t="str">
        <f>IF(BV82&lt;&gt;"",TRUNC((BV82-WEEKDAY(BV82,2)-DATE(YEAR(BV82+4-WEEKDAY(BV82,2)),1,-10))/7)&amp;"","")</f>
        <v/>
      </c>
      <c r="CE82" s="405" t="str">
        <f>IF(DATE(Einstellungen!$F$47, 11, 0)&gt;Kalender!CE80,CE80+1,"")</f>
        <v/>
      </c>
      <c r="CF82" s="319" t="str">
        <f>IFERROR(VLOOKUP(CE82,FeiertageBW[#All],2,FALSE),"")</f>
        <v/>
      </c>
      <c r="CG82" s="330"/>
      <c r="CH82" s="330"/>
      <c r="CI82" s="330"/>
      <c r="CJ82" s="324"/>
      <c r="CK82" s="323"/>
      <c r="CL82" s="323"/>
      <c r="CM82" s="321" t="str">
        <f>IF(CE82&lt;&gt;"",TRUNC((CE82-WEEKDAY(CE82,2)-DATE(YEAR(CE82+4-WEEKDAY(CE82,2)),1,-10))/7)&amp;"","")</f>
        <v/>
      </c>
      <c r="CN82" s="405" t="str">
        <f>IF(DATE(Einstellungen!$F$47, 12, 0)&gt;Kalender!CN80,CN80+1,"")</f>
        <v/>
      </c>
      <c r="CO82" s="319" t="str">
        <f>IFERROR(VLOOKUP(CN82,FeiertageBW[#All],2,FALSE),"")</f>
        <v/>
      </c>
      <c r="CP82" s="330"/>
      <c r="CQ82" s="330"/>
      <c r="CR82" s="330"/>
      <c r="CS82" s="324"/>
      <c r="CT82" s="323"/>
      <c r="CU82" s="323"/>
      <c r="CV82" s="321" t="str">
        <f>IF(CN82&lt;&gt;"",TRUNC((CN82-WEEKDAY(CN82,2)-DATE(YEAR(CN82+4-WEEKDAY(CN82,2)),1,-10))/7)&amp;"","")</f>
        <v/>
      </c>
      <c r="CW82" s="405" t="str">
        <f>IF(DATE(Einstellungen!$F$47, 13, 0)&gt;Kalender!CW80,CW80+1,"")</f>
        <v/>
      </c>
      <c r="CX82" s="319" t="str">
        <f>IFERROR(VLOOKUP(CW82,FeiertageBW[#All],2,FALSE),"")</f>
        <v/>
      </c>
      <c r="CY82" s="330"/>
      <c r="CZ82" s="330"/>
      <c r="DA82" s="330"/>
      <c r="DB82" s="324"/>
      <c r="DC82" s="323"/>
      <c r="DD82" s="323"/>
      <c r="DE82" s="325" t="str">
        <f>IF(CW82&lt;&gt;"",TRUNC((CW82-WEEKDAY(CW82,2)-DATE(YEAR(CW82+4-WEEKDAY(CW82,2)),1,-10))/7)&amp;"","")</f>
        <v/>
      </c>
    </row>
    <row r="83" spans="1:109" ht="18" customHeight="1" x14ac:dyDescent="0.25">
      <c r="A83" s="403"/>
      <c r="B83" s="409"/>
      <c r="C83" s="331" t="str">
        <f>IFERROR(VLOOKUP(B82,Ereignistabelle[],2,FALSE),"")</f>
        <v/>
      </c>
      <c r="D83" s="327"/>
      <c r="E83" s="327"/>
      <c r="F83" s="327"/>
      <c r="G83" s="327"/>
      <c r="H83" s="328"/>
      <c r="I83" s="328"/>
      <c r="J83" s="341" t="str">
        <f>IFERROR(VLOOKUP(B82,Serientermine,2,FALSE),"")</f>
        <v/>
      </c>
      <c r="K83" s="409"/>
      <c r="L83" s="331" t="str">
        <f>IFERROR(VLOOKUP(K82,Ereignistabelle[],2,FALSE),"")</f>
        <v/>
      </c>
      <c r="M83" s="327"/>
      <c r="N83" s="327"/>
      <c r="O83" s="327"/>
      <c r="P83" s="327"/>
      <c r="Q83" s="328"/>
      <c r="R83" s="328"/>
      <c r="S83" s="341" t="str">
        <f>IFERROR(VLOOKUP(K82,Serientermine,2,FALSE),"")</f>
        <v/>
      </c>
      <c r="T83" s="409"/>
      <c r="U83" s="331" t="str">
        <f>IFERROR(VLOOKUP(T82,Ereignistabelle[],2,FALSE),"")</f>
        <v/>
      </c>
      <c r="V83" s="327"/>
      <c r="W83" s="327"/>
      <c r="X83" s="327"/>
      <c r="Y83" s="327"/>
      <c r="Z83" s="328"/>
      <c r="AA83" s="328"/>
      <c r="AB83" s="341" t="str">
        <f>IFERROR(VLOOKUP(T82,Serientermine,2,FALSE),"")</f>
        <v/>
      </c>
      <c r="AC83" s="409"/>
      <c r="AD83" s="331" t="str">
        <f>IFERROR(VLOOKUP(AC82,Ereignistabelle[],2,FALSE),"")</f>
        <v/>
      </c>
      <c r="AE83" s="327"/>
      <c r="AF83" s="327"/>
      <c r="AG83" s="327"/>
      <c r="AH83" s="327"/>
      <c r="AI83" s="328"/>
      <c r="AJ83" s="328"/>
      <c r="AK83" s="341" t="str">
        <f>IFERROR(VLOOKUP(AC82,Serientermine,2,FALSE),"")</f>
        <v/>
      </c>
      <c r="AL83" s="409"/>
      <c r="AM83" s="331" t="str">
        <f>IFERROR(VLOOKUP(AL82,Ereignistabelle[],2,FALSE),"")</f>
        <v/>
      </c>
      <c r="AN83" s="327"/>
      <c r="AO83" s="327"/>
      <c r="AP83" s="327"/>
      <c r="AQ83" s="327"/>
      <c r="AR83" s="328"/>
      <c r="AS83" s="328"/>
      <c r="AT83" s="341" t="str">
        <f>IFERROR(VLOOKUP(AL82,Serientermine,2,FALSE),"")</f>
        <v/>
      </c>
      <c r="AU83" s="409"/>
      <c r="AV83" s="331" t="str">
        <f>IFERROR(VLOOKUP(AU82,Ereignistabelle[],2,FALSE),"")</f>
        <v/>
      </c>
      <c r="AW83" s="327"/>
      <c r="AX83" s="327"/>
      <c r="AY83" s="327"/>
      <c r="AZ83" s="327"/>
      <c r="BA83" s="328"/>
      <c r="BB83" s="328"/>
      <c r="BC83" s="341" t="str">
        <f>IFERROR(VLOOKUP(AU82,Serientermine,2,FALSE),"")</f>
        <v/>
      </c>
      <c r="BD83" s="409"/>
      <c r="BE83" s="331" t="str">
        <f>IFERROR(VLOOKUP(BD82,Ereignistabelle[],2,FALSE),"")</f>
        <v/>
      </c>
      <c r="BF83" s="327"/>
      <c r="BG83" s="327"/>
      <c r="BH83" s="327"/>
      <c r="BI83" s="327"/>
      <c r="BJ83" s="328"/>
      <c r="BK83" s="328"/>
      <c r="BL83" s="341" t="str">
        <f>IFERROR(VLOOKUP(BD82,Serientermine,2,FALSE),"")</f>
        <v/>
      </c>
      <c r="BM83" s="409"/>
      <c r="BN83" s="331" t="str">
        <f>IFERROR(VLOOKUP(BM82,Ereignistabelle[],2,FALSE),"")</f>
        <v/>
      </c>
      <c r="BO83" s="327"/>
      <c r="BP83" s="327"/>
      <c r="BQ83" s="327"/>
      <c r="BR83" s="327"/>
      <c r="BS83" s="328"/>
      <c r="BT83" s="328"/>
      <c r="BU83" s="341" t="str">
        <f>IFERROR(VLOOKUP(BM82,Serientermine,2,FALSE),"")</f>
        <v/>
      </c>
      <c r="BV83" s="409"/>
      <c r="BW83" s="331" t="str">
        <f>IFERROR(VLOOKUP(BV82,Ereignistabelle[],2,FALSE),"")</f>
        <v/>
      </c>
      <c r="BX83" s="327"/>
      <c r="BY83" s="327"/>
      <c r="BZ83" s="327"/>
      <c r="CA83" s="327"/>
      <c r="CB83" s="328"/>
      <c r="CC83" s="328"/>
      <c r="CD83" s="341" t="str">
        <f>IFERROR(VLOOKUP(BV82,Serientermine,2,FALSE),"")</f>
        <v/>
      </c>
      <c r="CE83" s="409"/>
      <c r="CF83" s="331" t="str">
        <f>IFERROR(VLOOKUP(CE82,Ereignistabelle[],2,FALSE),"")</f>
        <v/>
      </c>
      <c r="CG83" s="327"/>
      <c r="CH83" s="327"/>
      <c r="CI83" s="327"/>
      <c r="CJ83" s="327"/>
      <c r="CK83" s="328"/>
      <c r="CL83" s="328"/>
      <c r="CM83" s="341" t="str">
        <f>IFERROR(VLOOKUP(CE82,Serientermine,2,FALSE),"")</f>
        <v/>
      </c>
      <c r="CN83" s="409"/>
      <c r="CO83" s="326" t="str">
        <f>IFERROR(VLOOKUP(CN82,Ereignistabelle[],2,FALSE),"")</f>
        <v/>
      </c>
      <c r="CP83" s="327"/>
      <c r="CQ83" s="327"/>
      <c r="CR83" s="327"/>
      <c r="CS83" s="327"/>
      <c r="CT83" s="328"/>
      <c r="CU83" s="328"/>
      <c r="CV83" s="341" t="str">
        <f>IFERROR(VLOOKUP(CN82,Serientermine,2,FALSE),"")</f>
        <v/>
      </c>
      <c r="CW83" s="409"/>
      <c r="CX83" s="331" t="str">
        <f>IFERROR(VLOOKUP(CW82,Ereignistabelle[],2,FALSE),"")</f>
        <v/>
      </c>
      <c r="CY83" s="327"/>
      <c r="CZ83" s="327"/>
      <c r="DA83" s="327"/>
      <c r="DB83" s="327"/>
      <c r="DC83" s="328"/>
      <c r="DD83" s="328"/>
      <c r="DE83" s="329" t="str">
        <f>IFERROR(VLOOKUP(CW82,Serientermine,2,FALSE),"")</f>
        <v/>
      </c>
    </row>
    <row r="84" spans="1:109" ht="18" customHeight="1" x14ac:dyDescent="0.25">
      <c r="A84" s="403" t="s">
        <v>13</v>
      </c>
      <c r="B84" s="405" t="str">
        <f>IF(DATE(Einstellungen!$F$47, 2, 0)&gt;Kalender!B82,B82+1,"")</f>
        <v/>
      </c>
      <c r="C84" s="319" t="str">
        <f>IFERROR(VLOOKUP(B84,FeiertageBW[#All],2,FALSE),"")</f>
        <v/>
      </c>
      <c r="D84" s="330"/>
      <c r="E84" s="330"/>
      <c r="F84" s="330"/>
      <c r="G84" s="324"/>
      <c r="H84" s="323"/>
      <c r="I84" s="323"/>
      <c r="J84" s="321"/>
      <c r="K84" s="405" t="str">
        <f>IF(DATE(Einstellungen!$F$47, 3, 0)&gt;Kalender!K82,K82+1,"")</f>
        <v/>
      </c>
      <c r="L84" s="319" t="str">
        <f>IFERROR(VLOOKUP(K84,FeiertageBW[#All],2,FALSE),"")</f>
        <v/>
      </c>
      <c r="M84" s="330"/>
      <c r="N84" s="330"/>
      <c r="O84" s="330"/>
      <c r="P84" s="324"/>
      <c r="Q84" s="323"/>
      <c r="R84" s="323"/>
      <c r="S84" s="321"/>
      <c r="T84" s="405" t="str">
        <f>IF(DATE(Einstellungen!$F$47, 4, 0)&gt;Kalender!T82,T82+1,"")</f>
        <v/>
      </c>
      <c r="U84" s="319" t="str">
        <f>IFERROR(VLOOKUP(T84,FeiertageBW[#All],2,FALSE),"")</f>
        <v/>
      </c>
      <c r="V84" s="330"/>
      <c r="W84" s="330"/>
      <c r="X84" s="330"/>
      <c r="Y84" s="324"/>
      <c r="Z84" s="323"/>
      <c r="AA84" s="323"/>
      <c r="AB84" s="321"/>
      <c r="AC84" s="405" t="str">
        <f>IF(DATE(Einstellungen!$F$47, 5, 0)&gt;Kalender!AC82,AC82+1,"")</f>
        <v/>
      </c>
      <c r="AD84" s="319" t="str">
        <f>IFERROR(VLOOKUP(AC84,FeiertageBW[#All],2,FALSE),"")</f>
        <v/>
      </c>
      <c r="AE84" s="330"/>
      <c r="AF84" s="330"/>
      <c r="AG84" s="330"/>
      <c r="AH84" s="324"/>
      <c r="AI84" s="323"/>
      <c r="AJ84" s="323"/>
      <c r="AK84" s="321"/>
      <c r="AL84" s="405" t="str">
        <f>IF(DATE(Einstellungen!$F$47, 6, 0)&gt;Kalender!AL82,AL82+1,"")</f>
        <v/>
      </c>
      <c r="AM84" s="319" t="str">
        <f>IFERROR(VLOOKUP(AL84,FeiertageBW[#All],2,FALSE),"")</f>
        <v/>
      </c>
      <c r="AN84" s="330"/>
      <c r="AO84" s="330"/>
      <c r="AP84" s="330"/>
      <c r="AQ84" s="324"/>
      <c r="AR84" s="323"/>
      <c r="AS84" s="323"/>
      <c r="AT84" s="321"/>
      <c r="AU84" s="405" t="str">
        <f>IF(DATE(Einstellungen!$F$47, 7, 0)&gt;Kalender!AU82,AU82+1,"")</f>
        <v/>
      </c>
      <c r="AV84" s="319" t="str">
        <f>IFERROR(VLOOKUP(AU84,FeiertageBW[#All],2,FALSE),"")</f>
        <v/>
      </c>
      <c r="AW84" s="330"/>
      <c r="AX84" s="330"/>
      <c r="AY84" s="330"/>
      <c r="AZ84" s="324"/>
      <c r="BA84" s="323"/>
      <c r="BB84" s="323"/>
      <c r="BC84" s="321"/>
      <c r="BD84" s="405" t="str">
        <f>IF(DATE(Einstellungen!$F$47, 8, 0)&gt;Kalender!BD82,BD82+1,"")</f>
        <v/>
      </c>
      <c r="BE84" s="319" t="str">
        <f>IFERROR(VLOOKUP(BD84,FeiertageBW[#All],2,FALSE),"")</f>
        <v/>
      </c>
      <c r="BF84" s="330"/>
      <c r="BG84" s="330"/>
      <c r="BH84" s="330"/>
      <c r="BI84" s="324"/>
      <c r="BJ84" s="323"/>
      <c r="BK84" s="323"/>
      <c r="BL84" s="321"/>
      <c r="BM84" s="405" t="str">
        <f>IF(DATE(Einstellungen!$F$47, 9, 0)&gt;Kalender!BM82,BM82+1,"")</f>
        <v/>
      </c>
      <c r="BN84" s="319" t="str">
        <f>IFERROR(VLOOKUP(BM84,FeiertageBW[#All],2,FALSE),"")</f>
        <v/>
      </c>
      <c r="BO84" s="330"/>
      <c r="BP84" s="330"/>
      <c r="BQ84" s="330"/>
      <c r="BR84" s="324"/>
      <c r="BS84" s="323"/>
      <c r="BT84" s="323"/>
      <c r="BU84" s="321"/>
      <c r="BV84" s="405" t="str">
        <f>IF(DATE(Einstellungen!$F$47, 10, 0)&gt;Kalender!BV82,BV82+1,"")</f>
        <v/>
      </c>
      <c r="BW84" s="319" t="str">
        <f>IFERROR(VLOOKUP(BV84,FeiertageBW[#All],2,FALSE),"")</f>
        <v/>
      </c>
      <c r="BX84" s="330"/>
      <c r="BY84" s="330"/>
      <c r="BZ84" s="330"/>
      <c r="CA84" s="324"/>
      <c r="CB84" s="323"/>
      <c r="CC84" s="323"/>
      <c r="CD84" s="321"/>
      <c r="CE84" s="405" t="str">
        <f>IF(DATE(Einstellungen!$F$47, 11, 0)&gt;Kalender!CE82,CE82+1,"")</f>
        <v/>
      </c>
      <c r="CF84" s="319" t="str">
        <f>IFERROR(VLOOKUP(CE84,FeiertageBW[#All],2,FALSE),"")</f>
        <v/>
      </c>
      <c r="CG84" s="330"/>
      <c r="CH84" s="330"/>
      <c r="CI84" s="330"/>
      <c r="CJ84" s="324"/>
      <c r="CK84" s="323"/>
      <c r="CL84" s="323"/>
      <c r="CM84" s="321"/>
      <c r="CN84" s="405" t="str">
        <f>IF(DATE(Einstellungen!$F$47, 12, 0)&gt;Kalender!CN82,CN82+1,"")</f>
        <v/>
      </c>
      <c r="CO84" s="319" t="str">
        <f>IFERROR(VLOOKUP(CN84,FeiertageBW[#All],2,FALSE),"")</f>
        <v/>
      </c>
      <c r="CP84" s="330"/>
      <c r="CQ84" s="330"/>
      <c r="CR84" s="330"/>
      <c r="CS84" s="324"/>
      <c r="CT84" s="323"/>
      <c r="CU84" s="323"/>
      <c r="CV84" s="321"/>
      <c r="CW84" s="405" t="str">
        <f>IF(DATE(Einstellungen!$F$47, 13, 0)&gt;Kalender!CW82,CW82+1,"")</f>
        <v/>
      </c>
      <c r="CX84" s="319" t="str">
        <f>IFERROR(VLOOKUP(CW84,FeiertageBW[#All],2,FALSE),"")</f>
        <v/>
      </c>
      <c r="CY84" s="330"/>
      <c r="CZ84" s="330"/>
      <c r="DA84" s="330"/>
      <c r="DB84" s="324"/>
      <c r="DC84" s="323"/>
      <c r="DD84" s="323"/>
      <c r="DE84" s="325"/>
    </row>
    <row r="85" spans="1:109" ht="18" customHeight="1" thickBot="1" x14ac:dyDescent="0.3">
      <c r="A85" s="404"/>
      <c r="B85" s="406"/>
      <c r="C85" s="344" t="str">
        <f>IFERROR(VLOOKUP(B84,Ereignistabelle[],2,FALSE),"")</f>
        <v/>
      </c>
      <c r="D85" s="345"/>
      <c r="E85" s="345"/>
      <c r="F85" s="345"/>
      <c r="G85" s="345"/>
      <c r="H85" s="346"/>
      <c r="I85" s="346"/>
      <c r="J85" s="347" t="str">
        <f>IFERROR(VLOOKUP(B84,Serientermine,2,FALSE),"")</f>
        <v/>
      </c>
      <c r="K85" s="406"/>
      <c r="L85" s="344" t="str">
        <f>IFERROR(VLOOKUP(K84,Ereignistabelle[],2,FALSE),"")</f>
        <v/>
      </c>
      <c r="M85" s="345"/>
      <c r="N85" s="345"/>
      <c r="O85" s="345"/>
      <c r="P85" s="345"/>
      <c r="Q85" s="346"/>
      <c r="R85" s="346"/>
      <c r="S85" s="347" t="str">
        <f>IFERROR(VLOOKUP(K84,Serientermine,2,FALSE),"")</f>
        <v/>
      </c>
      <c r="T85" s="406"/>
      <c r="U85" s="344" t="str">
        <f>IFERROR(VLOOKUP(T84,Ereignistabelle[],2,FALSE),"")</f>
        <v/>
      </c>
      <c r="V85" s="345"/>
      <c r="W85" s="345"/>
      <c r="X85" s="345"/>
      <c r="Y85" s="345"/>
      <c r="Z85" s="346"/>
      <c r="AA85" s="346"/>
      <c r="AB85" s="347" t="str">
        <f>IFERROR(VLOOKUP(T84,Serientermine,2,FALSE),"")</f>
        <v/>
      </c>
      <c r="AC85" s="406"/>
      <c r="AD85" s="344" t="str">
        <f>IFERROR(VLOOKUP(AC84,Ereignistabelle[],2,FALSE),"")</f>
        <v/>
      </c>
      <c r="AE85" s="345"/>
      <c r="AF85" s="345"/>
      <c r="AG85" s="345"/>
      <c r="AH85" s="345"/>
      <c r="AI85" s="346"/>
      <c r="AJ85" s="346"/>
      <c r="AK85" s="347" t="str">
        <f>IFERROR(VLOOKUP(AC84,Serientermine,2,FALSE),"")</f>
        <v/>
      </c>
      <c r="AL85" s="406"/>
      <c r="AM85" s="344" t="str">
        <f>IFERROR(VLOOKUP(AL84,Ereignistabelle[],2,FALSE),"")</f>
        <v/>
      </c>
      <c r="AN85" s="345"/>
      <c r="AO85" s="345"/>
      <c r="AP85" s="345"/>
      <c r="AQ85" s="345"/>
      <c r="AR85" s="346"/>
      <c r="AS85" s="346"/>
      <c r="AT85" s="347" t="str">
        <f>IFERROR(VLOOKUP(AL84,Serientermine,2,FALSE),"")</f>
        <v/>
      </c>
      <c r="AU85" s="406"/>
      <c r="AV85" s="344" t="str">
        <f>IFERROR(VLOOKUP(AU84,Ereignistabelle[],2,FALSE),"")</f>
        <v/>
      </c>
      <c r="AW85" s="345"/>
      <c r="AX85" s="345"/>
      <c r="AY85" s="345"/>
      <c r="AZ85" s="345"/>
      <c r="BA85" s="346"/>
      <c r="BB85" s="346"/>
      <c r="BC85" s="347" t="str">
        <f>IFERROR(VLOOKUP(AU84,Serientermine,2,FALSE),"")</f>
        <v/>
      </c>
      <c r="BD85" s="406"/>
      <c r="BE85" s="344" t="str">
        <f>IFERROR(VLOOKUP(BD84,Ereignistabelle[],2,FALSE),"")</f>
        <v/>
      </c>
      <c r="BF85" s="345"/>
      <c r="BG85" s="345"/>
      <c r="BH85" s="345"/>
      <c r="BI85" s="345"/>
      <c r="BJ85" s="346"/>
      <c r="BK85" s="346"/>
      <c r="BL85" s="347" t="str">
        <f>IFERROR(VLOOKUP(BD84,Serientermine,2,FALSE),"")</f>
        <v/>
      </c>
      <c r="BM85" s="406"/>
      <c r="BN85" s="344" t="str">
        <f>IFERROR(VLOOKUP(BM84,Ereignistabelle[],2,FALSE),"")</f>
        <v/>
      </c>
      <c r="BO85" s="345"/>
      <c r="BP85" s="345"/>
      <c r="BQ85" s="345"/>
      <c r="BR85" s="345"/>
      <c r="BS85" s="346"/>
      <c r="BT85" s="346"/>
      <c r="BU85" s="347" t="str">
        <f>IFERROR(VLOOKUP(BM84,Serientermine,2,FALSE),"")</f>
        <v/>
      </c>
      <c r="BV85" s="406"/>
      <c r="BW85" s="344" t="str">
        <f>IFERROR(VLOOKUP(BV84,Ereignistabelle[],2,FALSE),"")</f>
        <v/>
      </c>
      <c r="BX85" s="345"/>
      <c r="BY85" s="345"/>
      <c r="BZ85" s="345"/>
      <c r="CA85" s="345"/>
      <c r="CB85" s="346"/>
      <c r="CC85" s="346"/>
      <c r="CD85" s="347" t="str">
        <f>IFERROR(VLOOKUP(BV84,Serientermine,2,FALSE),"")</f>
        <v/>
      </c>
      <c r="CE85" s="406"/>
      <c r="CF85" s="344" t="str">
        <f>IFERROR(VLOOKUP(CE84,Ereignistabelle[],2,FALSE),"")</f>
        <v/>
      </c>
      <c r="CG85" s="345"/>
      <c r="CH85" s="345"/>
      <c r="CI85" s="345"/>
      <c r="CJ85" s="345"/>
      <c r="CK85" s="346"/>
      <c r="CL85" s="346"/>
      <c r="CM85" s="347" t="str">
        <f>IFERROR(VLOOKUP(CE84,Serientermine,2,FALSE),"")</f>
        <v/>
      </c>
      <c r="CN85" s="406"/>
      <c r="CO85" s="344" t="str">
        <f>IFERROR(VLOOKUP(CN84,Ereignistabelle[],2,FALSE),"")</f>
        <v/>
      </c>
      <c r="CP85" s="345"/>
      <c r="CQ85" s="345"/>
      <c r="CR85" s="345"/>
      <c r="CS85" s="345"/>
      <c r="CT85" s="346"/>
      <c r="CU85" s="346"/>
      <c r="CV85" s="347" t="str">
        <f>IFERROR(VLOOKUP(CN84,Serientermine,2,FALSE),"")</f>
        <v/>
      </c>
      <c r="CW85" s="406"/>
      <c r="CX85" s="344" t="str">
        <f>IFERROR(VLOOKUP(CW84,Ereignistabelle[],2,FALSE),"")</f>
        <v/>
      </c>
      <c r="CY85" s="345"/>
      <c r="CZ85" s="345"/>
      <c r="DA85" s="345"/>
      <c r="DB85" s="345"/>
      <c r="DC85" s="346"/>
      <c r="DD85" s="346"/>
      <c r="DE85" s="347" t="str">
        <f>IFERROR(VLOOKUP(CW84,Serientermine,2,FALSE),"")</f>
        <v/>
      </c>
    </row>
    <row r="86" spans="1:109" ht="19.5" customHeight="1" x14ac:dyDescent="0.25">
      <c r="A86" s="104"/>
      <c r="B86" s="4"/>
      <c r="C86" s="1"/>
      <c r="D86" s="1"/>
      <c r="E86" s="1"/>
      <c r="F86" s="1"/>
      <c r="G86" s="222"/>
      <c r="H86" s="222"/>
      <c r="I86" s="222"/>
      <c r="J86" s="407"/>
      <c r="K86" s="408"/>
      <c r="L86" s="408"/>
      <c r="M86" s="408"/>
      <c r="N86" s="408"/>
      <c r="O86" s="408"/>
      <c r="P86" s="408"/>
      <c r="Q86" s="408"/>
      <c r="R86" s="408"/>
      <c r="S86" s="408"/>
      <c r="T86" s="408"/>
      <c r="U86" s="408"/>
      <c r="V86" s="408"/>
      <c r="W86" s="408"/>
      <c r="X86" s="408"/>
      <c r="Y86" s="1"/>
      <c r="Z86" s="1"/>
      <c r="AA86" s="1"/>
      <c r="AC86" s="4"/>
      <c r="AD86" s="1"/>
      <c r="AE86" s="1"/>
      <c r="AF86" s="1"/>
      <c r="AG86" s="1"/>
      <c r="AH86" s="1"/>
      <c r="AI86" s="1"/>
      <c r="AJ86" s="1"/>
      <c r="AL86" s="4"/>
      <c r="AM86" s="1"/>
      <c r="AN86" s="1"/>
      <c r="AO86" s="1"/>
      <c r="AP86" s="1"/>
      <c r="AQ86" s="1"/>
      <c r="AR86" s="1"/>
      <c r="AS86" s="1"/>
      <c r="AU86" s="4"/>
      <c r="AV86" s="1"/>
      <c r="AW86" s="1"/>
      <c r="AX86" s="1"/>
      <c r="AY86" s="1"/>
      <c r="AZ86" s="1"/>
      <c r="BA86" s="1"/>
      <c r="BB86" s="1"/>
      <c r="BD86" s="268"/>
      <c r="BE86" s="1"/>
      <c r="BF86" s="1"/>
      <c r="BG86" s="1"/>
      <c r="BH86" s="1"/>
      <c r="BI86" s="1"/>
      <c r="BJ86" s="1"/>
      <c r="BK86" s="1"/>
      <c r="BM86" s="4"/>
      <c r="BN86" s="1"/>
      <c r="BO86" s="1"/>
      <c r="BP86" s="1"/>
      <c r="BQ86" s="1"/>
      <c r="BR86" s="1"/>
      <c r="BS86" s="1"/>
      <c r="BT86" s="1"/>
      <c r="BV86" s="4"/>
      <c r="BW86" s="1"/>
      <c r="BX86" s="1"/>
      <c r="BY86" s="1"/>
      <c r="BZ86" s="1"/>
      <c r="CA86" s="1"/>
      <c r="CB86" s="1"/>
      <c r="CC86" s="1"/>
      <c r="CE86" s="4"/>
      <c r="CF86" s="1"/>
      <c r="CG86" s="1"/>
      <c r="CH86" s="1"/>
      <c r="CI86" s="1"/>
      <c r="CJ86" s="1"/>
      <c r="CK86" s="1"/>
      <c r="CL86" s="1"/>
      <c r="CN86" s="4"/>
      <c r="CO86" s="1"/>
      <c r="CP86" s="1"/>
      <c r="CQ86" s="1"/>
      <c r="CR86" s="1"/>
      <c r="CS86" s="1"/>
      <c r="CT86" s="1"/>
      <c r="CU86" s="1"/>
      <c r="CW86" s="4"/>
      <c r="CX86" s="1"/>
      <c r="CY86" s="1"/>
      <c r="CZ86" s="1"/>
      <c r="DA86" s="1"/>
      <c r="DB86" s="1"/>
      <c r="DC86" s="1"/>
      <c r="DD86" s="1"/>
      <c r="DE86" s="103" t="s">
        <v>113</v>
      </c>
    </row>
    <row r="87" spans="1:109" ht="18.75" customHeight="1" x14ac:dyDescent="0.25">
      <c r="B87" s="4"/>
      <c r="C87" s="1"/>
      <c r="D87" s="1"/>
      <c r="E87" s="1"/>
      <c r="F87" s="1"/>
      <c r="G87" s="1"/>
      <c r="H87" s="1"/>
      <c r="I87" s="1"/>
      <c r="K87" s="4"/>
      <c r="L87" s="1"/>
      <c r="M87" s="1"/>
      <c r="N87" s="1"/>
      <c r="O87" s="1"/>
      <c r="P87" s="1"/>
      <c r="Q87" s="1"/>
      <c r="R87" s="1"/>
      <c r="T87" s="6"/>
      <c r="U87" s="1"/>
      <c r="V87" s="1"/>
      <c r="W87" s="1"/>
      <c r="X87" s="1"/>
      <c r="Y87" s="1"/>
      <c r="Z87" s="1"/>
      <c r="AA87" s="1"/>
      <c r="AC87" s="4"/>
      <c r="AD87" s="1"/>
      <c r="AE87" s="1"/>
      <c r="AF87" s="1"/>
      <c r="AG87" s="1"/>
      <c r="AH87" s="1"/>
      <c r="AI87" s="1"/>
      <c r="AJ87" s="1"/>
      <c r="AL87" s="4"/>
      <c r="AM87" s="1"/>
      <c r="AN87" s="1"/>
      <c r="AO87" s="1"/>
      <c r="AP87" s="1"/>
      <c r="AQ87" s="1"/>
      <c r="AR87" s="1"/>
      <c r="AS87" s="1"/>
      <c r="AU87" s="4"/>
      <c r="AV87" s="1"/>
      <c r="AW87" s="1"/>
      <c r="AX87" s="1"/>
      <c r="AY87" s="1"/>
      <c r="AZ87" s="1"/>
      <c r="BA87" s="1"/>
      <c r="BB87" s="1"/>
      <c r="BD87" s="269"/>
      <c r="BE87" s="1"/>
      <c r="BF87" s="1"/>
      <c r="BG87" s="1"/>
      <c r="BH87" s="1"/>
      <c r="BI87" s="1"/>
      <c r="BJ87" s="1"/>
      <c r="BK87" s="1"/>
      <c r="BM87" s="4"/>
      <c r="BN87" s="1"/>
      <c r="BO87" s="1"/>
      <c r="BP87" s="1"/>
      <c r="BQ87" s="1"/>
      <c r="BR87" s="1"/>
      <c r="BS87" s="1"/>
      <c r="BT87" s="1"/>
      <c r="BV87" s="4"/>
      <c r="BW87" s="1"/>
      <c r="BX87" s="1"/>
      <c r="BY87" s="1"/>
      <c r="BZ87" s="1"/>
      <c r="CA87" s="1"/>
      <c r="CB87" s="1"/>
      <c r="CC87" s="1"/>
      <c r="CE87" s="4"/>
      <c r="CF87" s="1"/>
      <c r="CG87" s="1"/>
      <c r="CH87" s="1"/>
      <c r="CI87" s="1"/>
      <c r="CJ87" s="1"/>
      <c r="CK87" s="1"/>
      <c r="CL87" s="1"/>
      <c r="CN87" s="4"/>
      <c r="CO87" s="1"/>
      <c r="CP87" s="1"/>
      <c r="CQ87" s="1"/>
      <c r="CR87" s="1"/>
      <c r="CS87" s="1"/>
      <c r="CT87" s="1"/>
      <c r="CU87" s="1"/>
      <c r="CW87" s="4"/>
      <c r="CX87" s="1"/>
      <c r="CY87" s="1"/>
      <c r="CZ87" s="1"/>
      <c r="DA87" s="1"/>
      <c r="DB87" s="1"/>
      <c r="DC87" s="1"/>
      <c r="DD87" s="1"/>
    </row>
    <row r="88" spans="1:109" x14ac:dyDescent="0.25">
      <c r="T88" s="7"/>
      <c r="BD88" s="402"/>
    </row>
    <row r="89" spans="1:109" x14ac:dyDescent="0.25">
      <c r="T89" s="7"/>
      <c r="BD89" s="402"/>
    </row>
    <row r="90" spans="1:109" x14ac:dyDescent="0.25">
      <c r="T90" s="7"/>
    </row>
    <row r="91" spans="1:109" x14ac:dyDescent="0.25">
      <c r="T91" s="7"/>
    </row>
  </sheetData>
  <sheetProtection algorithmName="SHA-512" hashValue="dsMfB6SyhZBfpZyoZVXthSSQNAECkYGea8570+iHfngkcfsaoFqv+QuhTmlX+Bmh+q5ibJq4+Dx+50bPoGpwog==" saltValue="ioGzggDOYoJfNLNpoC03zg==" spinCount="100000" sheet="1" objects="1" scenarios="1"/>
  <mergeCells count="527">
    <mergeCell ref="E10:I10"/>
    <mergeCell ref="CJ8:DE8"/>
    <mergeCell ref="CJ9:DE9"/>
    <mergeCell ref="AD3:AI3"/>
    <mergeCell ref="AD4:AI4"/>
    <mergeCell ref="AD5:AI5"/>
    <mergeCell ref="AD6:AI6"/>
    <mergeCell ref="AD7:AI7"/>
    <mergeCell ref="CJ3:DE3"/>
    <mergeCell ref="CJ4:DE4"/>
    <mergeCell ref="CJ5:DE5"/>
    <mergeCell ref="CJ6:DE6"/>
    <mergeCell ref="CJ7:DE7"/>
    <mergeCell ref="O9:BS9"/>
    <mergeCell ref="A2:I5"/>
    <mergeCell ref="BB3:BG3"/>
    <mergeCell ref="BB4:BG4"/>
    <mergeCell ref="BB5:BG5"/>
    <mergeCell ref="BB6:BG6"/>
    <mergeCell ref="BB7:BG7"/>
    <mergeCell ref="AU3:AZ3"/>
    <mergeCell ref="AU4:AZ4"/>
    <mergeCell ref="AU6:AZ6"/>
    <mergeCell ref="AU7:AZ7"/>
    <mergeCell ref="W6:AB6"/>
    <mergeCell ref="W5:AB5"/>
    <mergeCell ref="W4:AB4"/>
    <mergeCell ref="W3:AB3"/>
    <mergeCell ref="O2:BD2"/>
    <mergeCell ref="A50:A51"/>
    <mergeCell ref="A48:A49"/>
    <mergeCell ref="A46:A47"/>
    <mergeCell ref="A44:A45"/>
    <mergeCell ref="A42:A43"/>
    <mergeCell ref="A40:A41"/>
    <mergeCell ref="A38:A39"/>
    <mergeCell ref="A36:A37"/>
    <mergeCell ref="A34:A35"/>
    <mergeCell ref="CW11:DE11"/>
    <mergeCell ref="CN11:CV11"/>
    <mergeCell ref="BD11:BL11"/>
    <mergeCell ref="AU11:BC11"/>
    <mergeCell ref="AL11:AT11"/>
    <mergeCell ref="CE11:CM11"/>
    <mergeCell ref="BV11:CD11"/>
    <mergeCell ref="BM11:BU11"/>
    <mergeCell ref="A82:A83"/>
    <mergeCell ref="A80:A81"/>
    <mergeCell ref="A78:A79"/>
    <mergeCell ref="A76:A77"/>
    <mergeCell ref="A74:A75"/>
    <mergeCell ref="A72:A73"/>
    <mergeCell ref="A70:A71"/>
    <mergeCell ref="A68:A69"/>
    <mergeCell ref="A66:A67"/>
    <mergeCell ref="A64:A65"/>
    <mergeCell ref="A62:A63"/>
    <mergeCell ref="A60:A61"/>
    <mergeCell ref="A58:A59"/>
    <mergeCell ref="A56:A57"/>
    <mergeCell ref="A54:A55"/>
    <mergeCell ref="A52:A53"/>
    <mergeCell ref="AC11:AK11"/>
    <mergeCell ref="T11:AB11"/>
    <mergeCell ref="K11:S11"/>
    <mergeCell ref="B32:B33"/>
    <mergeCell ref="A16:A17"/>
    <mergeCell ref="A18:A19"/>
    <mergeCell ref="B11:J11"/>
    <mergeCell ref="A12:A13"/>
    <mergeCell ref="A14:A15"/>
    <mergeCell ref="A20:A21"/>
    <mergeCell ref="A22:A23"/>
    <mergeCell ref="A32:A33"/>
    <mergeCell ref="A30:A31"/>
    <mergeCell ref="A28:A29"/>
    <mergeCell ref="A26:A27"/>
    <mergeCell ref="A24:A25"/>
    <mergeCell ref="AC32:AC33"/>
    <mergeCell ref="T30:T31"/>
    <mergeCell ref="T32:T33"/>
    <mergeCell ref="T12:T13"/>
    <mergeCell ref="T14:T15"/>
    <mergeCell ref="T16:T17"/>
    <mergeCell ref="T18:T19"/>
    <mergeCell ref="T20:T21"/>
    <mergeCell ref="BM30:BM31"/>
    <mergeCell ref="BM32:BM33"/>
    <mergeCell ref="BM34:BM35"/>
    <mergeCell ref="BM36:BM37"/>
    <mergeCell ref="BM38:BM39"/>
    <mergeCell ref="BM20:BM21"/>
    <mergeCell ref="BM22:BM23"/>
    <mergeCell ref="BM24:BM25"/>
    <mergeCell ref="BM26:BM27"/>
    <mergeCell ref="BM28:BM29"/>
    <mergeCell ref="BM66:BM67"/>
    <mergeCell ref="BM68:BM69"/>
    <mergeCell ref="BM50:BM51"/>
    <mergeCell ref="BM52:BM53"/>
    <mergeCell ref="BM54:BM55"/>
    <mergeCell ref="BM56:BM57"/>
    <mergeCell ref="BM58:BM59"/>
    <mergeCell ref="BM40:BM41"/>
    <mergeCell ref="BM42:BM43"/>
    <mergeCell ref="BM44:BM45"/>
    <mergeCell ref="BM46:BM47"/>
    <mergeCell ref="BM48:BM49"/>
    <mergeCell ref="BM80:BM81"/>
    <mergeCell ref="BM82:BM83"/>
    <mergeCell ref="BV12:BV13"/>
    <mergeCell ref="BV14:BV15"/>
    <mergeCell ref="BV16:BV17"/>
    <mergeCell ref="BV18:BV19"/>
    <mergeCell ref="BV20:BV21"/>
    <mergeCell ref="BV22:BV23"/>
    <mergeCell ref="BV24:BV25"/>
    <mergeCell ref="BV26:BV27"/>
    <mergeCell ref="BV28:BV29"/>
    <mergeCell ref="BV30:BV31"/>
    <mergeCell ref="BV32:BV33"/>
    <mergeCell ref="BV34:BV35"/>
    <mergeCell ref="BV36:BV37"/>
    <mergeCell ref="BV38:BV39"/>
    <mergeCell ref="BM70:BM71"/>
    <mergeCell ref="BM72:BM73"/>
    <mergeCell ref="BM74:BM75"/>
    <mergeCell ref="BM76:BM77"/>
    <mergeCell ref="BM78:BM79"/>
    <mergeCell ref="BM60:BM61"/>
    <mergeCell ref="BM62:BM63"/>
    <mergeCell ref="BM64:BM65"/>
    <mergeCell ref="BV66:BV67"/>
    <mergeCell ref="BV68:BV69"/>
    <mergeCell ref="BV50:BV51"/>
    <mergeCell ref="BV52:BV53"/>
    <mergeCell ref="BV54:BV55"/>
    <mergeCell ref="BV56:BV57"/>
    <mergeCell ref="BV58:BV59"/>
    <mergeCell ref="BV40:BV41"/>
    <mergeCell ref="BV42:BV43"/>
    <mergeCell ref="BV44:BV45"/>
    <mergeCell ref="BV46:BV47"/>
    <mergeCell ref="BV48:BV49"/>
    <mergeCell ref="BV80:BV81"/>
    <mergeCell ref="BV82:BV83"/>
    <mergeCell ref="CE12:CE13"/>
    <mergeCell ref="CE14:CE15"/>
    <mergeCell ref="CE16:CE17"/>
    <mergeCell ref="CE18:CE19"/>
    <mergeCell ref="CE20:CE21"/>
    <mergeCell ref="CE22:CE23"/>
    <mergeCell ref="CE24:CE25"/>
    <mergeCell ref="CE26:CE27"/>
    <mergeCell ref="CE28:CE29"/>
    <mergeCell ref="CE30:CE31"/>
    <mergeCell ref="CE32:CE33"/>
    <mergeCell ref="CE34:CE35"/>
    <mergeCell ref="CE36:CE37"/>
    <mergeCell ref="CE38:CE39"/>
    <mergeCell ref="BV70:BV71"/>
    <mergeCell ref="BV72:BV73"/>
    <mergeCell ref="BV74:BV75"/>
    <mergeCell ref="BV76:BV77"/>
    <mergeCell ref="BV78:BV79"/>
    <mergeCell ref="BV60:BV61"/>
    <mergeCell ref="BV62:BV63"/>
    <mergeCell ref="BV64:BV65"/>
    <mergeCell ref="CE66:CE67"/>
    <mergeCell ref="CE68:CE69"/>
    <mergeCell ref="CE50:CE51"/>
    <mergeCell ref="CE52:CE53"/>
    <mergeCell ref="CE54:CE55"/>
    <mergeCell ref="CE56:CE57"/>
    <mergeCell ref="CE58:CE59"/>
    <mergeCell ref="CE40:CE41"/>
    <mergeCell ref="CE42:CE43"/>
    <mergeCell ref="CE44:CE45"/>
    <mergeCell ref="CE46:CE47"/>
    <mergeCell ref="CE48:CE49"/>
    <mergeCell ref="CE80:CE81"/>
    <mergeCell ref="CE82:CE83"/>
    <mergeCell ref="CN12:CN13"/>
    <mergeCell ref="CN14:CN15"/>
    <mergeCell ref="CN16:CN17"/>
    <mergeCell ref="CN18:CN19"/>
    <mergeCell ref="CN20:CN21"/>
    <mergeCell ref="CN22:CN23"/>
    <mergeCell ref="CN24:CN25"/>
    <mergeCell ref="CN26:CN27"/>
    <mergeCell ref="CN28:CN29"/>
    <mergeCell ref="CN30:CN31"/>
    <mergeCell ref="CN32:CN33"/>
    <mergeCell ref="CN34:CN35"/>
    <mergeCell ref="CN36:CN37"/>
    <mergeCell ref="CN38:CN39"/>
    <mergeCell ref="CE70:CE71"/>
    <mergeCell ref="CE72:CE73"/>
    <mergeCell ref="CE74:CE75"/>
    <mergeCell ref="CE76:CE77"/>
    <mergeCell ref="CE78:CE79"/>
    <mergeCell ref="CE60:CE61"/>
    <mergeCell ref="CE62:CE63"/>
    <mergeCell ref="CE64:CE65"/>
    <mergeCell ref="CW30:CW31"/>
    <mergeCell ref="CW32:CW33"/>
    <mergeCell ref="CW34:CW35"/>
    <mergeCell ref="CW36:CW37"/>
    <mergeCell ref="CW38:CW39"/>
    <mergeCell ref="CN70:CN71"/>
    <mergeCell ref="CN72:CN73"/>
    <mergeCell ref="CN74:CN75"/>
    <mergeCell ref="CN76:CN77"/>
    <mergeCell ref="CN60:CN61"/>
    <mergeCell ref="CN62:CN63"/>
    <mergeCell ref="CN64:CN65"/>
    <mergeCell ref="CN66:CN67"/>
    <mergeCell ref="CN68:CN69"/>
    <mergeCell ref="CN50:CN51"/>
    <mergeCell ref="CN52:CN53"/>
    <mergeCell ref="CN54:CN55"/>
    <mergeCell ref="CN56:CN57"/>
    <mergeCell ref="CN58:CN59"/>
    <mergeCell ref="CN40:CN41"/>
    <mergeCell ref="CN42:CN43"/>
    <mergeCell ref="CN44:CN45"/>
    <mergeCell ref="CN46:CN47"/>
    <mergeCell ref="CN48:CN49"/>
    <mergeCell ref="CW12:CW13"/>
    <mergeCell ref="CW14:CW15"/>
    <mergeCell ref="CW16:CW17"/>
    <mergeCell ref="CW18:CW19"/>
    <mergeCell ref="CW20:CW21"/>
    <mergeCell ref="CW22:CW23"/>
    <mergeCell ref="CW24:CW25"/>
    <mergeCell ref="CW26:CW27"/>
    <mergeCell ref="CW28:CW29"/>
    <mergeCell ref="CW56:CW57"/>
    <mergeCell ref="CW58:CW59"/>
    <mergeCell ref="CW40:CW41"/>
    <mergeCell ref="CW42:CW43"/>
    <mergeCell ref="CW44:CW45"/>
    <mergeCell ref="CW46:CW47"/>
    <mergeCell ref="CW48:CW49"/>
    <mergeCell ref="CN80:CN81"/>
    <mergeCell ref="CN82:CN83"/>
    <mergeCell ref="CN78:CN79"/>
    <mergeCell ref="BD12:BD13"/>
    <mergeCell ref="BD14:BD15"/>
    <mergeCell ref="BD16:BD17"/>
    <mergeCell ref="BD18:BD19"/>
    <mergeCell ref="BD20:BD21"/>
    <mergeCell ref="CW80:CW81"/>
    <mergeCell ref="CW82:CW83"/>
    <mergeCell ref="BM12:BM13"/>
    <mergeCell ref="BM14:BM15"/>
    <mergeCell ref="BM16:BM17"/>
    <mergeCell ref="BM18:BM19"/>
    <mergeCell ref="CW70:CW71"/>
    <mergeCell ref="CW72:CW73"/>
    <mergeCell ref="CW74:CW75"/>
    <mergeCell ref="CW76:CW77"/>
    <mergeCell ref="CW78:CW79"/>
    <mergeCell ref="CW60:CW61"/>
    <mergeCell ref="CW62:CW63"/>
    <mergeCell ref="CW64:CW65"/>
    <mergeCell ref="CW66:CW67"/>
    <mergeCell ref="CW68:CW69"/>
    <mergeCell ref="CW50:CW51"/>
    <mergeCell ref="CW52:CW53"/>
    <mergeCell ref="CW54:CW55"/>
    <mergeCell ref="BD32:BD33"/>
    <mergeCell ref="BD34:BD35"/>
    <mergeCell ref="BD36:BD37"/>
    <mergeCell ref="BD38:BD39"/>
    <mergeCell ref="BD40:BD41"/>
    <mergeCell ref="BD22:BD23"/>
    <mergeCell ref="BD24:BD25"/>
    <mergeCell ref="BD26:BD27"/>
    <mergeCell ref="BD28:BD29"/>
    <mergeCell ref="BD30:BD31"/>
    <mergeCell ref="BD68:BD69"/>
    <mergeCell ref="BD70:BD71"/>
    <mergeCell ref="BD52:BD53"/>
    <mergeCell ref="BD54:BD55"/>
    <mergeCell ref="BD56:BD57"/>
    <mergeCell ref="BD58:BD59"/>
    <mergeCell ref="BD60:BD61"/>
    <mergeCell ref="BD42:BD43"/>
    <mergeCell ref="BD44:BD45"/>
    <mergeCell ref="BD46:BD47"/>
    <mergeCell ref="BD48:BD49"/>
    <mergeCell ref="BD50:BD51"/>
    <mergeCell ref="BD82:BD83"/>
    <mergeCell ref="AU12:AU13"/>
    <mergeCell ref="AU14:AU15"/>
    <mergeCell ref="AU16:AU17"/>
    <mergeCell ref="AU18:AU19"/>
    <mergeCell ref="AU20:AU21"/>
    <mergeCell ref="AU22:AU23"/>
    <mergeCell ref="AU24:AU25"/>
    <mergeCell ref="AU26:AU27"/>
    <mergeCell ref="AU28:AU29"/>
    <mergeCell ref="AU30:AU31"/>
    <mergeCell ref="AU32:AU33"/>
    <mergeCell ref="AU34:AU35"/>
    <mergeCell ref="AU36:AU37"/>
    <mergeCell ref="AU38:AU39"/>
    <mergeCell ref="AU40:AU41"/>
    <mergeCell ref="BD72:BD73"/>
    <mergeCell ref="BD74:BD75"/>
    <mergeCell ref="BD76:BD77"/>
    <mergeCell ref="BD78:BD79"/>
    <mergeCell ref="BD80:BD81"/>
    <mergeCell ref="BD62:BD63"/>
    <mergeCell ref="BD64:BD65"/>
    <mergeCell ref="BD66:BD67"/>
    <mergeCell ref="AU68:AU69"/>
    <mergeCell ref="AU70:AU71"/>
    <mergeCell ref="AU52:AU53"/>
    <mergeCell ref="AU54:AU55"/>
    <mergeCell ref="AU56:AU57"/>
    <mergeCell ref="AU58:AU59"/>
    <mergeCell ref="AU60:AU61"/>
    <mergeCell ref="AU42:AU43"/>
    <mergeCell ref="AU44:AU45"/>
    <mergeCell ref="AU46:AU47"/>
    <mergeCell ref="AU48:AU49"/>
    <mergeCell ref="AU50:AU51"/>
    <mergeCell ref="AU82:AU83"/>
    <mergeCell ref="AL12:AL13"/>
    <mergeCell ref="AL14:AL15"/>
    <mergeCell ref="AL16:AL17"/>
    <mergeCell ref="AL18:AL19"/>
    <mergeCell ref="AL20:AL21"/>
    <mergeCell ref="AL22:AL23"/>
    <mergeCell ref="AL24:AL25"/>
    <mergeCell ref="AL26:AL27"/>
    <mergeCell ref="AL28:AL29"/>
    <mergeCell ref="AL30:AL31"/>
    <mergeCell ref="AL32:AL33"/>
    <mergeCell ref="AL34:AL35"/>
    <mergeCell ref="AL36:AL37"/>
    <mergeCell ref="AL38:AL39"/>
    <mergeCell ref="AL40:AL41"/>
    <mergeCell ref="AU72:AU73"/>
    <mergeCell ref="AU74:AU75"/>
    <mergeCell ref="AU76:AU77"/>
    <mergeCell ref="AU78:AU79"/>
    <mergeCell ref="AU80:AU81"/>
    <mergeCell ref="AU62:AU63"/>
    <mergeCell ref="AU64:AU65"/>
    <mergeCell ref="AU66:AU67"/>
    <mergeCell ref="AL80:AL81"/>
    <mergeCell ref="AL62:AL63"/>
    <mergeCell ref="AL64:AL65"/>
    <mergeCell ref="AL66:AL67"/>
    <mergeCell ref="AL68:AL69"/>
    <mergeCell ref="AL70:AL71"/>
    <mergeCell ref="AL52:AL53"/>
    <mergeCell ref="AL54:AL55"/>
    <mergeCell ref="AL56:AL57"/>
    <mergeCell ref="AL58:AL59"/>
    <mergeCell ref="AL60:AL61"/>
    <mergeCell ref="AL72:AL73"/>
    <mergeCell ref="AL74:AL75"/>
    <mergeCell ref="AL76:AL77"/>
    <mergeCell ref="AL78:AL79"/>
    <mergeCell ref="AL42:AL43"/>
    <mergeCell ref="AL44:AL45"/>
    <mergeCell ref="AL46:AL47"/>
    <mergeCell ref="AL48:AL49"/>
    <mergeCell ref="AL50:AL51"/>
    <mergeCell ref="AC42:AC43"/>
    <mergeCell ref="AC44:AC45"/>
    <mergeCell ref="AC46:AC47"/>
    <mergeCell ref="AC48:AC49"/>
    <mergeCell ref="AC50:AC51"/>
    <mergeCell ref="AC38:AC39"/>
    <mergeCell ref="AC40:AC41"/>
    <mergeCell ref="AC72:AC73"/>
    <mergeCell ref="AC74:AC75"/>
    <mergeCell ref="AC76:AC77"/>
    <mergeCell ref="AC62:AC63"/>
    <mergeCell ref="AC64:AC65"/>
    <mergeCell ref="AC66:AC67"/>
    <mergeCell ref="AC68:AC69"/>
    <mergeCell ref="AC70:AC71"/>
    <mergeCell ref="AC52:AC53"/>
    <mergeCell ref="AC54:AC55"/>
    <mergeCell ref="AC56:AC57"/>
    <mergeCell ref="AC58:AC59"/>
    <mergeCell ref="AC60:AC61"/>
    <mergeCell ref="T22:T23"/>
    <mergeCell ref="T24:T25"/>
    <mergeCell ref="T26:T27"/>
    <mergeCell ref="T28:T29"/>
    <mergeCell ref="T68:T69"/>
    <mergeCell ref="T70:T71"/>
    <mergeCell ref="T52:T53"/>
    <mergeCell ref="T54:T55"/>
    <mergeCell ref="T56:T57"/>
    <mergeCell ref="T58:T59"/>
    <mergeCell ref="T60:T61"/>
    <mergeCell ref="T42:T43"/>
    <mergeCell ref="T44:T45"/>
    <mergeCell ref="T46:T47"/>
    <mergeCell ref="T48:T49"/>
    <mergeCell ref="T50:T51"/>
    <mergeCell ref="T34:T35"/>
    <mergeCell ref="T36:T37"/>
    <mergeCell ref="T38:T39"/>
    <mergeCell ref="T40:T41"/>
    <mergeCell ref="T82:T83"/>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T72:T73"/>
    <mergeCell ref="T74:T75"/>
    <mergeCell ref="T76:T77"/>
    <mergeCell ref="T78:T79"/>
    <mergeCell ref="T80:T81"/>
    <mergeCell ref="T62:T63"/>
    <mergeCell ref="T64:T65"/>
    <mergeCell ref="T66:T67"/>
    <mergeCell ref="B30:B31"/>
    <mergeCell ref="B34:B35"/>
    <mergeCell ref="B36:B37"/>
    <mergeCell ref="B38:B39"/>
    <mergeCell ref="B40:B41"/>
    <mergeCell ref="B42:B43"/>
    <mergeCell ref="K72:K73"/>
    <mergeCell ref="K74:K75"/>
    <mergeCell ref="K76:K77"/>
    <mergeCell ref="K62:K63"/>
    <mergeCell ref="K64:K65"/>
    <mergeCell ref="K66:K67"/>
    <mergeCell ref="K68:K69"/>
    <mergeCell ref="K70:K71"/>
    <mergeCell ref="K52:K53"/>
    <mergeCell ref="K54:K55"/>
    <mergeCell ref="K56:K57"/>
    <mergeCell ref="K58:K59"/>
    <mergeCell ref="K60:K61"/>
    <mergeCell ref="K42:K43"/>
    <mergeCell ref="K44:K45"/>
    <mergeCell ref="K46:K47"/>
    <mergeCell ref="K48:K49"/>
    <mergeCell ref="K50:K51"/>
    <mergeCell ref="B12:B13"/>
    <mergeCell ref="B14:B15"/>
    <mergeCell ref="B16:B17"/>
    <mergeCell ref="B18:B19"/>
    <mergeCell ref="B20:B21"/>
    <mergeCell ref="B22:B23"/>
    <mergeCell ref="B24:B25"/>
    <mergeCell ref="B26:B27"/>
    <mergeCell ref="B28:B29"/>
    <mergeCell ref="B60:B61"/>
    <mergeCell ref="B62:B63"/>
    <mergeCell ref="B44:B45"/>
    <mergeCell ref="B46:B47"/>
    <mergeCell ref="B48:B49"/>
    <mergeCell ref="B50:B51"/>
    <mergeCell ref="B52:B53"/>
    <mergeCell ref="K82:K83"/>
    <mergeCell ref="K78:K79"/>
    <mergeCell ref="K80:K81"/>
    <mergeCell ref="CJ2:DE2"/>
    <mergeCell ref="W7:AB7"/>
    <mergeCell ref="BM84:BM85"/>
    <mergeCell ref="BV84:BV85"/>
    <mergeCell ref="CE84:CE85"/>
    <mergeCell ref="CN84:CN85"/>
    <mergeCell ref="CW84:CW85"/>
    <mergeCell ref="AC82:AC83"/>
    <mergeCell ref="AC78:AC79"/>
    <mergeCell ref="AC80:AC81"/>
    <mergeCell ref="AL82:AL83"/>
    <mergeCell ref="AC12:AC13"/>
    <mergeCell ref="AC14:AC15"/>
    <mergeCell ref="AC16:AC17"/>
    <mergeCell ref="AC18:AC19"/>
    <mergeCell ref="AC20:AC21"/>
    <mergeCell ref="AC22:AC23"/>
    <mergeCell ref="AC24:AC25"/>
    <mergeCell ref="AC26:AC27"/>
    <mergeCell ref="AC28:AC29"/>
    <mergeCell ref="AC30:AC31"/>
    <mergeCell ref="CS10:DE10"/>
    <mergeCell ref="AC34:AC35"/>
    <mergeCell ref="AC36:AC37"/>
    <mergeCell ref="BD88:BD89"/>
    <mergeCell ref="A84:A85"/>
    <mergeCell ref="B84:B85"/>
    <mergeCell ref="K84:K85"/>
    <mergeCell ref="T84:T85"/>
    <mergeCell ref="AC84:AC85"/>
    <mergeCell ref="AL84:AL85"/>
    <mergeCell ref="AU84:AU85"/>
    <mergeCell ref="BD84:BD85"/>
    <mergeCell ref="J86:X86"/>
    <mergeCell ref="B74:B75"/>
    <mergeCell ref="B76:B77"/>
    <mergeCell ref="B78:B79"/>
    <mergeCell ref="B80:B81"/>
    <mergeCell ref="B82:B83"/>
    <mergeCell ref="B64:B65"/>
    <mergeCell ref="B66:B67"/>
    <mergeCell ref="B68:B69"/>
    <mergeCell ref="B70:B71"/>
    <mergeCell ref="B72:B73"/>
    <mergeCell ref="B54:B55"/>
    <mergeCell ref="B56:B57"/>
    <mergeCell ref="B58:B59"/>
  </mergeCells>
  <conditionalFormatting sqref="A12:A21">
    <cfRule type="containsText" dxfId="2924" priority="4755" operator="containsText" text="So">
      <formula>NOT(ISERROR(SEARCH("So",A12)))</formula>
    </cfRule>
  </conditionalFormatting>
  <conditionalFormatting sqref="A22:A23">
    <cfRule type="containsText" dxfId="2919" priority="4762" operator="containsText" text="So">
      <formula>NOT(ISERROR(SEARCH("So",A22)))</formula>
    </cfRule>
  </conditionalFormatting>
  <conditionalFormatting sqref="A24:A83">
    <cfRule type="containsText" dxfId="2910" priority="4748" operator="containsText" text="So">
      <formula>NOT(ISERROR(SEARCH("So",A24)))</formula>
    </cfRule>
  </conditionalFormatting>
  <conditionalFormatting sqref="A34:A35">
    <cfRule type="containsText" dxfId="2905" priority="3464" operator="containsText" text="So">
      <formula>NOT(ISERROR(SEARCH("So",A34)))</formula>
    </cfRule>
  </conditionalFormatting>
  <conditionalFormatting sqref="A36:A37">
    <cfRule type="containsText" dxfId="2901" priority="3470" operator="containsText" text="So">
      <formula>NOT(ISERROR(SEARCH("So",A36)))</formula>
    </cfRule>
  </conditionalFormatting>
  <conditionalFormatting sqref="A48:A49">
    <cfRule type="containsText" dxfId="2891" priority="3432" operator="containsText" text="So">
      <formula>NOT(ISERROR(SEARCH("So",A48)))</formula>
    </cfRule>
  </conditionalFormatting>
  <conditionalFormatting sqref="A50:A51">
    <cfRule type="containsText" dxfId="2885" priority="3438" operator="containsText" text="So">
      <formula>NOT(ISERROR(SEARCH("So",A50)))</formula>
    </cfRule>
  </conditionalFormatting>
  <conditionalFormatting sqref="A62:A63">
    <cfRule type="containsText" dxfId="2878" priority="3400" operator="containsText" text="So">
      <formula>NOT(ISERROR(SEARCH("So",A62)))</formula>
    </cfRule>
  </conditionalFormatting>
  <conditionalFormatting sqref="A64:A65">
    <cfRule type="containsText" dxfId="2871" priority="3406" operator="containsText" text="So">
      <formula>NOT(ISERROR(SEARCH("So",A64)))</formula>
    </cfRule>
  </conditionalFormatting>
  <conditionalFormatting sqref="A76:A77">
    <cfRule type="containsText" dxfId="2866" priority="3379" operator="containsText" text="So">
      <formula>NOT(ISERROR(SEARCH("So",A76)))</formula>
    </cfRule>
  </conditionalFormatting>
  <conditionalFormatting sqref="A78:A79">
    <cfRule type="containsText" dxfId="2859" priority="3380" operator="containsText" text="So">
      <formula>NOT(ISERROR(SEARCH("So",A78)))</formula>
    </cfRule>
  </conditionalFormatting>
  <conditionalFormatting sqref="A84:A85">
    <cfRule type="containsText" dxfId="2854" priority="3761" operator="containsText" text="So">
      <formula>NOT(ISERROR(SEARCH("So",A84)))</formula>
    </cfRule>
  </conditionalFormatting>
  <conditionalFormatting sqref="CJ2:DE2">
    <cfRule type="notContainsBlanks" dxfId="553" priority="7963">
      <formula>LEN(TRIM(CJ2))&gt;0</formula>
    </cfRule>
  </conditionalFormatting>
  <conditionalFormatting sqref="CJ3:DE3">
    <cfRule type="notContainsBlanks" dxfId="552" priority="9270">
      <formula>LEN(TRIM(CJ3))&gt;0</formula>
    </cfRule>
  </conditionalFormatting>
  <conditionalFormatting sqref="CJ4:DE4">
    <cfRule type="notContainsBlanks" dxfId="551" priority="9271">
      <formula>LEN(TRIM(CJ4))&gt;0</formula>
    </cfRule>
  </conditionalFormatting>
  <conditionalFormatting sqref="CJ5:DE5">
    <cfRule type="notContainsBlanks" dxfId="550" priority="8487">
      <formula>LEN(TRIM(CJ5))&gt;0</formula>
    </cfRule>
  </conditionalFormatting>
  <conditionalFormatting sqref="CJ6:DE6">
    <cfRule type="notContainsBlanks" dxfId="549" priority="8346">
      <formula>LEN(TRIM(CJ6))&gt;0</formula>
    </cfRule>
  </conditionalFormatting>
  <conditionalFormatting sqref="CJ7:DE7">
    <cfRule type="notContainsBlanks" dxfId="548" priority="317048">
      <formula>LEN(TRIM(CJ7))&gt;0</formula>
    </cfRule>
  </conditionalFormatting>
  <conditionalFormatting sqref="CJ8:DE8">
    <cfRule type="notContainsBlanks" dxfId="547" priority="317047">
      <formula>LEN(TRIM(CJ8))&gt;0</formula>
    </cfRule>
  </conditionalFormatting>
  <conditionalFormatting sqref="CJ9:DE9">
    <cfRule type="notContainsBlanks" dxfId="546" priority="317049">
      <formula>LEN(TRIM(CJ9))&gt;0</formula>
    </cfRule>
  </conditionalFormatting>
  <hyperlinks>
    <hyperlink ref="CS10" r:id="rId1" xr:uid="{C4D8E882-0F76-4BDB-B761-C2C4171C34FE}"/>
    <hyperlink ref="CS10:DE10" r:id="rId2" display="www.alle-meine-vorlagen.de" xr:uid="{6417922E-CF8D-4A82-9ABA-19ABED771C7F}"/>
    <hyperlink ref="O9:AV9" r:id="rId3" display="Entdecke die Pro-Version des AMV-Jahreskalender 2019 (hier klicken)" xr:uid="{FFC07B5C-3629-42C8-93C2-902B8C3E27C2}"/>
  </hyperlinks>
  <printOptions horizontalCentered="1" verticalCentered="1"/>
  <pageMargins left="0.27559055118110237" right="0.23622047244094491" top="0.15748031496062992" bottom="0.15748031496062992" header="0.31496062992125984" footer="0.31496062992125984"/>
  <pageSetup paperSize="9" scale="35" orientation="landscape" r:id="rId4"/>
  <ignoredErrors>
    <ignoredError sqref="C13:C19 L13:L17 C22:C85 CO28 L24:L58 L60:L85 CO35:CO58 CO60:CO85 CO18:CO25 CO59 L18:L19 J26:K34 J18:K19 M18:CN19 J60:K85 J59:CN59 CP59:DB59 J20:CN23 CP20:DB25 CP18:DB19 CP60:DB85 J35:K58 CP35:DB58 M60:CN85 M26:DB27 J24:K25 M24:CN25 M35:CN58 M29:DB34 M28:CN28 CP28:DB28 CO13:CO17 U12:CY12 U13:CN17 CP13:CY17 DE18:DE85" formula="1"/>
    <ignoredError sqref="A2 E10" unlockedFormula="1"/>
  </ignoredErrors>
  <extLst>
    <ext xmlns:x14="http://schemas.microsoft.com/office/spreadsheetml/2009/9/main" uri="{78C0D931-6437-407d-A8EE-F0AAD7539E65}">
      <x14:conditionalFormattings>
        <x14:conditionalFormatting xmlns:xm="http://schemas.microsoft.com/office/excel/2006/main">
          <x14:cfRule type="expression" priority="4760" id="{D9989568-94CA-4E38-BB60-541FB0BE5473}">
            <xm:f>Einstellungen!#REF!="x"</xm:f>
            <x14:dxf>
              <fill>
                <patternFill>
                  <bgColor theme="3" tint="0.39994506668294322"/>
                </patternFill>
              </fill>
            </x14:dxf>
          </x14:cfRule>
          <x14:cfRule type="expression" priority="4758" id="{F50E6721-D8CB-48FF-89DD-32395897BE69}">
            <xm:f>Einstellungen!#REF!="x"</xm:f>
            <x14:dxf>
              <fill>
                <patternFill>
                  <bgColor theme="5" tint="0.39994506668294322"/>
                </patternFill>
              </fill>
            </x14:dxf>
          </x14:cfRule>
          <x14:cfRule type="expression" priority="4757" id="{D4B0C40D-D601-4EB5-8186-F83A743337DB}">
            <xm:f>Einstellungen!#REF!="x"</xm:f>
            <x14:dxf>
              <fill>
                <patternFill>
                  <bgColor theme="9" tint="0.39994506668294322"/>
                </patternFill>
              </fill>
            </x14:dxf>
          </x14:cfRule>
          <x14:cfRule type="expression" priority="4756" id="{6AA6271F-73B4-4671-BB3F-F31C865F6B33}">
            <xm:f>Einstellungen!#REF!="x"</xm:f>
            <x14:dxf>
              <fill>
                <patternFill>
                  <bgColor theme="6" tint="0.39994506668294322"/>
                </patternFill>
              </fill>
            </x14:dxf>
          </x14:cfRule>
          <x14:cfRule type="expression" priority="4761" id="{ED0FFBFB-E957-4AB7-BA06-9C26BFBEA0C4}">
            <xm:f>Einstellungen!#REF!="x"</xm:f>
            <x14:dxf>
              <fill>
                <patternFill>
                  <bgColor theme="8" tint="0.39994506668294322"/>
                </patternFill>
              </fill>
            </x14:dxf>
          </x14:cfRule>
          <xm:sqref>A12:A21</xm:sqref>
        </x14:conditionalFormatting>
        <x14:conditionalFormatting xmlns:xm="http://schemas.microsoft.com/office/excel/2006/main">
          <x14:cfRule type="expression" priority="9248" id="{18756D29-2456-4157-9A49-1E8C9526BF5B}">
            <xm:f>Einstellungen!#REF!="x"</xm:f>
            <x14:dxf>
              <fill>
                <patternFill>
                  <bgColor theme="0" tint="-0.24994659260841701"/>
                </patternFill>
              </fill>
            </x14:dxf>
          </x14:cfRule>
          <x14:cfRule type="expression" priority="9247" id="{0C4C9BFE-0357-4530-BB10-A45E322C3B4D}">
            <xm:f>Einstellungen!#REF!="x"</xm:f>
            <x14:dxf>
              <fill>
                <patternFill>
                  <bgColor theme="5" tint="0.39994506668294322"/>
                </patternFill>
              </fill>
            </x14:dxf>
          </x14:cfRule>
          <x14:cfRule type="expression" priority="8843" id="{D3AE481D-77F0-43DC-8D1A-406B89BCDE14}">
            <xm:f>Einstellungen!#REF!="x"</xm:f>
            <x14:dxf>
              <fill>
                <patternFill>
                  <bgColor theme="6" tint="0.39994506668294322"/>
                </patternFill>
              </fill>
            </x14:dxf>
          </x14:cfRule>
          <x14:cfRule type="expression" priority="9249" id="{FFBC60DB-9E19-41C4-9A59-894B059C61D9}">
            <xm:f>Einstellungen!#REF!="x"</xm:f>
            <x14:dxf>
              <fill>
                <patternFill>
                  <bgColor theme="3" tint="0.39994506668294322"/>
                </patternFill>
              </fill>
            </x14:dxf>
          </x14:cfRule>
          <x14:cfRule type="expression" priority="9250" id="{4C1BF797-C576-4225-AA06-BCD602DD7846}">
            <xm:f>Einstellungen!#REF!="x"</xm:f>
            <x14:dxf>
              <fill>
                <patternFill>
                  <bgColor theme="8" tint="0.39994506668294322"/>
                </patternFill>
              </fill>
            </x14:dxf>
          </x14:cfRule>
          <x14:cfRule type="expression" priority="9246" id="{B3F1DD43-1C53-47D8-8BB0-8C6C74C00251}">
            <xm:f>Einstellungen!#REF!="x"</xm:f>
            <x14:dxf>
              <fill>
                <patternFill>
                  <bgColor theme="9" tint="0.39994506668294322"/>
                </patternFill>
              </fill>
            </x14:dxf>
          </x14:cfRule>
          <xm:sqref>A22:A23</xm:sqref>
        </x14:conditionalFormatting>
        <x14:conditionalFormatting xmlns:xm="http://schemas.microsoft.com/office/excel/2006/main">
          <x14:cfRule type="expression" priority="4751" id="{8364ED41-9E06-4F6F-90DA-6925BDFAFDB9}">
            <xm:f>Einstellungen!#REF!="x"</xm:f>
            <x14:dxf>
              <fill>
                <patternFill>
                  <bgColor theme="5" tint="0.39994506668294322"/>
                </patternFill>
              </fill>
            </x14:dxf>
          </x14:cfRule>
          <x14:cfRule type="expression" priority="4754" id="{96E2C25C-78EF-443F-847B-AD03402A8283}">
            <xm:f>Einstellungen!#REF!="x"</xm:f>
            <x14:dxf>
              <fill>
                <patternFill>
                  <bgColor theme="8" tint="0.39994506668294322"/>
                </patternFill>
              </fill>
            </x14:dxf>
          </x14:cfRule>
          <x14:cfRule type="expression" priority="4753" id="{CEF3184B-2FBA-4992-8D62-E1C509770015}">
            <xm:f>Einstellungen!#REF!="x"</xm:f>
            <x14:dxf>
              <fill>
                <patternFill>
                  <bgColor theme="3" tint="0.39994506668294322"/>
                </patternFill>
              </fill>
            </x14:dxf>
          </x14:cfRule>
          <x14:cfRule type="expression" priority="4750" id="{507AE484-3D2F-49B3-B324-A5306602E7F2}">
            <xm:f>Einstellungen!#REF!="x"</xm:f>
            <x14:dxf>
              <fill>
                <patternFill>
                  <bgColor theme="9" tint="0.39994506668294322"/>
                </patternFill>
              </fill>
            </x14:dxf>
          </x14:cfRule>
          <x14:cfRule type="expression" priority="4749" id="{A202868C-8F4F-46B6-89AD-403BFAA75637}">
            <xm:f>Einstellungen!#REF!="x"</xm:f>
            <x14:dxf>
              <fill>
                <patternFill>
                  <bgColor theme="6" tint="0.39994506668294322"/>
                </patternFill>
              </fill>
            </x14:dxf>
          </x14:cfRule>
          <xm:sqref>A24:A83</xm:sqref>
        </x14:conditionalFormatting>
        <x14:conditionalFormatting xmlns:xm="http://schemas.microsoft.com/office/excel/2006/main">
          <x14:cfRule type="expression" priority="3466" id="{ADA1B4E4-551A-4B2E-AAC9-BA45B44C1B4F}">
            <xm:f>Einstellungen!#REF!="x"</xm:f>
            <x14:dxf>
              <fill>
                <patternFill>
                  <bgColor theme="9" tint="0.39994506668294322"/>
                </patternFill>
              </fill>
            </x14:dxf>
          </x14:cfRule>
          <x14:cfRule type="expression" priority="3469" id="{50879C96-E053-4DBB-B073-19628F4D82FD}">
            <xm:f>Einstellungen!#REF!="x"</xm:f>
            <x14:dxf>
              <fill>
                <patternFill>
                  <bgColor theme="8" tint="0.39994506668294322"/>
                </patternFill>
              </fill>
            </x14:dxf>
          </x14:cfRule>
          <x14:cfRule type="expression" priority="3465" id="{21DB0419-F7F1-4E77-B070-7A410FB302EF}">
            <xm:f>Einstellungen!#REF!="x"</xm:f>
            <x14:dxf>
              <fill>
                <patternFill>
                  <bgColor theme="6" tint="0.39994506668294322"/>
                </patternFill>
              </fill>
            </x14:dxf>
          </x14:cfRule>
          <x14:cfRule type="expression" priority="3468" id="{A65A1C77-106C-4DAE-B644-8F6ED041089D}">
            <xm:f>Einstellungen!#REF!="x"</xm:f>
            <x14:dxf>
              <fill>
                <patternFill>
                  <bgColor theme="3" tint="0.39994506668294322"/>
                </patternFill>
              </fill>
            </x14:dxf>
          </x14:cfRule>
          <x14:cfRule type="expression" priority="3467" id="{199D35ED-CE44-4E32-9CD1-8925EF7ACFCA}">
            <xm:f>Einstellungen!#REF!="x"</xm:f>
            <x14:dxf>
              <fill>
                <patternFill>
                  <bgColor theme="5" tint="0.39994506668294322"/>
                </patternFill>
              </fill>
            </x14:dxf>
          </x14:cfRule>
          <xm:sqref>A34:A35</xm:sqref>
        </x14:conditionalFormatting>
        <x14:conditionalFormatting xmlns:xm="http://schemas.microsoft.com/office/excel/2006/main">
          <x14:cfRule type="expression" priority="3472" id="{3969F474-3DD5-4C99-B32E-97FE06BC15F5}">
            <xm:f>Einstellungen!#REF!="x"</xm:f>
            <x14:dxf>
              <fill>
                <patternFill>
                  <bgColor theme="9" tint="0.39994506668294322"/>
                </patternFill>
              </fill>
            </x14:dxf>
          </x14:cfRule>
          <x14:cfRule type="expression" priority="3471" id="{71C00948-96DC-4638-BCF3-58F65D1F7E78}">
            <xm:f>Einstellungen!#REF!="x"</xm:f>
            <x14:dxf>
              <fill>
                <patternFill>
                  <bgColor theme="6" tint="0.39994506668294322"/>
                </patternFill>
              </fill>
            </x14:dxf>
          </x14:cfRule>
          <x14:cfRule type="expression" priority="3473" id="{D1E6FB7A-7A13-49C5-9C77-1BDDD2BDAA44}">
            <xm:f>Einstellungen!#REF!="x"</xm:f>
            <x14:dxf>
              <fill>
                <patternFill>
                  <bgColor theme="5" tint="0.39994506668294322"/>
                </patternFill>
              </fill>
            </x14:dxf>
          </x14:cfRule>
          <x14:cfRule type="expression" priority="3476" id="{341EECC5-7901-49F6-93FB-DA42D0864BAE}">
            <xm:f>Einstellungen!#REF!="x"</xm:f>
            <x14:dxf>
              <fill>
                <patternFill>
                  <bgColor theme="8" tint="0.39994506668294322"/>
                </patternFill>
              </fill>
            </x14:dxf>
          </x14:cfRule>
          <x14:cfRule type="expression" priority="3475" id="{3176A794-227C-4905-810B-F906E64E803D}">
            <xm:f>Einstellungen!#REF!="x"</xm:f>
            <x14:dxf>
              <fill>
                <patternFill>
                  <bgColor theme="3" tint="0.39994506668294322"/>
                </patternFill>
              </fill>
            </x14:dxf>
          </x14:cfRule>
          <x14:cfRule type="expression" priority="3474" id="{88216E37-A7FF-4707-9435-5E559672BF22}">
            <xm:f>Einstellungen!#REF!="x"</xm:f>
            <x14:dxf>
              <fill>
                <patternFill>
                  <bgColor theme="0" tint="-0.24994659260841701"/>
                </patternFill>
              </fill>
            </x14:dxf>
          </x14:cfRule>
          <xm:sqref>A36:A37</xm:sqref>
        </x14:conditionalFormatting>
        <x14:conditionalFormatting xmlns:xm="http://schemas.microsoft.com/office/excel/2006/main">
          <x14:cfRule type="expression" priority="3437" id="{20593C39-3A30-418E-89C5-A7164E4C7846}">
            <xm:f>Einstellungen!#REF!="x"</xm:f>
            <x14:dxf>
              <fill>
                <patternFill>
                  <bgColor theme="8" tint="0.39994506668294322"/>
                </patternFill>
              </fill>
            </x14:dxf>
          </x14:cfRule>
          <x14:cfRule type="expression" priority="3436" id="{4C89BFA9-82C6-49FD-84C9-52BA3EDA6BA5}">
            <xm:f>Einstellungen!#REF!="x"</xm:f>
            <x14:dxf>
              <fill>
                <patternFill>
                  <bgColor theme="3" tint="0.39994506668294322"/>
                </patternFill>
              </fill>
            </x14:dxf>
          </x14:cfRule>
          <x14:cfRule type="expression" priority="3435" id="{B81A807A-938E-41FB-A5CE-F1BEF3E97CAC}">
            <xm:f>Einstellungen!#REF!="x"</xm:f>
            <x14:dxf>
              <fill>
                <patternFill>
                  <bgColor theme="5" tint="0.39994506668294322"/>
                </patternFill>
              </fill>
            </x14:dxf>
          </x14:cfRule>
          <x14:cfRule type="expression" priority="3434" id="{254B06BB-D3BB-4E66-AB8F-A006C8B6C11B}">
            <xm:f>Einstellungen!#REF!="x"</xm:f>
            <x14:dxf>
              <fill>
                <patternFill>
                  <bgColor theme="9" tint="0.39994506668294322"/>
                </patternFill>
              </fill>
            </x14:dxf>
          </x14:cfRule>
          <x14:cfRule type="expression" priority="3433" id="{DFE1CA88-56D9-4A51-BEE3-31FF9E40B34D}">
            <xm:f>Einstellungen!#REF!="x"</xm:f>
            <x14:dxf>
              <fill>
                <patternFill>
                  <bgColor theme="6" tint="0.39994506668294322"/>
                </patternFill>
              </fill>
            </x14:dxf>
          </x14:cfRule>
          <xm:sqref>A48:A49</xm:sqref>
        </x14:conditionalFormatting>
        <x14:conditionalFormatting xmlns:xm="http://schemas.microsoft.com/office/excel/2006/main">
          <x14:cfRule type="expression" priority="3444" id="{FAA6FA92-D608-4D02-B3C3-5B66A2AE5E25}">
            <xm:f>Einstellungen!#REF!="x"</xm:f>
            <x14:dxf>
              <fill>
                <patternFill>
                  <bgColor theme="8" tint="0.39994506668294322"/>
                </patternFill>
              </fill>
            </x14:dxf>
          </x14:cfRule>
          <x14:cfRule type="expression" priority="3443" id="{7A5FA00B-F146-4933-976B-668BA2370C81}">
            <xm:f>Einstellungen!#REF!="x"</xm:f>
            <x14:dxf>
              <fill>
                <patternFill>
                  <bgColor theme="3" tint="0.39994506668294322"/>
                </patternFill>
              </fill>
            </x14:dxf>
          </x14:cfRule>
          <x14:cfRule type="expression" priority="3442" id="{F8E7D361-6610-4A06-9800-E9C3F88922B4}">
            <xm:f>Einstellungen!#REF!="x"</xm:f>
            <x14:dxf>
              <fill>
                <patternFill>
                  <bgColor theme="0" tint="-0.24994659260841701"/>
                </patternFill>
              </fill>
            </x14:dxf>
          </x14:cfRule>
          <x14:cfRule type="expression" priority="3440" id="{414D0739-83B0-4D00-931E-2494C5CA8E3E}">
            <xm:f>Einstellungen!#REF!="x"</xm:f>
            <x14:dxf>
              <fill>
                <patternFill>
                  <bgColor theme="9" tint="0.39994506668294322"/>
                </patternFill>
              </fill>
            </x14:dxf>
          </x14:cfRule>
          <x14:cfRule type="expression" priority="3439" id="{DDA2CE04-9F0A-4765-8A43-6ED44F7A8F39}">
            <xm:f>Einstellungen!#REF!="x"</xm:f>
            <x14:dxf>
              <fill>
                <patternFill>
                  <bgColor theme="6" tint="0.39994506668294322"/>
                </patternFill>
              </fill>
            </x14:dxf>
          </x14:cfRule>
          <x14:cfRule type="expression" priority="3441" id="{DD6D04ED-D66B-49C2-A10A-2AF20F192108}">
            <xm:f>Einstellungen!#REF!="x"</xm:f>
            <x14:dxf>
              <fill>
                <patternFill>
                  <bgColor theme="5" tint="0.39994506668294322"/>
                </patternFill>
              </fill>
            </x14:dxf>
          </x14:cfRule>
          <xm:sqref>A50:A51</xm:sqref>
        </x14:conditionalFormatting>
        <x14:conditionalFormatting xmlns:xm="http://schemas.microsoft.com/office/excel/2006/main">
          <x14:cfRule type="expression" priority="3402" id="{744511C5-637C-4289-978D-3B976AFD9E8F}">
            <xm:f>Einstellungen!#REF!="x"</xm:f>
            <x14:dxf>
              <fill>
                <patternFill>
                  <bgColor theme="9" tint="0.39994506668294322"/>
                </patternFill>
              </fill>
            </x14:dxf>
          </x14:cfRule>
          <x14:cfRule type="expression" priority="3403" id="{37F54DF1-D0AD-4C67-8C83-E81CD2C41CED}">
            <xm:f>Einstellungen!#REF!="x"</xm:f>
            <x14:dxf>
              <fill>
                <patternFill>
                  <bgColor theme="5" tint="0.39994506668294322"/>
                </patternFill>
              </fill>
            </x14:dxf>
          </x14:cfRule>
          <x14:cfRule type="expression" priority="3404" id="{2553FA55-28CE-4944-976E-1951A8AE1D58}">
            <xm:f>Einstellungen!#REF!="x"</xm:f>
            <x14:dxf>
              <fill>
                <patternFill>
                  <bgColor theme="3" tint="0.39994506668294322"/>
                </patternFill>
              </fill>
            </x14:dxf>
          </x14:cfRule>
          <x14:cfRule type="expression" priority="3401" id="{717DDD22-8FD8-4358-8433-0B3E7BCFF01F}">
            <xm:f>Einstellungen!#REF!="x"</xm:f>
            <x14:dxf>
              <fill>
                <patternFill>
                  <bgColor theme="6" tint="0.39994506668294322"/>
                </patternFill>
              </fill>
            </x14:dxf>
          </x14:cfRule>
          <x14:cfRule type="expression" priority="3405" id="{5541BF24-1663-4560-9B42-594A4BFB1B8F}">
            <xm:f>Einstellungen!#REF!="x"</xm:f>
            <x14:dxf>
              <fill>
                <patternFill>
                  <bgColor theme="8" tint="0.39994506668294322"/>
                </patternFill>
              </fill>
            </x14:dxf>
          </x14:cfRule>
          <xm:sqref>A62:A63</xm:sqref>
        </x14:conditionalFormatting>
        <x14:conditionalFormatting xmlns:xm="http://schemas.microsoft.com/office/excel/2006/main">
          <x14:cfRule type="expression" priority="3411" id="{0FC3EC14-0BBF-42CF-8C0F-406B1F15591C}">
            <xm:f>Einstellungen!#REF!="x"</xm:f>
            <x14:dxf>
              <fill>
                <patternFill>
                  <bgColor theme="3" tint="0.39994506668294322"/>
                </patternFill>
              </fill>
            </x14:dxf>
          </x14:cfRule>
          <x14:cfRule type="expression" priority="3410" id="{CF3AD175-A5E5-449F-B001-CC2D48766439}">
            <xm:f>Einstellungen!#REF!="x"</xm:f>
            <x14:dxf>
              <fill>
                <patternFill>
                  <bgColor theme="0" tint="-0.24994659260841701"/>
                </patternFill>
              </fill>
            </x14:dxf>
          </x14:cfRule>
          <x14:cfRule type="expression" priority="3409" id="{1D2B3463-96FF-4C2B-8AB9-8C8518454E20}">
            <xm:f>Einstellungen!#REF!="x"</xm:f>
            <x14:dxf>
              <fill>
                <patternFill>
                  <bgColor theme="5" tint="0.39994506668294322"/>
                </patternFill>
              </fill>
            </x14:dxf>
          </x14:cfRule>
          <x14:cfRule type="expression" priority="3407" id="{8FC04CAE-4042-472C-801F-ED0D51454A28}">
            <xm:f>Einstellungen!#REF!="x"</xm:f>
            <x14:dxf>
              <fill>
                <patternFill>
                  <bgColor theme="6" tint="0.39994506668294322"/>
                </patternFill>
              </fill>
            </x14:dxf>
          </x14:cfRule>
          <x14:cfRule type="expression" priority="3412" id="{10A8B44E-A678-4D3F-A17D-9C28C35CB799}">
            <xm:f>Einstellungen!#REF!="x"</xm:f>
            <x14:dxf>
              <fill>
                <patternFill>
                  <bgColor theme="8" tint="0.39994506668294322"/>
                </patternFill>
              </fill>
            </x14:dxf>
          </x14:cfRule>
          <x14:cfRule type="expression" priority="3408" id="{ED580D58-5172-4BE6-A715-077B35DF167D}">
            <xm:f>Einstellungen!#REF!="x"</xm:f>
            <x14:dxf>
              <fill>
                <patternFill>
                  <bgColor theme="9" tint="0.39994506668294322"/>
                </patternFill>
              </fill>
            </x14:dxf>
          </x14:cfRule>
          <xm:sqref>A64:A65</xm:sqref>
        </x14:conditionalFormatting>
        <x14:conditionalFormatting xmlns:xm="http://schemas.microsoft.com/office/excel/2006/main">
          <x14:cfRule type="expression" priority="3370" id="{4F7427EB-7F93-486D-AD25-EEE45ED206D3}">
            <xm:f>Einstellungen!#REF!="x"</xm:f>
            <x14:dxf>
              <fill>
                <patternFill>
                  <bgColor theme="3" tint="0.39994506668294322"/>
                </patternFill>
              </fill>
            </x14:dxf>
          </x14:cfRule>
          <x14:cfRule type="expression" priority="3371" id="{B5F95A2D-CAA1-4457-8DD2-F7180413E745}">
            <xm:f>Einstellungen!#REF!="x"</xm:f>
            <x14:dxf>
              <fill>
                <patternFill>
                  <bgColor theme="8" tint="0.39994506668294322"/>
                </patternFill>
              </fill>
            </x14:dxf>
          </x14:cfRule>
          <x14:cfRule type="expression" priority="3372" id="{2B3CFF8C-2F76-4C32-823A-B6079F15360A}">
            <xm:f>Einstellungen!#REF!="x"</xm:f>
            <x14:dxf>
              <fill>
                <patternFill>
                  <bgColor theme="6" tint="0.39994506668294322"/>
                </patternFill>
              </fill>
            </x14:dxf>
          </x14:cfRule>
          <x14:cfRule type="expression" priority="3368" id="{5130EF6D-0342-4BB1-BB9D-5E875D98E9B2}">
            <xm:f>Einstellungen!#REF!="x"</xm:f>
            <x14:dxf>
              <fill>
                <patternFill>
                  <bgColor theme="9" tint="0.39994506668294322"/>
                </patternFill>
              </fill>
            </x14:dxf>
          </x14:cfRule>
          <x14:cfRule type="expression" priority="3369" id="{5C6BA02C-CABB-4A07-8131-9222F3D8CD40}">
            <xm:f>Einstellungen!#REF!="x"</xm:f>
            <x14:dxf>
              <fill>
                <patternFill>
                  <bgColor theme="5" tint="0.39994506668294322"/>
                </patternFill>
              </fill>
            </x14:dxf>
          </x14:cfRule>
          <xm:sqref>A76:A77</xm:sqref>
        </x14:conditionalFormatting>
        <x14:conditionalFormatting xmlns:xm="http://schemas.microsoft.com/office/excel/2006/main">
          <x14:cfRule type="expression" priority="3373" id="{118F1D38-4105-485F-8588-5DD6B90FD9F5}">
            <xm:f>Einstellungen!#REF!="x"</xm:f>
            <x14:dxf>
              <fill>
                <patternFill>
                  <bgColor theme="9" tint="0.39994506668294322"/>
                </patternFill>
              </fill>
            </x14:dxf>
          </x14:cfRule>
          <x14:cfRule type="expression" priority="3375" id="{4A0CF5C4-16FE-4566-9514-64674D800B45}">
            <xm:f>Einstellungen!#REF!="x"</xm:f>
            <x14:dxf>
              <fill>
                <patternFill>
                  <bgColor theme="0" tint="-0.24994659260841701"/>
                </patternFill>
              </fill>
            </x14:dxf>
          </x14:cfRule>
          <x14:cfRule type="expression" priority="3376" id="{7DB1350E-129C-402A-9BC3-E112BADEA4DA}">
            <xm:f>Einstellungen!#REF!="x"</xm:f>
            <x14:dxf>
              <fill>
                <patternFill>
                  <bgColor theme="3" tint="0.39994506668294322"/>
                </patternFill>
              </fill>
            </x14:dxf>
          </x14:cfRule>
          <x14:cfRule type="expression" priority="3377" id="{B9688A92-F7E3-4D71-80E2-DDB483F503ED}">
            <xm:f>Einstellungen!#REF!="x"</xm:f>
            <x14:dxf>
              <fill>
                <patternFill>
                  <bgColor theme="8" tint="0.39994506668294322"/>
                </patternFill>
              </fill>
            </x14:dxf>
          </x14:cfRule>
          <x14:cfRule type="expression" priority="3378" id="{74DD50DB-91EE-4CDB-954F-4F1D02B772CC}">
            <xm:f>Einstellungen!#REF!="x"</xm:f>
            <x14:dxf>
              <fill>
                <patternFill>
                  <bgColor theme="6" tint="0.39994506668294322"/>
                </patternFill>
              </fill>
            </x14:dxf>
          </x14:cfRule>
          <x14:cfRule type="expression" priority="3374" id="{25B03218-8545-43EB-B268-6AF9EC6D3014}">
            <xm:f>Einstellungen!#REF!="x"</xm:f>
            <x14:dxf>
              <fill>
                <patternFill>
                  <bgColor theme="5" tint="0.39994506668294322"/>
                </patternFill>
              </fill>
            </x14:dxf>
          </x14:cfRule>
          <xm:sqref>A78:A79</xm:sqref>
        </x14:conditionalFormatting>
        <x14:conditionalFormatting xmlns:xm="http://schemas.microsoft.com/office/excel/2006/main">
          <x14:cfRule type="expression" priority="3757" id="{EA2B8351-7599-4911-B01B-FC7029460894}">
            <xm:f>Einstellungen!#REF!="x"</xm:f>
            <x14:dxf>
              <fill>
                <patternFill>
                  <bgColor theme="0" tint="-0.24994659260841701"/>
                </patternFill>
              </fill>
            </x14:dxf>
          </x14:cfRule>
          <x14:cfRule type="expression" priority="3759" id="{244B86AE-E552-48EC-925D-53F35C1C2533}">
            <xm:f>Einstellungen!#REF!="x"</xm:f>
            <x14:dxf>
              <fill>
                <patternFill>
                  <bgColor theme="8" tint="0.39994506668294322"/>
                </patternFill>
              </fill>
            </x14:dxf>
          </x14:cfRule>
          <x14:cfRule type="expression" priority="3760" id="{2F357A4B-CF6D-491B-9A3C-363040EE0A95}">
            <xm:f>Einstellungen!#REF!="x"</xm:f>
            <x14:dxf>
              <fill>
                <patternFill>
                  <bgColor theme="6" tint="0.39994506668294322"/>
                </patternFill>
              </fill>
            </x14:dxf>
          </x14:cfRule>
          <x14:cfRule type="expression" priority="3758" id="{615AA635-F201-4806-8F58-8692BA33ABEC}">
            <xm:f>Einstellungen!#REF!="x"</xm:f>
            <x14:dxf>
              <fill>
                <patternFill>
                  <bgColor theme="3" tint="0.39994506668294322"/>
                </patternFill>
              </fill>
            </x14:dxf>
          </x14:cfRule>
          <x14:cfRule type="expression" priority="3755" id="{01674E7E-DDE6-4F7D-BAF2-228970BD1909}">
            <xm:f>Einstellungen!#REF!="x"</xm:f>
            <x14:dxf>
              <fill>
                <patternFill>
                  <bgColor theme="9" tint="0.39994506668294322"/>
                </patternFill>
              </fill>
            </x14:dxf>
          </x14:cfRule>
          <x14:cfRule type="expression" priority="3756" id="{8A94C8AC-6359-4574-9410-9787BAA3C494}">
            <xm:f>Einstellungen!#REF!="x"</xm:f>
            <x14:dxf>
              <fill>
                <patternFill>
                  <bgColor theme="5" tint="0.39994506668294322"/>
                </patternFill>
              </fill>
            </x14:dxf>
          </x14:cfRule>
          <xm:sqref>A84:A85</xm:sqref>
        </x14:conditionalFormatting>
        <x14:conditionalFormatting xmlns:xm="http://schemas.microsoft.com/office/excel/2006/main">
          <x14:cfRule type="expression" priority="3413" id="{C98D9FC1-7B82-4A6C-BAD7-3A83EA215CD1}">
            <xm:f>AND(Einstellungen!$F$49="x")</xm:f>
            <x14:dxf>
              <fill>
                <patternFill>
                  <bgColor theme="0" tint="-0.14996795556505021"/>
                </patternFill>
              </fill>
            </x14:dxf>
          </x14:cfRule>
          <xm:sqref>A48:F51 K48:K51 T48:T51 AC48:AC51 AL48:AL51 AU48:AU51 BD48:BD51 BM48:BM51 BV48:BV51 CE48:CE51 CN48:CR51 CW48:CW51 M48:O51 V48:X51 AE48:AG51 AN48:AP51 AW48:AY51 BF48:BH51 BO48:BQ51 BX48:BZ51 CG48:CI51 CY48:DA51</xm:sqref>
        </x14:conditionalFormatting>
        <x14:conditionalFormatting xmlns:xm="http://schemas.microsoft.com/office/excel/2006/main">
          <x14:cfRule type="expression" priority="3381" id="{40CEC838-0895-44AE-A5A3-81C7E8894D14}">
            <xm:f>AND(Einstellungen!$F$49="x")</xm:f>
            <x14:dxf>
              <fill>
                <patternFill>
                  <bgColor theme="0" tint="-0.14996795556505021"/>
                </patternFill>
              </fill>
            </x14:dxf>
          </x14:cfRule>
          <xm:sqref>A62:F65 K62:K65 T62:T65 AC62:AC65 AL62:AL65 AU62:AU65 BD62:BD65 BM62:BM65 BV62:BV65 CE62:CE65 CN62:CR65 CW62:CW65 M62:O65 V62:X65 AE62:AG65 AN62:AP65 AW62:AY65 BF62:BH65 BO62:BQ65 BX62:BZ65 CG62:CI65 CY62:DA65</xm:sqref>
        </x14:conditionalFormatting>
        <x14:conditionalFormatting xmlns:xm="http://schemas.microsoft.com/office/excel/2006/main">
          <x14:cfRule type="expression" priority="3339" id="{743599C1-255D-471F-B7BF-88CFBF34F807}">
            <xm:f>AND(Einstellungen!$F$49="x")</xm:f>
            <x14:dxf>
              <fill>
                <patternFill>
                  <bgColor theme="0" tint="-0.14996795556505021"/>
                </patternFill>
              </fill>
            </x14:dxf>
          </x14:cfRule>
          <xm:sqref>A76:F79 K76:K79 T76:T79 AC76:AC79 AL76:AL79 AU76:AU79 BD76:BD79 BM76:BM79 BV76:BV79 CE76:CE79 CN76:CR79 CW76:CW79 M76:O79 V76:X79 AE76:AG79 AN76:AP79 AW76:AY79 BF76:BH79 BO76:BQ79 BX76:BZ79 CG76:CI79 CY76:DA79</xm:sqref>
        </x14:conditionalFormatting>
        <x14:conditionalFormatting xmlns:xm="http://schemas.microsoft.com/office/excel/2006/main">
          <x14:cfRule type="expression" priority="2746" id="{0092551C-9A1A-43B0-B3AF-406763793761}">
            <xm:f>AND(Einstellungen!$F$49="x")</xm:f>
            <x14:dxf>
              <fill>
                <patternFill>
                  <bgColor theme="0" tint="-0.14996795556505021"/>
                </patternFill>
              </fill>
            </x14:dxf>
          </x14:cfRule>
          <xm:sqref>A22:J23 A48:F51 A62:F65 A76:F79 A34:K37 K48:K51 K62:K65 K76:K79 T76:T79 T62:T65 T48:T51 T34:T37 T20:T23 AC20:AC23 AC34:AC37 AC48:AC51 AC62:AC65 AC76:AC79 AL76:AL79 AL62:AL65 AL48:AL51 AL34:AL37 AL20:AL23 AU20:AU23 AU34:AU37 AU48:AU51 AU62:AU65 AU76:AU79 BD76:BD79 BD62:BD65 BD48:BD51 BD34:BD37 BD20:BD23 BM20:BM23 BM34:BM37 BM48:BM51 BM62:BM65 BM76:BM79 BV76:BV79 BV62:BV65 BV48:BV51 BV34:BV37 BV20:BV23 CE20:CE23 CE34:CE37 CE48:CE51 CE62:CE65 CE76:CE79 CN76:CR79 CN62:CR65 CN48:CR51 CN34:CR37 CN20:CR23 CW20:CW23 CW34:CW37 CW48:CW51 CW62:CW65 CW76:CW79 M76:O79 M62:O65 M48:O51 M34:O37 V20:X23 V34:X37 V48:X51 V62:X65 V76:X79 AE76:AG79 AE62:AG65 AE48:AG51 AE34:AG37 AE20:AG23 AN20:AP23 AN34:AP37 AN48:AP51 AN62:AP65 AN76:AP79 AW76:AY79 AW62:AY65 AW48:AY51 AW34:AY37 AW20:AY23 BF20:BH23 BF34:BH37 BF48:BH51 BF62:BH65 BF76:BH79 BO76:BQ79 BO62:BQ65 BO48:BQ51 BO34:BQ37 BO20:BQ23 BX20:BZ23 BX34:BZ37 BX48:BZ51 BX62:BZ65 BX76:BZ79 CG76:CI79 CG62:CI65 CG48:CI51 CG34:CI37 CG20:CI23 CY76:DA79 CY62:DA65 CY48:DA51 CY34:DA37 CY20:DA23 A20:A21</xm:sqref>
        </x14:conditionalFormatting>
        <x14:conditionalFormatting xmlns:xm="http://schemas.microsoft.com/office/excel/2006/main">
          <x14:cfRule type="expression" priority="5" id="{42C44A3A-49D2-424B-A35A-F3589027123D}">
            <xm:f>AND(Einstellungen!$F$49="x")</xm:f>
            <x14:dxf>
              <fill>
                <patternFill>
                  <bgColor theme="0" tint="-0.14996795556505021"/>
                </patternFill>
              </fill>
            </x14:dxf>
          </x14:cfRule>
          <xm:sqref>A20:DE23</xm:sqref>
        </x14:conditionalFormatting>
        <x14:conditionalFormatting xmlns:xm="http://schemas.microsoft.com/office/excel/2006/main">
          <x14:cfRule type="expression" priority="4" id="{DDD2CADC-41F2-469C-BA39-A5EF0704D67F}">
            <xm:f>AND(Einstellungen!$F$49="x")</xm:f>
            <x14:dxf>
              <fill>
                <patternFill>
                  <bgColor theme="0" tint="-0.14996795556505021"/>
                </patternFill>
              </fill>
            </x14:dxf>
          </x14:cfRule>
          <xm:sqref>A34:DE37</xm:sqref>
        </x14:conditionalFormatting>
        <x14:conditionalFormatting xmlns:xm="http://schemas.microsoft.com/office/excel/2006/main">
          <x14:cfRule type="expression" priority="3" id="{5C0B0457-6F9D-4D6D-B5C3-1D591294657F}">
            <xm:f>AND(Einstellungen!$F$49="x")</xm:f>
            <x14:dxf>
              <fill>
                <patternFill>
                  <bgColor theme="0" tint="-0.14996795556505021"/>
                </patternFill>
              </fill>
            </x14:dxf>
          </x14:cfRule>
          <xm:sqref>A48:DE51</xm:sqref>
        </x14:conditionalFormatting>
        <x14:conditionalFormatting xmlns:xm="http://schemas.microsoft.com/office/excel/2006/main">
          <x14:cfRule type="expression" priority="2" id="{40761A00-A4EE-46C0-8563-4A9095251C3A}">
            <xm:f>AND(Einstellungen!$F$49="x")</xm:f>
            <x14:dxf>
              <fill>
                <patternFill>
                  <bgColor theme="0" tint="-0.14996795556505021"/>
                </patternFill>
              </fill>
            </x14:dxf>
          </x14:cfRule>
          <xm:sqref>A62:DE65</xm:sqref>
        </x14:conditionalFormatting>
        <x14:conditionalFormatting xmlns:xm="http://schemas.microsoft.com/office/excel/2006/main">
          <x14:cfRule type="expression" priority="1" id="{3A9A4145-9965-41CC-92A0-23899B61B6D1}">
            <xm:f>AND(Einstellungen!$F$49="x")</xm:f>
            <x14:dxf>
              <fill>
                <patternFill>
                  <bgColor theme="0" tint="-0.14996795556505021"/>
                </patternFill>
              </fill>
            </x14:dxf>
          </x14:cfRule>
          <xm:sqref>A76:DE79</xm:sqref>
        </x14:conditionalFormatting>
        <x14:conditionalFormatting xmlns:xm="http://schemas.microsoft.com/office/excel/2006/main">
          <x14:cfRule type="cellIs" priority="279029" operator="between" id="{965E31C8-AB6D-429C-B846-F54CB6E7EDB2}">
            <xm:f>Einstellungen!$E$103</xm:f>
            <xm:f>Einstellungen!$F$103</xm:f>
            <x14:dxf>
              <fill>
                <patternFill>
                  <bgColor rgb="FFFFFF00"/>
                </patternFill>
              </fill>
            </x14:dxf>
          </x14:cfRule>
          <x14:cfRule type="cellIs" priority="279017" operator="between" id="{965E31C8-AB6D-429C-B846-F54CB6E7EDB2}">
            <xm:f>Einstellungen!$E$102</xm:f>
            <xm:f>Einstellungen!$F$102</xm:f>
            <x14:dxf>
              <fill>
                <patternFill>
                  <bgColor rgb="FFFFFF00"/>
                </patternFill>
              </fill>
            </x14:dxf>
          </x14:cfRule>
          <x14:cfRule type="cellIs" priority="279042" operator="between" id="{02C554CB-8966-4CDA-AAF0-7279197E2EF9}">
            <xm:f>Einstellungen!$F$92</xm:f>
            <xm:f>Einstellungen!$G$92</xm:f>
            <x14:dxf>
              <fill>
                <patternFill>
                  <bgColor rgb="FFFFFF00"/>
                </patternFill>
              </fill>
            </x14:dxf>
          </x14:cfRule>
          <x14:cfRule type="cellIs" priority="279041" operator="between" id="{BCCF57B1-A604-48E2-81DC-E80BC16C984E}">
            <xm:f>Einstellungen!$F$93</xm:f>
            <xm:f>Einstellungen!$G$93</xm:f>
            <x14:dxf>
              <fill>
                <patternFill>
                  <bgColor rgb="FFFFFF00"/>
                </patternFill>
              </fill>
            </x14:dxf>
          </x14:cfRule>
          <x14:cfRule type="cellIs" priority="279137" operator="between" id="{BF35DA27-FCD7-4461-8383-93E6C7FA7E16}">
            <xm:f>Einstellungen!$E$100</xm:f>
            <xm:f>Einstellungen!$F$100</xm:f>
            <x14:dxf>
              <fill>
                <patternFill>
                  <bgColor rgb="FFFFFF00"/>
                </patternFill>
              </fill>
            </x14:dxf>
          </x14:cfRule>
          <x14:cfRule type="cellIs" priority="279048" operator="between" id="{C6EAEFA4-4030-4E6A-8DB7-6A3DE340909A}">
            <xm:f>Einstellungen!$E$101</xm:f>
            <xm:f>Einstellungen!$F$101</xm:f>
            <x14:dxf>
              <fill>
                <patternFill>
                  <bgColor rgb="FFFFFF00"/>
                </patternFill>
              </fill>
            </x14:dxf>
          </x14:cfRule>
          <x14:cfRule type="cellIs" priority="279047" operator="between" id="{79225345-FFB4-44B3-92B6-85D8B922190F}">
            <xm:f>Einstellungen!$E$104</xm:f>
            <xm:f>Einstellungen!$F$104</xm:f>
            <x14:dxf>
              <fill>
                <patternFill>
                  <bgColor rgb="FFFFFF00"/>
                </patternFill>
              </fill>
            </x14:dxf>
          </x14:cfRule>
          <x14:cfRule type="cellIs" priority="279046" operator="between" id="{F767B5ED-94C7-46AA-9903-A7984ACDDDC4}">
            <xm:f>Einstellungen!$E$105</xm:f>
            <xm:f>Einstellungen!$F$105</xm:f>
            <x14:dxf>
              <fill>
                <patternFill>
                  <bgColor rgb="FFFFFF00"/>
                </patternFill>
              </fill>
            </x14:dxf>
          </x14:cfRule>
          <x14:cfRule type="cellIs" priority="279045" operator="between" id="{A3402318-3523-4D43-B2A8-9B6B98DA487A}">
            <xm:f>Einstellungen!$E$106</xm:f>
            <xm:f>Einstellungen!$F$106</xm:f>
            <x14:dxf>
              <fill>
                <patternFill>
                  <bgColor rgb="FFFFFF00"/>
                </patternFill>
              </fill>
            </x14:dxf>
          </x14:cfRule>
          <x14:cfRule type="cellIs" priority="279044" operator="between" id="{9FE739B8-B08E-4624-95BB-106E77ABDEDF}">
            <xm:f>Einstellungen!$E$107</xm:f>
            <xm:f>Einstellungen!$F$107</xm:f>
            <x14:dxf>
              <fill>
                <patternFill>
                  <bgColor rgb="FFFFFF00"/>
                </patternFill>
              </fill>
            </x14:dxf>
          </x14:cfRule>
          <x14:cfRule type="cellIs" priority="279043" operator="between" id="{7FB9861A-C881-4DCC-841B-CD828BB77431}">
            <xm:f>Einstellungen!$E$108</xm:f>
            <xm:f>Einstellungen!$F$108</xm:f>
            <x14:dxf>
              <fill>
                <patternFill>
                  <bgColor rgb="FFFFFF00"/>
                </patternFill>
              </fill>
            </x14:dxf>
          </x14:cfRule>
          <xm:sqref>B14 B18 B16 B12 T12:T85 BD12:BD83 K12:K19 B22:B85 AC12:AC85 AL12:AL85 AU12:AU85 BM12:BM85 BV12:BV85 CE12:CE85 CN12:CN85 CW12:CW85 K24:K85</xm:sqref>
        </x14:conditionalFormatting>
        <x14:conditionalFormatting xmlns:xm="http://schemas.microsoft.com/office/excel/2006/main">
          <x14:cfRule type="cellIs" priority="173" operator="between" id="{6455E243-0625-4714-9C55-C592B54B5DDA}">
            <xm:f>Einstellungen!$E$106</xm:f>
            <xm:f>Einstellungen!$F$106</xm:f>
            <x14:dxf>
              <fill>
                <patternFill>
                  <bgColor rgb="FFFFFF00"/>
                </patternFill>
              </fill>
            </x14:dxf>
          </x14:cfRule>
          <x14:cfRule type="cellIs" priority="172" operator="between" id="{69FAA649-DB3B-4EAE-9EFF-8C0ECDAF6B08}">
            <xm:f>Einstellungen!$E$107</xm:f>
            <xm:f>Einstellungen!$F$107</xm:f>
            <x14:dxf>
              <fill>
                <patternFill>
                  <bgColor rgb="FFFFFF00"/>
                </patternFill>
              </fill>
            </x14:dxf>
          </x14:cfRule>
          <x14:cfRule type="cellIs" priority="171" operator="between" id="{914245EC-997E-48E2-9C15-EA25EF50AEEE}">
            <xm:f>Einstellungen!$E$108</xm:f>
            <xm:f>Einstellungen!$F$108</xm:f>
            <x14:dxf>
              <fill>
                <patternFill>
                  <bgColor rgb="FFFFFF00"/>
                </patternFill>
              </fill>
            </x14:dxf>
          </x14:cfRule>
          <x14:cfRule type="cellIs" priority="170" operator="between" id="{D8846B3B-9EBE-48E7-ADE2-9B0DC23644EE}">
            <xm:f>Einstellungen!$F$92</xm:f>
            <xm:f>Einstellungen!$G$92</xm:f>
            <x14:dxf>
              <fill>
                <patternFill>
                  <bgColor rgb="FFFFFF00"/>
                </patternFill>
              </fill>
            </x14:dxf>
          </x14:cfRule>
          <x14:cfRule type="cellIs" priority="169" operator="between" id="{4C183AC5-4710-435E-8AA9-9293D80BFE53}">
            <xm:f>Einstellungen!$F$93</xm:f>
            <xm:f>Einstellungen!$G$93</xm:f>
            <x14:dxf>
              <fill>
                <patternFill>
                  <bgColor rgb="FFFFFF00"/>
                </patternFill>
              </fill>
            </x14:dxf>
          </x14:cfRule>
          <x14:cfRule type="cellIs" priority="168" operator="between" id="{A4E7FC72-3AA8-4DB5-8040-EA2F1B900FD5}">
            <xm:f>Einstellungen!$E$100</xm:f>
            <xm:f>Einstellungen!$F$100</xm:f>
            <x14:dxf>
              <fill>
                <patternFill>
                  <bgColor rgb="FFFFFF00"/>
                </patternFill>
              </fill>
            </x14:dxf>
          </x14:cfRule>
          <x14:cfRule type="cellIs" priority="178" operator="between" id="{A7141312-7138-435E-B2F5-9C971D38C761}">
            <xm:f>Einstellungen!$E$102</xm:f>
            <xm:f>Einstellungen!$F$102</xm:f>
            <x14:dxf>
              <fill>
                <patternFill>
                  <bgColor rgb="FFFFFF00"/>
                </patternFill>
              </fill>
            </x14:dxf>
          </x14:cfRule>
          <x14:cfRule type="cellIs" priority="177" operator="between" id="{7AF673B1-9423-4372-B401-787BC37C563D}">
            <xm:f>Einstellungen!$E$103</xm:f>
            <xm:f>Einstellungen!$F$103</xm:f>
            <x14:dxf>
              <fill>
                <patternFill>
                  <bgColor rgb="FFFFFF00"/>
                </patternFill>
              </fill>
            </x14:dxf>
          </x14:cfRule>
          <x14:cfRule type="cellIs" priority="176" operator="between" id="{6448510A-9A0B-4612-B545-6348F01D0972}">
            <xm:f>Einstellungen!$E$101</xm:f>
            <xm:f>Einstellungen!$F$101</xm:f>
            <x14:dxf>
              <fill>
                <patternFill>
                  <bgColor rgb="FFFFFF00"/>
                </patternFill>
              </fill>
            </x14:dxf>
          </x14:cfRule>
          <x14:cfRule type="cellIs" priority="175" operator="between" id="{AA95D956-1A24-469B-94B6-C01116F69FF5}">
            <xm:f>Einstellungen!$E$104</xm:f>
            <xm:f>Einstellungen!$F$104</xm:f>
            <x14:dxf>
              <fill>
                <patternFill>
                  <bgColor rgb="FFFFFF00"/>
                </patternFill>
              </fill>
            </x14:dxf>
          </x14:cfRule>
          <x14:cfRule type="cellIs" priority="174" operator="between" id="{0C7AA48E-25A3-4AF4-B7DF-66E1EA4087CA}">
            <xm:f>Einstellungen!$E$105</xm:f>
            <xm:f>Einstellungen!$F$105</xm:f>
            <x14:dxf>
              <fill>
                <patternFill>
                  <bgColor rgb="FFFFFF00"/>
                </patternFill>
              </fill>
            </x14:dxf>
          </x14:cfRule>
          <xm:sqref>B20</xm:sqref>
        </x14:conditionalFormatting>
        <x14:conditionalFormatting xmlns:xm="http://schemas.microsoft.com/office/excel/2006/main">
          <x14:cfRule type="expression" priority="8" id="{EC2B7CA2-E906-42B7-90B7-A174F54681CC}">
            <xm:f>AND(Einstellungen!$F$49="x")</xm:f>
            <x14:dxf>
              <fill>
                <patternFill>
                  <bgColor theme="0" tint="-0.14996795556505021"/>
                </patternFill>
              </fill>
            </x14:dxf>
          </x14:cfRule>
          <x14:cfRule type="expression" priority="7" id="{3199FC06-1394-4212-8AFA-C72E33F52124}">
            <xm:f>AND(Einstellungen!$F$49="x")</xm:f>
            <x14:dxf>
              <fill>
                <patternFill>
                  <bgColor theme="0" tint="-0.14996795556505021"/>
                </patternFill>
              </fill>
            </x14:dxf>
          </x14:cfRule>
          <xm:sqref>B20:J21</xm:sqref>
        </x14:conditionalFormatting>
        <x14:conditionalFormatting xmlns:xm="http://schemas.microsoft.com/office/excel/2006/main">
          <x14:cfRule type="expression" priority="284202" id="{979444B9-E8A1-4E3E-9342-17F9FB683016}">
            <xm:f>AND(B12&gt;=Einstellungen!$D$127,B12&lt;=Einstellungen!$E$127)</xm:f>
            <x14:dxf>
              <fill>
                <patternFill>
                  <bgColor rgb="FF00B050"/>
                </patternFill>
              </fill>
            </x14:dxf>
          </x14:cfRule>
          <xm:sqref>C12 C16 C18 C22 C24 C26 C28 C30 C32 C38 C40 C42 C44 C46 C52 C54 C56 C58 C60 C66 C68 C70 C72 C74 C80 C82 C84 C34 C36 C48 C50 C62 C64 C76 C78 C14</xm:sqref>
        </x14:conditionalFormatting>
        <x14:conditionalFormatting xmlns:xm="http://schemas.microsoft.com/office/excel/2006/main">
          <x14:cfRule type="expression" priority="155" id="{916D7FDE-59AA-405F-99BF-402DC901548C}">
            <xm:f>AND(B20&gt;=Einstellungen!$D$127,B20&lt;=Einstellungen!$E$127)</xm:f>
            <x14:dxf>
              <fill>
                <patternFill>
                  <bgColor rgb="FF00B050"/>
                </patternFill>
              </fill>
            </x14:dxf>
          </x14:cfRule>
          <x14:cfRule type="expression" priority="154" id="{F65B3575-06E7-4DA6-95CC-A917543552E4}">
            <xm:f>AND(B20&gt;=Einstellungen!$D$128,B20&lt;=Einstellungen!$E$128)</xm:f>
            <x14:dxf>
              <fill>
                <patternFill>
                  <bgColor rgb="FF00B050"/>
                </patternFill>
              </fill>
            </x14:dxf>
          </x14:cfRule>
          <x14:cfRule type="expression" priority="153" id="{086BAB31-B11E-47C5-A6E4-1002E81CD5D6}">
            <xm:f>AND(B20&gt;=Einstellungen!$D$129,B20&lt;=Einstellungen!$E$129)</xm:f>
            <x14:dxf>
              <fill>
                <patternFill>
                  <bgColor rgb="FF00B050"/>
                </patternFill>
              </fill>
            </x14:dxf>
          </x14:cfRule>
          <x14:cfRule type="expression" priority="152" id="{FAA1B297-E15F-499A-A214-A794AFB331F6}">
            <xm:f>AND(B20&gt;=Einstellungen!$D$130,B20&lt;=Einstellungen!$E$130)</xm:f>
            <x14:dxf>
              <fill>
                <patternFill>
                  <bgColor rgb="FF00B050"/>
                </patternFill>
              </fill>
            </x14:dxf>
          </x14:cfRule>
          <x14:cfRule type="expression" priority="146" id="{72452D4D-D9F5-491B-B2FA-9ED69B59524F}">
            <xm:f>AND(B20&gt;=Einstellungen!$D$136,B20&lt;=Einstellungen!$E$136)</xm:f>
            <x14:dxf>
              <fill>
                <patternFill>
                  <bgColor rgb="FF00B050"/>
                </patternFill>
              </fill>
            </x14:dxf>
          </x14:cfRule>
          <x14:cfRule type="expression" priority="151" id="{B2C2F13E-1F6B-4EB0-8C97-98AE2BE3E006}">
            <xm:f>AND(B20&gt;=Einstellungen!$D$131,B20&lt;=Einstellungen!$E$131)</xm:f>
            <x14:dxf>
              <fill>
                <patternFill>
                  <bgColor rgb="FF00B050"/>
                </patternFill>
              </fill>
            </x14:dxf>
          </x14:cfRule>
          <x14:cfRule type="expression" priority="147" id="{93EFAF4A-10A5-44DF-B77C-5AE96F457F2C}">
            <xm:f>AND(B20&gt;=Einstellungen!$D$135,B20&lt;=Einstellungen!$E$135)</xm:f>
            <x14:dxf>
              <fill>
                <patternFill>
                  <bgColor rgb="FF00B050"/>
                </patternFill>
              </fill>
            </x14:dxf>
          </x14:cfRule>
          <x14:cfRule type="expression" priority="148" id="{68E6AD2B-738B-4359-9CA3-1F654B31F3B2}">
            <xm:f>AND(B20&gt;=Einstellungen!$D$134,B20&lt;=Einstellungen!$E$134)</xm:f>
            <x14:dxf>
              <fill>
                <patternFill>
                  <bgColor rgb="FF00B050"/>
                </patternFill>
              </fill>
            </x14:dxf>
          </x14:cfRule>
          <x14:cfRule type="expression" priority="149" id="{48B46B1C-6A14-4FF0-88DE-AFFD09A15A9A}">
            <xm:f>AND(B20&gt;=Einstellungen!$D$133,B20&lt;=Einstellungen!$E$133)</xm:f>
            <x14:dxf>
              <fill>
                <patternFill>
                  <bgColor rgb="FF00B050"/>
                </patternFill>
              </fill>
            </x14:dxf>
          </x14:cfRule>
          <x14:cfRule type="expression" priority="150" id="{942DCFE8-9853-4CE8-BCB5-F757C62B15BF}">
            <xm:f>AND(B20&gt;=Einstellungen!$D$132,B20&lt;=Einstellungen!$E$132)</xm:f>
            <x14:dxf>
              <fill>
                <patternFill>
                  <bgColor rgb="FF00B050"/>
                </patternFill>
              </fill>
            </x14:dxf>
          </x14:cfRule>
          <xm:sqref>C20</xm:sqref>
        </x14:conditionalFormatting>
        <x14:conditionalFormatting xmlns:xm="http://schemas.microsoft.com/office/excel/2006/main">
          <x14:cfRule type="expression" priority="164" id="{5C9ECBC3-B9B9-4C27-8D54-D0DAF27D08EC}">
            <xm:f>AND(B20&gt;=Einstellungen!$D$128,B20&lt;=Einstellungen!$E$128)</xm:f>
            <x14:dxf>
              <fill>
                <patternFill>
                  <bgColor rgb="FF00B050"/>
                </patternFill>
              </fill>
            </x14:dxf>
          </x14:cfRule>
          <x14:cfRule type="expression" priority="160" id="{9DE469CF-F4F4-4398-8812-E08F17AF949F}">
            <xm:f>AND(B20&gt;=Einstellungen!$D$132,B20&lt;=Einstellungen!$E$132)</xm:f>
            <x14:dxf>
              <fill>
                <patternFill>
                  <bgColor rgb="FF00B050"/>
                </patternFill>
              </fill>
            </x14:dxf>
          </x14:cfRule>
          <x14:cfRule type="expression" priority="159" id="{49BB460C-6A18-4000-AF1A-D81EEB253B98}">
            <xm:f>AND(B20&gt;=Einstellungen!$D$133,B20&lt;=Einstellungen!$E$133)</xm:f>
            <x14:dxf>
              <fill>
                <patternFill>
                  <bgColor rgb="FF00B050"/>
                </patternFill>
              </fill>
            </x14:dxf>
          </x14:cfRule>
          <x14:cfRule type="expression" priority="158" id="{6D65FBD7-60B2-496C-8581-97BF24EE17C8}">
            <xm:f>AND(B20&gt;=Einstellungen!$D$134,B20&lt;=Einstellungen!$E$134)</xm:f>
            <x14:dxf>
              <fill>
                <patternFill>
                  <bgColor rgb="FF00B050"/>
                </patternFill>
              </fill>
            </x14:dxf>
          </x14:cfRule>
          <x14:cfRule type="expression" priority="157" id="{E99E2D52-A32B-443B-B547-44D74F8654A0}">
            <xm:f>AND(B20&gt;=Einstellungen!$D$135,B20&lt;=Einstellungen!$E$135)</xm:f>
            <x14:dxf>
              <fill>
                <patternFill>
                  <bgColor rgb="FF00B050"/>
                </patternFill>
              </fill>
            </x14:dxf>
          </x14:cfRule>
          <x14:cfRule type="expression" priority="156" id="{1C994C68-F233-41F9-A7B5-C81A1AC1EF3A}">
            <xm:f>AND(B20&gt;=Einstellungen!$D$136,B20&lt;=Einstellungen!$E$136)</xm:f>
            <x14:dxf>
              <fill>
                <patternFill>
                  <bgColor rgb="FF00B050"/>
                </patternFill>
              </fill>
            </x14:dxf>
          </x14:cfRule>
          <x14:cfRule type="expression" priority="165" id="{2CBA3323-952A-45F4-81A1-B2B72B0F2787}">
            <xm:f>AND(B20&gt;=Einstellungen!$D$127,B20&lt;=Einstellungen!$E$127)</xm:f>
            <x14:dxf>
              <fill>
                <patternFill>
                  <bgColor rgb="FF00B050"/>
                </patternFill>
              </fill>
            </x14:dxf>
          </x14:cfRule>
          <x14:cfRule type="expression" priority="162" id="{F8737175-B455-44A2-91E2-EC0DD80AC75B}">
            <xm:f>AND(B20&gt;=Einstellungen!$D$130,B20&lt;=Einstellungen!$E$130)</xm:f>
            <x14:dxf>
              <fill>
                <patternFill>
                  <bgColor rgb="FF00B050"/>
                </patternFill>
              </fill>
            </x14:dxf>
          </x14:cfRule>
          <x14:cfRule type="expression" priority="161" id="{0205429C-2EBD-4FC0-999B-8533DFFCDC25}">
            <xm:f>AND(B20&gt;=Einstellungen!$D$131,B20&lt;=Einstellungen!$E$131)</xm:f>
            <x14:dxf>
              <fill>
                <patternFill>
                  <bgColor rgb="FF00B050"/>
                </patternFill>
              </fill>
            </x14:dxf>
          </x14:cfRule>
          <x14:cfRule type="expression" priority="163" id="{C9228965-5123-486C-889C-6851ED638FF3}">
            <xm:f>AND(B20&gt;=Einstellungen!$D$129,B20&lt;=Einstellungen!$E$129)</xm:f>
            <x14:dxf>
              <fill>
                <patternFill>
                  <bgColor rgb="FF00B050"/>
                </patternFill>
              </fill>
            </x14:dxf>
          </x14:cfRule>
          <xm:sqref>C21</xm:sqref>
        </x14:conditionalFormatting>
        <x14:conditionalFormatting xmlns:xm="http://schemas.microsoft.com/office/excel/2006/main">
          <x14:cfRule type="expression" priority="284196" id="{E4E0C480-1913-4123-ABD7-2C65B470DE9D}">
            <xm:f>AND(B12&gt;=Einstellungen!$D$133,B12&lt;=Einstellungen!$E$133)</xm:f>
            <x14:dxf>
              <fill>
                <patternFill>
                  <bgColor rgb="FF00B050"/>
                </patternFill>
              </fill>
            </x14:dxf>
          </x14:cfRule>
          <x14:cfRule type="expression" priority="284195" id="{7AFA5DA9-551F-4F67-BF4A-C275478DE312}">
            <xm:f>AND(B12&gt;=Einstellungen!$D$134,B12&lt;=Einstellungen!$E$134)</xm:f>
            <x14:dxf>
              <fill>
                <patternFill>
                  <bgColor rgb="FF00B050"/>
                </patternFill>
              </fill>
            </x14:dxf>
          </x14:cfRule>
          <x14:cfRule type="expression" priority="284193" id="{678EBD68-93E9-49BE-8978-2CF89F4F84E2}">
            <xm:f>AND(B12&gt;=Einstellungen!$D$136,B12&lt;=Einstellungen!$E$136)</xm:f>
            <x14:dxf>
              <fill>
                <patternFill>
                  <bgColor rgb="FF00B050"/>
                </patternFill>
              </fill>
            </x14:dxf>
          </x14:cfRule>
          <x14:cfRule type="expression" priority="284201" id="{577E4D7D-D785-4ACB-BE19-6774F98EE54F}">
            <xm:f>AND(B12&gt;=Einstellungen!$D$128,B12&lt;=Einstellungen!$E$128)</xm:f>
            <x14:dxf>
              <fill>
                <patternFill>
                  <bgColor rgb="FF00B050"/>
                </patternFill>
              </fill>
            </x14:dxf>
          </x14:cfRule>
          <x14:cfRule type="expression" priority="284200" id="{06FDBCF8-3D1A-430E-ADD7-F1CCB7E7C405}">
            <xm:f>AND(B12&gt;=Einstellungen!$D$129,B12&lt;=Einstellungen!$E$129)</xm:f>
            <x14:dxf>
              <fill>
                <patternFill>
                  <bgColor rgb="FF00B050"/>
                </patternFill>
              </fill>
            </x14:dxf>
          </x14:cfRule>
          <x14:cfRule type="expression" priority="284199" id="{85FA1774-78CE-4B8E-95C3-EA05A903761F}">
            <xm:f>AND(B12&gt;=Einstellungen!$D$130,B12&lt;=Einstellungen!$E$130)</xm:f>
            <x14:dxf>
              <fill>
                <patternFill>
                  <bgColor rgb="FF00B050"/>
                </patternFill>
              </fill>
            </x14:dxf>
          </x14:cfRule>
          <x14:cfRule type="expression" priority="284194" id="{1FCD8B1A-34E3-412D-BA65-7E35B9EFDB78}">
            <xm:f>AND(B12&gt;=Einstellungen!$D$135,B12&lt;=Einstellungen!$E$135)</xm:f>
            <x14:dxf>
              <fill>
                <patternFill>
                  <bgColor rgb="FF00B050"/>
                </patternFill>
              </fill>
            </x14:dxf>
          </x14:cfRule>
          <x14:cfRule type="expression" priority="284198" id="{753959CD-BF71-42C3-BA33-2091793E9790}">
            <xm:f>AND(B12&gt;=Einstellungen!$D$131,B12&lt;=Einstellungen!$E$131)</xm:f>
            <x14:dxf>
              <fill>
                <patternFill>
                  <bgColor rgb="FF00B050"/>
                </patternFill>
              </fill>
            </x14:dxf>
          </x14:cfRule>
          <x14:cfRule type="expression" priority="284197" id="{3BA5713E-02C7-4506-829B-141931C3C227}">
            <xm:f>AND(B12&gt;=Einstellungen!$D$132,B12&lt;=Einstellungen!$E$132)</xm:f>
            <x14:dxf>
              <fill>
                <patternFill>
                  <bgColor rgb="FF00B050"/>
                </patternFill>
              </fill>
            </x14:dxf>
          </x14:cfRule>
          <xm:sqref>C48 C50 C62 C64 C76 C78 C34 C36 C22 C12 C14 C16 C18 C24 C26 C28 C30 C32 C38 C40 C42 C44 C46 C52 C54 C56 C58 C60 C66 C68 C70 C72 C74 C80 C82 C84</xm:sqref>
        </x14:conditionalFormatting>
        <x14:conditionalFormatting xmlns:xm="http://schemas.microsoft.com/office/excel/2006/main">
          <x14:cfRule type="expression" priority="137" id="{C489667B-6443-474C-9E3B-B691763D1249}">
            <xm:f>AND(B20&gt;=Einstellungen!$D$148,B20&lt;=Einstellungen!$E$148)</xm:f>
            <x14:dxf>
              <fill>
                <patternFill>
                  <bgColor theme="8" tint="0.39994506668294322"/>
                </patternFill>
              </fill>
            </x14:dxf>
          </x14:cfRule>
          <x14:cfRule type="expression" priority="143" id="{7BE2932D-91A3-4158-A87F-F357714AEC03}">
            <xm:f>AND(B20&gt;=Einstellungen!$D$142,B20&lt;=Einstellungen!$E$142)</xm:f>
            <x14:dxf>
              <fill>
                <patternFill>
                  <bgColor theme="8" tint="0.39994506668294322"/>
                </patternFill>
              </fill>
            </x14:dxf>
          </x14:cfRule>
          <x14:cfRule type="expression" priority="144" id="{F1D62F82-FB84-4566-904B-0B1EAC240665}">
            <xm:f>AND(B20&gt;=Einstellungen!$D$141,B20&lt;=Einstellungen!$E$141)</xm:f>
            <x14:dxf>
              <fill>
                <patternFill>
                  <bgColor theme="8" tint="0.39994506668294322"/>
                </patternFill>
              </fill>
            </x14:dxf>
          </x14:cfRule>
          <x14:cfRule type="expression" priority="145" id="{7A8BE9AA-34CB-45EB-B3F4-6F45B6846497}">
            <xm:f>AND(B20&gt;=Einstellungen!$D$140,B20&lt;=Einstellungen!$E$140)</xm:f>
            <x14:dxf>
              <fill>
                <patternFill>
                  <bgColor theme="8" tint="0.39994506668294322"/>
                </patternFill>
              </fill>
            </x14:dxf>
          </x14:cfRule>
          <x14:cfRule type="expression" priority="141" id="{45F9D62E-2010-456C-BAA9-F92F23B70878}">
            <xm:f>AND(B20&gt;=Einstellungen!$D$144,B20&lt;=Einstellungen!$E$144)</xm:f>
            <x14:dxf>
              <fill>
                <patternFill>
                  <bgColor theme="8" tint="0.39994506668294322"/>
                </patternFill>
              </fill>
            </x14:dxf>
          </x14:cfRule>
          <x14:cfRule type="expression" priority="138" id="{730DCDDD-F80B-413C-AC77-9414B1912518}">
            <xm:f>AND(B20&gt;=Einstellungen!$D$147,B20&lt;=Einstellungen!$E$147)</xm:f>
            <x14:dxf>
              <fill>
                <patternFill>
                  <bgColor theme="8" tint="0.39994506668294322"/>
                </patternFill>
              </fill>
            </x14:dxf>
          </x14:cfRule>
          <x14:cfRule type="expression" priority="139" id="{219C020C-1BFB-4431-8FD5-84C0B8FA75C4}">
            <xm:f>AND(B20&gt;=Einstellungen!$D$146,B20&lt;=Einstellungen!$E$146)</xm:f>
            <x14:dxf>
              <fill>
                <patternFill>
                  <bgColor theme="8" tint="0.39994506668294322"/>
                </patternFill>
              </fill>
            </x14:dxf>
          </x14:cfRule>
          <x14:cfRule type="expression" priority="140" id="{85127AAB-EB42-4FB6-A715-33909F6A65EE}">
            <xm:f>AND(B20&gt;=Einstellungen!$D$145,B20&lt;=Einstellungen!$E$145)</xm:f>
            <x14:dxf>
              <fill>
                <patternFill>
                  <bgColor theme="8" tint="0.39994506668294322"/>
                </patternFill>
              </fill>
            </x14:dxf>
          </x14:cfRule>
          <x14:cfRule type="expression" priority="136" id="{454BB58F-FF13-4047-861E-E4697DA61BFB}">
            <xm:f>AND(B20&gt;=Einstellungen!$D$149,B20&lt;=Einstellungen!$E$149)</xm:f>
            <x14:dxf>
              <fill>
                <patternFill>
                  <bgColor theme="8" tint="0.39994506668294322"/>
                </patternFill>
              </fill>
            </x14:dxf>
          </x14:cfRule>
          <x14:cfRule type="expression" priority="142" id="{E3AAB7D0-8936-4144-B462-DEA1A8B0F90A}">
            <xm:f>AND(B20&gt;=Einstellungen!$D$143,B20&lt;=Einstellungen!$E$143)</xm:f>
            <x14:dxf>
              <fill>
                <patternFill>
                  <bgColor theme="8" tint="0.39994506668294322"/>
                </patternFill>
              </fill>
            </x14:dxf>
          </x14:cfRule>
          <xm:sqref>D20</xm:sqref>
        </x14:conditionalFormatting>
        <x14:conditionalFormatting xmlns:xm="http://schemas.microsoft.com/office/excel/2006/main">
          <x14:cfRule type="expression" priority="129" id="{C17CFC3F-128E-4A3A-9751-C74E34B151BD}">
            <xm:f>AND(B20&gt;=Einstellungen!$D$146,B20&lt;=Einstellungen!$E$146)</xm:f>
            <x14:dxf>
              <fill>
                <patternFill>
                  <bgColor theme="8" tint="0.39994506668294322"/>
                </patternFill>
              </fill>
            </x14:dxf>
          </x14:cfRule>
          <x14:cfRule type="expression" priority="130" id="{799B1E05-C37C-480B-8C88-B488E2DDEB5D}">
            <xm:f>AND(B20&gt;=Einstellungen!$D$145,B20&lt;=Einstellungen!$E$145)</xm:f>
            <x14:dxf>
              <fill>
                <patternFill>
                  <bgColor theme="8" tint="0.39994506668294322"/>
                </patternFill>
              </fill>
            </x14:dxf>
          </x14:cfRule>
          <x14:cfRule type="expression" priority="131" id="{DB9B9A60-F7B2-4856-AE7B-78244785BDA4}">
            <xm:f>AND(B20&gt;=Einstellungen!$D$144,B20&lt;=Einstellungen!$E$144)</xm:f>
            <x14:dxf>
              <fill>
                <patternFill>
                  <bgColor theme="8" tint="0.39994506668294322"/>
                </patternFill>
              </fill>
            </x14:dxf>
          </x14:cfRule>
          <x14:cfRule type="expression" priority="132" id="{ECB9D75E-C66C-467A-8D31-6B0896B983DF}">
            <xm:f>AND(B20&gt;=Einstellungen!$D$143,B20&lt;=Einstellungen!$E$143)</xm:f>
            <x14:dxf>
              <fill>
                <patternFill>
                  <bgColor theme="8" tint="0.39994506668294322"/>
                </patternFill>
              </fill>
            </x14:dxf>
          </x14:cfRule>
          <x14:cfRule type="expression" priority="133" id="{130DF6BD-E44C-4A3A-9908-65C128A27731}">
            <xm:f>AND(B20&gt;=Einstellungen!$D$142,B20&lt;=Einstellungen!$E$142)</xm:f>
            <x14:dxf>
              <fill>
                <patternFill>
                  <bgColor theme="8" tint="0.39994506668294322"/>
                </patternFill>
              </fill>
            </x14:dxf>
          </x14:cfRule>
          <x14:cfRule type="expression" priority="134" id="{B367349E-F986-4D14-B5C9-3EA55702EE83}">
            <xm:f>AND(B20&gt;=Einstellungen!$D$141,B20&lt;=Einstellungen!$E$141)</xm:f>
            <x14:dxf>
              <fill>
                <patternFill>
                  <bgColor theme="8" tint="0.39994506668294322"/>
                </patternFill>
              </fill>
            </x14:dxf>
          </x14:cfRule>
          <x14:cfRule type="expression" priority="135" id="{BF789A5F-97E5-4D0A-B84A-9974A1B98A03}">
            <xm:f>AND(B20&gt;=Einstellungen!$D$140,B20&lt;=Einstellungen!$E$140)</xm:f>
            <x14:dxf>
              <fill>
                <patternFill>
                  <bgColor theme="8" tint="0.39994506668294322"/>
                </patternFill>
              </fill>
            </x14:dxf>
          </x14:cfRule>
          <x14:cfRule type="expression" priority="127" id="{7B5C61CC-F6E0-441C-9A47-A9117F837244}">
            <xm:f>AND(B20&gt;=Einstellungen!$D$148,B20&lt;=Einstellungen!$E$148)</xm:f>
            <x14:dxf>
              <fill>
                <patternFill>
                  <bgColor theme="8" tint="0.39994506668294322"/>
                </patternFill>
              </fill>
            </x14:dxf>
          </x14:cfRule>
          <x14:cfRule type="expression" priority="126" id="{F8B0075B-E50B-4B07-9D14-BC5C64A423A5}">
            <xm:f>AND(B20&gt;=Einstellungen!$D$149,B20&lt;=Einstellungen!$E$149)</xm:f>
            <x14:dxf>
              <fill>
                <patternFill>
                  <bgColor theme="8" tint="0.39994506668294322"/>
                </patternFill>
              </fill>
            </x14:dxf>
          </x14:cfRule>
          <x14:cfRule type="expression" priority="128" id="{695A191E-DA4F-461F-9BC9-FDEEF3E202DF}">
            <xm:f>AND(B20&gt;=Einstellungen!$D$147,B20&lt;=Einstellungen!$E$147)</xm:f>
            <x14:dxf>
              <fill>
                <patternFill>
                  <bgColor theme="8" tint="0.39994506668294322"/>
                </patternFill>
              </fill>
            </x14:dxf>
          </x14:cfRule>
          <xm:sqref>D21</xm:sqref>
        </x14:conditionalFormatting>
        <x14:conditionalFormatting xmlns:xm="http://schemas.microsoft.com/office/excel/2006/main">
          <x14:cfRule type="expression" priority="4557" id="{08043021-B82B-447C-9603-F3C0A2BD57F1}">
            <xm:f>AND(Einstellungen!$E$51="x")</xm:f>
            <x14:dxf>
              <fill>
                <patternFill>
                  <bgColor theme="0" tint="-0.14996795556505021"/>
                </patternFill>
              </fill>
            </x14:dxf>
          </x14:cfRule>
          <x14:cfRule type="expression" priority="3463" id="{09EE3732-AC4A-4BEB-917D-B441EF5568F0}">
            <xm:f>AND(Einstellungen!$E$51="x")</xm:f>
            <x14:dxf>
              <fill>
                <patternFill>
                  <bgColor theme="0" tint="-0.14996795556505021"/>
                </patternFill>
              </fill>
            </x14:dxf>
          </x14:cfRule>
          <xm:sqref>D34:F37</xm:sqref>
        </x14:conditionalFormatting>
        <x14:conditionalFormatting xmlns:xm="http://schemas.microsoft.com/office/excel/2006/main">
          <x14:cfRule type="expression" priority="3431" id="{3AE0330B-731C-4980-B1FA-3ACACB9D7526}">
            <xm:f>AND(Einstellungen!$E$51="x")</xm:f>
            <x14:dxf>
              <fill>
                <patternFill>
                  <bgColor theme="0" tint="-0.14996795556505021"/>
                </patternFill>
              </fill>
            </x14:dxf>
          </x14:cfRule>
          <x14:cfRule type="expression" priority="4417" id="{FAF97AB5-0644-416D-8036-C6B17E86EE6D}">
            <xm:f>AND(Einstellungen!$E$51="x")</xm:f>
            <x14:dxf>
              <fill>
                <patternFill>
                  <bgColor theme="0" tint="-0.14996795556505021"/>
                </patternFill>
              </fill>
            </x14:dxf>
          </x14:cfRule>
          <xm:sqref>D48:F51</xm:sqref>
        </x14:conditionalFormatting>
        <x14:conditionalFormatting xmlns:xm="http://schemas.microsoft.com/office/excel/2006/main">
          <x14:cfRule type="expression" priority="3399" id="{6B933EA0-464D-4965-A3A0-4519E65D8425}">
            <xm:f>AND(Einstellungen!$E$51="x")</xm:f>
            <x14:dxf>
              <fill>
                <patternFill>
                  <bgColor theme="0" tint="-0.14996795556505021"/>
                </patternFill>
              </fill>
            </x14:dxf>
          </x14:cfRule>
          <x14:cfRule type="expression" priority="4277" id="{9DA3F235-7165-4E49-BBC7-D4E6147AB787}">
            <xm:f>AND(Einstellungen!$E$51="x")</xm:f>
            <x14:dxf>
              <fill>
                <patternFill>
                  <bgColor theme="0" tint="-0.14996795556505021"/>
                </patternFill>
              </fill>
            </x14:dxf>
          </x14:cfRule>
          <xm:sqref>D62:F65</xm:sqref>
        </x14:conditionalFormatting>
        <x14:conditionalFormatting xmlns:xm="http://schemas.microsoft.com/office/excel/2006/main">
          <x14:cfRule type="expression" priority="4137" id="{7245BF12-645B-4C94-B179-7CB137A542D0}">
            <xm:f>AND(Einstellungen!$E$51="x")</xm:f>
            <x14:dxf>
              <fill>
                <patternFill>
                  <bgColor theme="0" tint="-0.14996795556505021"/>
                </patternFill>
              </fill>
            </x14:dxf>
          </x14:cfRule>
          <x14:cfRule type="expression" priority="3367" id="{31C809EA-61D0-42FB-8A4B-96EC71780A0E}">
            <xm:f>AND(Einstellungen!$E$51="x")</xm:f>
            <x14:dxf>
              <fill>
                <patternFill>
                  <bgColor theme="0" tint="-0.14996795556505021"/>
                </patternFill>
              </fill>
            </x14:dxf>
          </x14:cfRule>
          <xm:sqref>D76:F79</xm:sqref>
        </x14:conditionalFormatting>
        <x14:conditionalFormatting xmlns:xm="http://schemas.microsoft.com/office/excel/2006/main">
          <x14:cfRule type="expression" priority="6" id="{27CBCD33-D345-4175-869A-D938EEDFC827}">
            <xm:f>AND(Einstellungen!$E$51="x")</xm:f>
            <x14:dxf>
              <fill>
                <patternFill>
                  <bgColor theme="0" tint="-0.14996795556505021"/>
                </patternFill>
              </fill>
            </x14:dxf>
          </x14:cfRule>
          <xm:sqref>D20:J21</xm:sqref>
        </x14:conditionalFormatting>
        <x14:conditionalFormatting xmlns:xm="http://schemas.microsoft.com/office/excel/2006/main">
          <x14:cfRule type="expression" priority="2748" id="{13D8F7E8-350F-4D38-A2DC-92FBC756D9D7}">
            <xm:f>AND(Einstellungen!$E$51="x")</xm:f>
            <x14:dxf>
              <fill>
                <patternFill>
                  <bgColor theme="0" tint="-0.14996795556505021"/>
                </patternFill>
              </fill>
            </x14:dxf>
          </x14:cfRule>
          <xm:sqref>D22:J23</xm:sqref>
        </x14:conditionalFormatting>
        <x14:conditionalFormatting xmlns:xm="http://schemas.microsoft.com/office/excel/2006/main">
          <x14:cfRule type="expression" priority="125" id="{4F7FC74E-C2BC-49E5-BA58-F5478D27A940}">
            <xm:f>AND(B20&gt;=Einstellungen!$D$153,B20&lt;=Einstellungen!$E$153)</xm:f>
            <x14:dxf>
              <fill>
                <patternFill>
                  <bgColor theme="6" tint="0.39994506668294322"/>
                </patternFill>
              </fill>
            </x14:dxf>
          </x14:cfRule>
          <x14:cfRule type="expression" priority="120" id="{D378D4DD-B8BE-4E2C-8419-9BB0BC586A65}">
            <xm:f>AND(B20&gt;=Einstellungen!$D$158,B20&lt;=Einstellungen!$E$158)</xm:f>
            <x14:dxf>
              <fill>
                <patternFill>
                  <bgColor theme="6" tint="0.39994506668294322"/>
                </patternFill>
              </fill>
            </x14:dxf>
          </x14:cfRule>
          <x14:cfRule type="expression" priority="116" id="{08694466-E215-4013-B739-6E27A31C59FC}">
            <xm:f>AND(B20&gt;=Einstellungen!$D$162,B20&lt;=Einstellungen!$E$162)</xm:f>
            <x14:dxf>
              <fill>
                <patternFill>
                  <bgColor theme="6" tint="0.39994506668294322"/>
                </patternFill>
              </fill>
            </x14:dxf>
          </x14:cfRule>
          <x14:cfRule type="expression" priority="117" id="{6F1D4530-4899-4EB1-BBF9-16BA056A5DB9}">
            <xm:f>AND(B20&gt;=Einstellungen!$D$161,B20&lt;=Einstellungen!$E$161)</xm:f>
            <x14:dxf>
              <fill>
                <patternFill>
                  <bgColor theme="6" tint="0.39994506668294322"/>
                </patternFill>
              </fill>
            </x14:dxf>
          </x14:cfRule>
          <x14:cfRule type="expression" priority="118" id="{8859DB77-8287-45F1-A487-8DA7E24F8106}">
            <xm:f>AND(B20&gt;=Einstellungen!$D$160,B20&lt;=Einstellungen!$E$160)</xm:f>
            <x14:dxf>
              <fill>
                <patternFill>
                  <bgColor theme="6" tint="0.39994506668294322"/>
                </patternFill>
              </fill>
            </x14:dxf>
          </x14:cfRule>
          <x14:cfRule type="expression" priority="119" id="{C2B2DF63-1FAE-494E-BB07-56CCD53DD40D}">
            <xm:f>AND(B20&gt;=Einstellungen!$D$159,B20&lt;=Einstellungen!$E$159)</xm:f>
            <x14:dxf>
              <fill>
                <patternFill>
                  <bgColor theme="6" tint="0.39994506668294322"/>
                </patternFill>
              </fill>
            </x14:dxf>
          </x14:cfRule>
          <x14:cfRule type="expression" priority="121" id="{3F5116BA-1AF5-41FF-AF3A-BF290AD7A7C1}">
            <xm:f>AND(B20&gt;=Einstellungen!$D$157,B20&lt;=Einstellungen!$E$157)</xm:f>
            <x14:dxf>
              <fill>
                <patternFill>
                  <bgColor theme="6" tint="0.39994506668294322"/>
                </patternFill>
              </fill>
            </x14:dxf>
          </x14:cfRule>
          <x14:cfRule type="expression" priority="122" id="{7D966257-7E94-4D0B-866B-ABF37429AAA9}">
            <xm:f>AND(B20&gt;=Einstellungen!$D$156,B20&lt;=Einstellungen!$E$156)</xm:f>
            <x14:dxf>
              <fill>
                <patternFill>
                  <bgColor theme="6" tint="0.39994506668294322"/>
                </patternFill>
              </fill>
            </x14:dxf>
          </x14:cfRule>
          <x14:cfRule type="expression" priority="123" id="{B2789871-C705-4722-8789-871F1A200FF0}">
            <xm:f>AND(B20&gt;=Einstellungen!$D$155,B20&lt;=Einstellungen!$E$155)</xm:f>
            <x14:dxf>
              <fill>
                <patternFill>
                  <bgColor theme="6" tint="0.39994506668294322"/>
                </patternFill>
              </fill>
            </x14:dxf>
          </x14:cfRule>
          <x14:cfRule type="expression" priority="124" id="{182F9DBE-A552-4CB5-A97C-79D515221E0C}">
            <xm:f>AND(B20&gt;=Einstellungen!$D$154,B20&lt;=Einstellungen!$E$154)</xm:f>
            <x14:dxf>
              <fill>
                <patternFill>
                  <bgColor theme="6" tint="0.39994506668294322"/>
                </patternFill>
              </fill>
            </x14:dxf>
          </x14:cfRule>
          <xm:sqref>E20</xm:sqref>
        </x14:conditionalFormatting>
        <x14:conditionalFormatting xmlns:xm="http://schemas.microsoft.com/office/excel/2006/main">
          <x14:cfRule type="expression" priority="112" id="{108CDCF8-BE6C-4B11-9416-DE367E502B67}">
            <xm:f>AND(B20&gt;=Einstellungen!$D$156,B20&lt;=Einstellungen!$E$156)</xm:f>
            <x14:dxf>
              <fill>
                <patternFill>
                  <bgColor theme="6" tint="0.39994506668294322"/>
                </patternFill>
              </fill>
            </x14:dxf>
          </x14:cfRule>
          <x14:cfRule type="expression" priority="113" id="{CAAAFFFE-AE98-47DF-80CD-3BCA70491239}">
            <xm:f>AND(B20&gt;=Einstellungen!$D$155,B20&lt;=Einstellungen!$E$155)</xm:f>
            <x14:dxf>
              <fill>
                <patternFill>
                  <bgColor theme="6" tint="0.39994506668294322"/>
                </patternFill>
              </fill>
            </x14:dxf>
          </x14:cfRule>
          <x14:cfRule type="expression" priority="115" id="{EB0B10C4-B74C-45E7-834F-1E75F3232554}">
            <xm:f>AND(B20&gt;=Einstellungen!$D$153,B20&lt;=Einstellungen!$E$153)</xm:f>
            <x14:dxf>
              <fill>
                <patternFill>
                  <bgColor theme="6" tint="0.39994506668294322"/>
                </patternFill>
              </fill>
            </x14:dxf>
          </x14:cfRule>
          <x14:cfRule type="expression" priority="114" id="{07067F30-AE89-4617-8273-766A95679ED4}">
            <xm:f>AND(B20&gt;=Einstellungen!$D$154,B20&lt;=Einstellungen!$E$154)</xm:f>
            <x14:dxf>
              <fill>
                <patternFill>
                  <bgColor theme="6" tint="0.39994506668294322"/>
                </patternFill>
              </fill>
            </x14:dxf>
          </x14:cfRule>
          <x14:cfRule type="expression" priority="106" id="{42CA79EC-33BC-475D-9FBB-9B2873743D49}">
            <xm:f>AND(B20&gt;=Einstellungen!$D$162,B20&lt;=Einstellungen!$E$162)</xm:f>
            <x14:dxf>
              <fill>
                <patternFill>
                  <bgColor theme="6" tint="0.39994506668294322"/>
                </patternFill>
              </fill>
            </x14:dxf>
          </x14:cfRule>
          <x14:cfRule type="expression" priority="108" id="{F2947FF1-9469-4FAD-861B-634FB23452E4}">
            <xm:f>AND(B20&gt;=Einstellungen!$D$160,B20&lt;=Einstellungen!$E$160)</xm:f>
            <x14:dxf>
              <fill>
                <patternFill>
                  <bgColor theme="6" tint="0.39994506668294322"/>
                </patternFill>
              </fill>
            </x14:dxf>
          </x14:cfRule>
          <x14:cfRule type="expression" priority="109" id="{DB0026F6-A3C9-4A0A-9518-5AB419E90576}">
            <xm:f>AND(B20&gt;=Einstellungen!$D$159,B20&lt;=Einstellungen!$E$159)</xm:f>
            <x14:dxf>
              <fill>
                <patternFill>
                  <bgColor theme="6" tint="0.39994506668294322"/>
                </patternFill>
              </fill>
            </x14:dxf>
          </x14:cfRule>
          <x14:cfRule type="expression" priority="110" id="{AA377322-FE51-4B4A-8A1A-E9EB1B7BF1DD}">
            <xm:f>AND(B20&gt;=Einstellungen!$D$158,B20&lt;=Einstellungen!$E$158)</xm:f>
            <x14:dxf>
              <fill>
                <patternFill>
                  <bgColor theme="6" tint="0.39994506668294322"/>
                </patternFill>
              </fill>
            </x14:dxf>
          </x14:cfRule>
          <x14:cfRule type="expression" priority="111" id="{ED96CB36-D616-49D0-B286-B4D106BF99D0}">
            <xm:f>AND(B20&gt;=Einstellungen!$D$157,B20&lt;=Einstellungen!$E$157)</xm:f>
            <x14:dxf>
              <fill>
                <patternFill>
                  <bgColor theme="6" tint="0.39994506668294322"/>
                </patternFill>
              </fill>
            </x14:dxf>
          </x14:cfRule>
          <x14:cfRule type="expression" priority="107" id="{F30B6FE0-A190-45BA-B5F6-A1C78A68BB9A}">
            <xm:f>AND(B20&gt;=Einstellungen!$D$161,B20&lt;=Einstellungen!$E$161)</xm:f>
            <x14:dxf>
              <fill>
                <patternFill>
                  <bgColor theme="6" tint="0.39994506668294322"/>
                </patternFill>
              </fill>
            </x14:dxf>
          </x14:cfRule>
          <xm:sqref>E21</xm:sqref>
        </x14:conditionalFormatting>
        <x14:conditionalFormatting xmlns:xm="http://schemas.microsoft.com/office/excel/2006/main">
          <x14:cfRule type="expression" priority="100" id="{7B5EA203-8489-4688-9D07-C7F973178623}">
            <xm:f>AND(B20&gt;=Einstellungen!$D$171,B20&lt;=Einstellungen!$E$171)</xm:f>
            <x14:dxf>
              <fill>
                <patternFill>
                  <bgColor theme="9" tint="0.39994506668294322"/>
                </patternFill>
              </fill>
            </x14:dxf>
          </x14:cfRule>
          <x14:cfRule type="expression" priority="96" id="{EB24D00B-F9FB-478F-93E9-F98273B3FF2E}">
            <xm:f>AND(B20&gt;=Einstellungen!$D$175,B20&lt;=Einstellungen!$E$175)</xm:f>
            <x14:dxf>
              <fill>
                <patternFill>
                  <bgColor theme="9" tint="0.39994506668294322"/>
                </patternFill>
              </fill>
            </x14:dxf>
          </x14:cfRule>
          <x14:cfRule type="expression" priority="101" id="{2E591A12-AF30-4071-B2FD-84397A8886DC}">
            <xm:f>AND(B20&gt;=Einstellungen!$D$170,B20&lt;=Einstellungen!$E$170)</xm:f>
            <x14:dxf>
              <fill>
                <patternFill>
                  <bgColor theme="9" tint="0.39994506668294322"/>
                </patternFill>
              </fill>
            </x14:dxf>
          </x14:cfRule>
          <x14:cfRule type="expression" priority="102" id="{2AE1F2F3-EB21-4E10-8334-551CA87C9633}">
            <xm:f>AND(B20&gt;=Einstellungen!$D$169,B20&lt;=Einstellungen!$E$169)</xm:f>
            <x14:dxf>
              <fill>
                <patternFill>
                  <bgColor theme="9" tint="0.39994506668294322"/>
                </patternFill>
              </fill>
            </x14:dxf>
          </x14:cfRule>
          <x14:cfRule type="expression" priority="103" id="{25E5AA40-B26A-414B-95F3-3722CE5C6979}">
            <xm:f>AND(B20&gt;=Einstellungen!$D$168,B20&lt;=Einstellungen!$E$168)</xm:f>
            <x14:dxf>
              <fill>
                <patternFill>
                  <bgColor theme="9" tint="0.39994506668294322"/>
                </patternFill>
              </fill>
            </x14:dxf>
          </x14:cfRule>
          <x14:cfRule type="expression" priority="99" id="{FF682A63-11B0-4898-A85A-7A2688E8A03C}">
            <xm:f>AND(B20&gt;=Einstellungen!$D$172,B20&lt;=Einstellungen!$E$172)</xm:f>
            <x14:dxf>
              <fill>
                <patternFill>
                  <bgColor theme="9" tint="0.39994506668294322"/>
                </patternFill>
              </fill>
            </x14:dxf>
          </x14:cfRule>
          <x14:cfRule type="expression" priority="104" id="{262D11B5-76A7-49E5-B16D-20C0205B87A2}">
            <xm:f>AND(B20&gt;=Einstellungen!$D$167,B20&lt;=Einstellungen!$E$167)</xm:f>
            <x14:dxf>
              <fill>
                <patternFill>
                  <bgColor theme="9" tint="0.39994506668294322"/>
                </patternFill>
              </fill>
            </x14:dxf>
          </x14:cfRule>
          <x14:cfRule type="expression" priority="105" id="{EE086B49-E49A-459F-9B14-A0CB6711B5A6}">
            <xm:f>AND(B20&gt;=Einstellungen!$D$166,B20&lt;=Einstellungen!$E$166)</xm:f>
            <x14:dxf>
              <fill>
                <patternFill>
                  <bgColor theme="9" tint="0.39994506668294322"/>
                </patternFill>
              </fill>
            </x14:dxf>
          </x14:cfRule>
          <x14:cfRule type="expression" priority="98" id="{B216C349-E21E-4D20-9646-76443E5D348C}">
            <xm:f>AND(B20&gt;=Einstellungen!$D$173,B20&lt;=Einstellungen!$E$173)</xm:f>
            <x14:dxf>
              <fill>
                <patternFill>
                  <bgColor theme="9" tint="0.39994506668294322"/>
                </patternFill>
              </fill>
            </x14:dxf>
          </x14:cfRule>
          <x14:cfRule type="expression" priority="97" id="{35875C56-2F46-4D20-A720-39D9AFEA7270}">
            <xm:f>AND(B20&gt;=Einstellungen!$D$174,B20&lt;=Einstellungen!$E$174)</xm:f>
            <x14:dxf>
              <fill>
                <patternFill>
                  <bgColor theme="9" tint="0.39994506668294322"/>
                </patternFill>
              </fill>
            </x14:dxf>
          </x14:cfRule>
          <xm:sqref>F20:F21</xm:sqref>
        </x14:conditionalFormatting>
        <x14:conditionalFormatting xmlns:xm="http://schemas.microsoft.com/office/excel/2006/main">
          <x14:cfRule type="expression" priority="93" id="{FA4FD2F7-683A-4C01-80E4-EF5C5702491F}">
            <xm:f>AND(B20&gt;=Einstellungen!$D$168,B20&lt;=Einstellungen!$E$168)</xm:f>
            <x14:dxf>
              <fill>
                <patternFill>
                  <bgColor theme="9" tint="0.39994506668294322"/>
                </patternFill>
              </fill>
            </x14:dxf>
          </x14:cfRule>
          <x14:cfRule type="expression" priority="92" id="{72684A61-0CFB-4D97-885F-B578CD570AA8}">
            <xm:f>AND(B20&gt;=Einstellungen!$D$169,B20&lt;=Einstellungen!$E$169)</xm:f>
            <x14:dxf>
              <fill>
                <patternFill>
                  <bgColor theme="9" tint="0.39994506668294322"/>
                </patternFill>
              </fill>
            </x14:dxf>
          </x14:cfRule>
          <x14:cfRule type="expression" priority="91" id="{CFD64CBB-1104-4706-9C0B-046771EEB519}">
            <xm:f>AND(B20&gt;=Einstellungen!$D$170,B20&lt;=Einstellungen!$E$170)</xm:f>
            <x14:dxf>
              <fill>
                <patternFill>
                  <bgColor theme="9" tint="0.39994506668294322"/>
                </patternFill>
              </fill>
            </x14:dxf>
          </x14:cfRule>
          <x14:cfRule type="expression" priority="90" id="{2EB3CA14-3C01-461D-8094-D4BF35F8BA6D}">
            <xm:f>AND(B20&gt;=Einstellungen!$D$171,B20&lt;=Einstellungen!$E$171)</xm:f>
            <x14:dxf>
              <fill>
                <patternFill>
                  <bgColor theme="9" tint="0.39994506668294322"/>
                </patternFill>
              </fill>
            </x14:dxf>
          </x14:cfRule>
          <x14:cfRule type="expression" priority="89" id="{BC1BF038-4A08-400F-A128-66333E4C9223}">
            <xm:f>AND(B20&gt;=Einstellungen!$D$172,B20&lt;=Einstellungen!$E$172)</xm:f>
            <x14:dxf>
              <fill>
                <patternFill>
                  <bgColor theme="9" tint="0.39994506668294322"/>
                </patternFill>
              </fill>
            </x14:dxf>
          </x14:cfRule>
          <x14:cfRule type="expression" priority="88" id="{3C9E8EC7-9E97-475D-9696-B07DB295C466}">
            <xm:f>AND(B20&gt;=Einstellungen!$D$173,B20&lt;=Einstellungen!$E$173)</xm:f>
            <x14:dxf>
              <fill>
                <patternFill>
                  <bgColor theme="9" tint="0.39994506668294322"/>
                </patternFill>
              </fill>
            </x14:dxf>
          </x14:cfRule>
          <x14:cfRule type="expression" priority="87" id="{8851512F-3A73-4E92-96AA-85FE38929564}">
            <xm:f>AND(B20&gt;=Einstellungen!$D$174,B20&lt;=Einstellungen!$E$174)</xm:f>
            <x14:dxf>
              <fill>
                <patternFill>
                  <bgColor theme="9" tint="0.39994506668294322"/>
                </patternFill>
              </fill>
            </x14:dxf>
          </x14:cfRule>
          <x14:cfRule type="expression" priority="86" id="{77C4C30A-5CC5-45C6-A69E-5E5411D2DC02}">
            <xm:f>AND(B20&gt;=Einstellungen!$D$175,B20&lt;=Einstellungen!$E$175)</xm:f>
            <x14:dxf>
              <fill>
                <patternFill>
                  <bgColor theme="9" tint="0.39994506668294322"/>
                </patternFill>
              </fill>
            </x14:dxf>
          </x14:cfRule>
          <x14:cfRule type="expression" priority="95" id="{2425CDCF-24E1-4F09-AA73-87C6498CFE64}">
            <xm:f>AND(B20&gt;=Einstellungen!$D$166,B20&lt;=Einstellungen!$E$166)</xm:f>
            <x14:dxf>
              <fill>
                <patternFill>
                  <bgColor theme="9" tint="0.39994506668294322"/>
                </patternFill>
              </fill>
            </x14:dxf>
          </x14:cfRule>
          <x14:cfRule type="expression" priority="94" id="{457AE2F6-AC76-421A-B23F-330BB02084E5}">
            <xm:f>AND(B20&gt;=Einstellungen!$D$167,B20&lt;=Einstellungen!$E$167)</xm:f>
            <x14:dxf>
              <fill>
                <patternFill>
                  <bgColor theme="9" tint="0.39994506668294322"/>
                </patternFill>
              </fill>
            </x14:dxf>
          </x14:cfRule>
          <xm:sqref>F21</xm:sqref>
        </x14:conditionalFormatting>
        <x14:conditionalFormatting xmlns:xm="http://schemas.microsoft.com/office/excel/2006/main">
          <x14:cfRule type="expression" priority="302743" id="{91C14886-D1AE-4BEA-9E9F-659FEE7E9B0C}">
            <xm:f>AND(B12&gt;=Einstellungen!$D$166,B12&lt;=Einstellungen!$E$166)</xm:f>
            <x14:dxf>
              <fill>
                <patternFill>
                  <bgColor theme="9" tint="0.39994506668294322"/>
                </patternFill>
              </fill>
            </x14:dxf>
          </x14:cfRule>
          <xm:sqref>F35 F37 F49 F51 F63 F65 F77 F79 O49 X49 AG49 AP49 AY49 BH49 BQ49 BZ49 CI49 CR49 DA49 O51 X51 AG51 AP51 AY51 BH51 BQ51 BZ51 CI51 CR51 DA51 O63 X63 AG63 AP63 AY63 BH63 BQ63 BZ63 CI63 CR63 DA63 O65 X65 AG65 AP65 AY65 BH65 BQ65 BZ65 CI65 CR65 DA65 O77 X77 AG77 AP77 AY77 BH77 BQ77 BZ77 CI77 CR77 DA77 O79 X79 AG79 AP79 AY79 BH79 BQ79 BZ79 CI79 CR79 DA79 F13 O13 X13 AG13 AP13 AY13 BH13 BQ13 BZ13 CI13 CR13 DA13 F15 O15 X15 AG15 AP15 AY15 BH15 BQ15 BZ15 CI15 CR15 DA15 F17 O17 X17 AG17 AP17 AY17 BH17 BQ17 BZ17 CI17 CR17 DA17 F19 O19 X19 AG19 AP19 AY19 BH19 BQ19 BZ19 CI19 CR19 DA19 X21 AG21 AP21 AY21 BH21 BQ21 BZ21 CI21 CR21 DA21 F23 X23 AG23 AP23 AY23 BH23 BQ23 BZ23 CI23 CR23 DA23 F25 O25 X25 AG25 AP25 AY25 BH25 BQ25 BZ25 CI25 CR25 DA25 F27 O27 X27 AG27 AP27 AY27 BH27 BQ27 BZ27 CI27 CR27 DA27 F29 O29 X29 AG29 AP29 AY29 BH29 BQ29 BZ29 CI29 CR29 DA29 F31 O31 X31 AG31 AP31 AY31 BH31 BQ31 BZ31 CI31 CR31 DA31 F33 O33 X33 AG33 AP33 AY33 BH33 BQ33 BZ33 CI33 CR33 DA33 O35 X35 AG35 AP35 AY35 BH35 BQ35 BZ35 CI35 CR35 DA35 O37 X37 AG37 AP37 AY37 BH37 BQ37 BZ37 CI37 CR37 DA37 F39 O39 X39 AG39 AP39 AY39 BH39 BQ39 BZ39 CI39 CR39 DA39 F41 O41 X41 AG41 AP41 AY41 BH41 BQ41 BZ41 CI41 CR41 DA41 F43 O43 X43 AG43 AP43 AY43 BH43 BQ43 BZ43 CI43 CR43 DA43 F45 O45 X45 AG45 AP45 AY45 BH45 BQ45 BZ45 CI45 CR45 DA45 F47 O47 X47 AG47 AP47 AY47 BH47 BQ47 BZ47 CI47 CR47 DA47 F53 O53 X53 AG53 AP53 AY53 BH53 BQ53 BZ53 CI53 CR53 DA53 F55 O55 X55 AG55 AP55 AY55 BH55 BQ55 BZ55 CI55 CR55 DA55 F57 O57 X57 AG57 AP57 AY57 BH57 BQ57 BZ57 CI57 CR57 DA57 F59 O59 X59 AG59 AP59 AY59 BH59 BQ59 BZ59 CI59 CR59 DA59 F61 O61 X61 AG61 AP61 AY61 BH61 BQ61 BZ61 CI61 CR61 DA61 F67 O67 X67 AG67 AP67 AY67 BH67 BQ67 BZ67 CI67 CR67 DA67 F69 O69 X69 AG69 AP69 AY69 BH69 BQ69 BZ69 CI69 CR69 DA69 F71 O71 X71 AG71 AP71 AY71 BH71 BQ71 BZ71 CI71 CR71 DA71 F73 O73 X73 AG73 AP73 AY73 BH73 BQ73 BZ73 CI73 CR73 DA73 F75 O75 X75 AG75 AP75 AY75 BH75 BQ75 BZ75 CI75 CR75 DA75 F81 O81 X81 AG81 AP81 AY81 BH81 BQ81 BZ81 CI81 CR81 DA81 F83 O83 X83 AG83 AP83 AY83 BH83 BQ83 BZ83 CI83 CR83 DA83 F85 O85 X85 AG85 AP85 AY85 BH85 BQ85 BZ85 CI85 CR85 DA85</xm:sqref>
        </x14:conditionalFormatting>
        <x14:conditionalFormatting xmlns:xm="http://schemas.microsoft.com/office/excel/2006/main">
          <x14:cfRule type="expression" priority="2845" id="{8A5EE4AA-51CE-426E-B26B-75BFD840C4C9}">
            <xm:f>AND(B12&gt;=Einstellungen!$D$179,B12&lt;=Einstellungen!$E$179)</xm:f>
            <x14:dxf>
              <fill>
                <patternFill>
                  <bgColor theme="7" tint="0.39994506668294322"/>
                </patternFill>
              </fill>
            </x14:dxf>
          </x14:cfRule>
          <x14:cfRule type="expression" priority="2843" id="{C8C81E64-2E3A-4401-BB8B-7B3A4F96EC99}">
            <xm:f>AND(B12&gt;=Einstellungen!$D$181,B12&lt;=Einstellungen!$E$181)</xm:f>
            <x14:dxf>
              <fill>
                <patternFill>
                  <bgColor theme="7" tint="0.39994506668294322"/>
                </patternFill>
              </fill>
            </x14:dxf>
          </x14:cfRule>
          <x14:cfRule type="expression" priority="2842" id="{9996C793-E07C-4FF6-B11A-0975A51B3E9E}">
            <xm:f>AND(B12&gt;=Einstellungen!$D$182,B12&lt;=Einstellungen!$E$182)</xm:f>
            <x14:dxf>
              <fill>
                <patternFill>
                  <bgColor theme="7" tint="0.39994506668294322"/>
                </patternFill>
              </fill>
            </x14:dxf>
          </x14:cfRule>
          <x14:cfRule type="expression" priority="2841" id="{96BE96EB-C62B-4620-8107-C6A3D42FE9B5}">
            <xm:f>AND(B12&gt;=Einstellungen!$D$183,B12&lt;=Einstellungen!$E$183)</xm:f>
            <x14:dxf>
              <fill>
                <patternFill>
                  <bgColor theme="7" tint="0.39994506668294322"/>
                </patternFill>
              </fill>
            </x14:dxf>
          </x14:cfRule>
          <x14:cfRule type="expression" priority="2840" id="{17772265-B9AD-4F28-85CF-5D2F18C9B06E}">
            <xm:f>AND(B12&gt;=Einstellungen!$D$184,B12&lt;=Einstellungen!$E$184)</xm:f>
            <x14:dxf>
              <fill>
                <patternFill>
                  <bgColor theme="7" tint="0.39994506668294322"/>
                </patternFill>
              </fill>
            </x14:dxf>
          </x14:cfRule>
          <x14:cfRule type="expression" priority="2839" id="{03A6A321-3D75-457C-99DD-9701B64F4956}">
            <xm:f>AND(B12&gt;=Einstellungen!$D$185,B12&lt;=Einstellungen!$E$185)</xm:f>
            <x14:dxf>
              <fill>
                <patternFill>
                  <bgColor theme="7" tint="0.39994506668294322"/>
                </patternFill>
              </fill>
            </x14:dxf>
          </x14:cfRule>
          <x14:cfRule type="expression" priority="2838" id="{54A1F7AE-212D-4B87-B8CB-B98EB92B51A1}">
            <xm:f>AND(B12&gt;=Einstellungen!$D$186,B12&lt;=Einstellungen!$E$186)</xm:f>
            <x14:dxf>
              <fill>
                <patternFill>
                  <bgColor theme="7" tint="0.39994506668294322"/>
                </patternFill>
              </fill>
            </x14:dxf>
          </x14:cfRule>
          <x14:cfRule type="expression" priority="2837" id="{313DD95F-F138-44B4-A921-09E1E487DA20}">
            <xm:f>AND(B12&gt;=Einstellungen!$D$187,B12&lt;=Einstellungen!$E$187)</xm:f>
            <x14:dxf>
              <fill>
                <patternFill>
                  <bgColor theme="7" tint="0.39994506668294322"/>
                </patternFill>
              </fill>
            </x14:dxf>
          </x14:cfRule>
          <x14:cfRule type="expression" priority="2836" id="{7B413685-C39E-4D43-98DF-A139C3E1272A}">
            <xm:f>AND(B12&gt;=Einstellungen!$D$188,B12&lt;=Einstellungen!$E$188)</xm:f>
            <x14:dxf>
              <fill>
                <patternFill>
                  <bgColor theme="7" tint="0.39994506668294322"/>
                </patternFill>
              </fill>
            </x14:dxf>
          </x14:cfRule>
          <x14:cfRule type="expression" priority="2844" id="{9AC7C0DF-D857-46D4-BAF7-8BA452A7F4ED}">
            <xm:f>AND(B12&gt;=Einstellungen!$D$180,B12&lt;=Einstellungen!$E$180)</xm:f>
            <x14:dxf>
              <fill>
                <patternFill>
                  <bgColor theme="7" tint="0.39994506668294322"/>
                </patternFill>
              </fill>
            </x14:dxf>
          </x14:cfRule>
          <xm:sqref>G12</xm:sqref>
        </x14:conditionalFormatting>
        <x14:conditionalFormatting xmlns:xm="http://schemas.microsoft.com/office/excel/2006/main">
          <x14:cfRule type="expression" priority="2791" id="{BC2E1DBB-4F02-4B71-9344-E1157CF1B15B}">
            <xm:f>AND(B14&gt;=Einstellungen!$D$186,B14&lt;=Einstellungen!$E$186)</xm:f>
            <x14:dxf>
              <fill>
                <patternFill>
                  <bgColor theme="7" tint="0.39994506668294322"/>
                </patternFill>
              </fill>
            </x14:dxf>
          </x14:cfRule>
          <x14:cfRule type="expression" priority="2795" id="{6B68365B-7F79-4EFF-A513-F6FE77EC7F4B}">
            <xm:f>AND(B14&gt;=Einstellungen!$D$182,B14&lt;=Einstellungen!$E$182)</xm:f>
            <x14:dxf>
              <fill>
                <patternFill>
                  <bgColor theme="7" tint="0.39994506668294322"/>
                </patternFill>
              </fill>
            </x14:dxf>
          </x14:cfRule>
          <x14:cfRule type="expression" priority="2792" id="{C3D06DF7-20F1-42DA-83A8-27D08D018C08}">
            <xm:f>AND(B14&gt;=Einstellungen!$D$185,B14&lt;=Einstellungen!$E$185)</xm:f>
            <x14:dxf>
              <fill>
                <patternFill>
                  <bgColor theme="7" tint="0.39994506668294322"/>
                </patternFill>
              </fill>
            </x14:dxf>
          </x14:cfRule>
          <x14:cfRule type="expression" priority="3477" id="{BBFDE086-4775-4296-8AE2-41F62D5BB28B}">
            <xm:f>AND(B14&gt;=Einstellungen!$D$180,B14&lt;=Einstellungen!$E$180)</xm:f>
            <x14:dxf>
              <fill>
                <patternFill>
                  <bgColor theme="7" tint="0.39994506668294322"/>
                </patternFill>
              </fill>
            </x14:dxf>
          </x14:cfRule>
          <x14:cfRule type="expression" priority="2793" id="{96150B79-6AD0-4345-B235-081E25D42D4F}">
            <xm:f>AND(B14&gt;=Einstellungen!$D$184,B14&lt;=Einstellungen!$E$184)</xm:f>
            <x14:dxf>
              <fill>
                <patternFill>
                  <bgColor theme="7" tint="0.39994506668294322"/>
                </patternFill>
              </fill>
            </x14:dxf>
          </x14:cfRule>
          <x14:cfRule type="expression" priority="2790" id="{8FB367B0-7A80-4609-A2CE-DC8A04EC75FA}">
            <xm:f>AND(B14&gt;=Einstellungen!$D$187,B14&lt;=Einstellungen!$E$187)</xm:f>
            <x14:dxf>
              <fill>
                <patternFill>
                  <bgColor theme="7" tint="0.39994506668294322"/>
                </patternFill>
              </fill>
            </x14:dxf>
          </x14:cfRule>
          <x14:cfRule type="expression" priority="2789" id="{0A37BA68-3622-4A02-A671-8D7A1A2A178C}">
            <xm:f>AND(B14&gt;=Einstellungen!$D$188,B14&lt;=Einstellungen!$E$188)</xm:f>
            <x14:dxf>
              <fill>
                <patternFill>
                  <bgColor theme="7" tint="0.39994506668294322"/>
                </patternFill>
              </fill>
            </x14:dxf>
          </x14:cfRule>
          <x14:cfRule type="expression" priority="4746" id="{229A915F-1439-4C07-A560-A3E7EB626545}">
            <xm:f>AND(B14&gt;=Einstellungen!$D$179,B14&lt;=Einstellungen!$E$179)</xm:f>
            <x14:dxf>
              <fill>
                <patternFill>
                  <bgColor theme="7" tint="0.39994506668294322"/>
                </patternFill>
              </fill>
            </x14:dxf>
          </x14:cfRule>
          <x14:cfRule type="expression" priority="2794" id="{77CE5344-3CFE-450E-928E-794EE3E872DA}">
            <xm:f>AND(B14&gt;=Einstellungen!$D$183,B14&lt;=Einstellungen!$E$183)</xm:f>
            <x14:dxf>
              <fill>
                <patternFill>
                  <bgColor theme="7" tint="0.39994506668294322"/>
                </patternFill>
              </fill>
            </x14:dxf>
          </x14:cfRule>
          <x14:cfRule type="expression" priority="3022" id="{34FF9236-9929-4FE6-A50E-8D3C0ADEFFAA}">
            <xm:f>AND(B14&gt;=Einstellungen!$D$181,B14&lt;=Einstellungen!$E$181)</xm:f>
            <x14:dxf>
              <fill>
                <patternFill>
                  <bgColor theme="7" tint="0.39994506668294322"/>
                </patternFill>
              </fill>
            </x14:dxf>
          </x14:cfRule>
          <xm:sqref>G14 G16 G18 G22 G24 G26 G28 G30 G32 G34 G36 G38 G40 G42 G44 G46 G48 G50 G52 G54 G56 G58 G60 G62 G64 G66 G68 G70 G72 G74 G76 G78 G80 G82 G84</xm:sqref>
        </x14:conditionalFormatting>
        <x14:conditionalFormatting xmlns:xm="http://schemas.microsoft.com/office/excel/2006/main">
          <x14:cfRule type="expression" priority="2800" id="{889795FB-0B13-4094-953B-F23379CABD69}">
            <xm:f>AND(B14&gt;=Einstellungen!$D$184,B14&lt;=Einstellungen!$E$184)</xm:f>
            <x14:dxf>
              <fill>
                <patternFill>
                  <bgColor theme="7" tint="0.39994506668294322"/>
                </patternFill>
              </fill>
            </x14:dxf>
          </x14:cfRule>
          <x14:cfRule type="expression" priority="2797" id="{583F7446-0D2F-4A76-9257-D9B652D81504}">
            <xm:f>AND(B14&gt;=Einstellungen!$D$187,B14&lt;=Einstellungen!$E$187)</xm:f>
            <x14:dxf>
              <fill>
                <patternFill>
                  <bgColor theme="7" tint="0.39994506668294322"/>
                </patternFill>
              </fill>
            </x14:dxf>
          </x14:cfRule>
          <x14:cfRule type="expression" priority="2796" id="{24CBC0A4-01CC-4BCD-A415-4F3ED594144D}">
            <xm:f>AND(B14&gt;=Einstellungen!$D$188,B14&lt;=Einstellungen!$E$188)</xm:f>
            <x14:dxf>
              <fill>
                <patternFill>
                  <bgColor theme="7" tint="0.39994506668294322"/>
                </patternFill>
              </fill>
            </x14:dxf>
          </x14:cfRule>
          <x14:cfRule type="expression" priority="2798" id="{E6C04071-C52F-48D5-A8B5-18D58F54995A}">
            <xm:f>AND(B14&gt;=Einstellungen!$D$186,B14&lt;=Einstellungen!$E$186)</xm:f>
            <x14:dxf>
              <fill>
                <patternFill>
                  <bgColor theme="7" tint="0.39994506668294322"/>
                </patternFill>
              </fill>
            </x14:dxf>
          </x14:cfRule>
          <x14:cfRule type="expression" priority="2805" id="{9CC19246-367F-4E64-94C8-5215E62A3ECA}">
            <xm:f>AND(B14&gt;=Einstellungen!$D$179,B14&lt;=Einstellungen!$E$179)</xm:f>
            <x14:dxf>
              <fill>
                <patternFill>
                  <bgColor theme="7" tint="0.39994506668294322"/>
                </patternFill>
              </fill>
            </x14:dxf>
          </x14:cfRule>
          <x14:cfRule type="expression" priority="2804" id="{AECAA7E4-9082-4B9A-8FFA-7C6F1C9CD5F0}">
            <xm:f>AND(B14&gt;=Einstellungen!$D$180,B14&lt;=Einstellungen!$E$180)</xm:f>
            <x14:dxf>
              <fill>
                <patternFill>
                  <bgColor theme="7" tint="0.39994506668294322"/>
                </patternFill>
              </fill>
            </x14:dxf>
          </x14:cfRule>
          <x14:cfRule type="expression" priority="2799" id="{B458F108-8956-4A99-9184-B558ABB56FDA}">
            <xm:f>AND(B14&gt;=Einstellungen!$D$185,B14&lt;=Einstellungen!$E$185)</xm:f>
            <x14:dxf>
              <fill>
                <patternFill>
                  <bgColor theme="7" tint="0.39994506668294322"/>
                </patternFill>
              </fill>
            </x14:dxf>
          </x14:cfRule>
          <x14:cfRule type="expression" priority="2802" id="{F64D139E-030C-44D1-A04C-D59D8724314A}">
            <xm:f>AND(B14&gt;=Einstellungen!$D$182,B14&lt;=Einstellungen!$E$182)</xm:f>
            <x14:dxf>
              <fill>
                <patternFill>
                  <bgColor theme="7" tint="0.39994506668294322"/>
                </patternFill>
              </fill>
            </x14:dxf>
          </x14:cfRule>
          <x14:cfRule type="expression" priority="2801" id="{3538012A-6700-4BC7-9EDD-90936F857374}">
            <xm:f>AND(B14&gt;=Einstellungen!$D$183,B14&lt;=Einstellungen!$E$183)</xm:f>
            <x14:dxf>
              <fill>
                <patternFill>
                  <bgColor theme="7" tint="0.39994506668294322"/>
                </patternFill>
              </fill>
            </x14:dxf>
          </x14:cfRule>
          <x14:cfRule type="expression" priority="2803" id="{17D0AC92-DD0B-43C5-9FE8-136700C3821B}">
            <xm:f>AND(B14&gt;=Einstellungen!$D$181,B14&lt;=Einstellungen!$E$181)</xm:f>
            <x14:dxf>
              <fill>
                <patternFill>
                  <bgColor theme="7" tint="0.39994506668294322"/>
                </patternFill>
              </fill>
            </x14:dxf>
          </x14:cfRule>
          <xm:sqref>G15 G17 G19 G23 G25 G27 G29 G31 G33 G35 G37 G39 G41 G43 G45 G47 G49 G51 G53 G55 G57 G59 G61 G63 G65 G67 G69 G71 G73 G75 G77 G79 G81 G83 G85</xm:sqref>
        </x14:conditionalFormatting>
        <x14:conditionalFormatting xmlns:xm="http://schemas.microsoft.com/office/excel/2006/main">
          <x14:cfRule type="expression" priority="35" id="{9FFD1C32-4557-4AFF-9365-107A1C3492A5}">
            <xm:f>AND(B20&gt;=Einstellungen!$D$179,B20&lt;=Einstellungen!$E$179)</xm:f>
            <x14:dxf>
              <fill>
                <patternFill>
                  <bgColor theme="7" tint="0.39994506668294322"/>
                </patternFill>
              </fill>
            </x14:dxf>
          </x14:cfRule>
          <x14:cfRule type="expression" priority="34" id="{1337B7ED-580A-42FC-8423-20F87CFEC758}">
            <xm:f>AND(B20&gt;=Einstellungen!$D$180,B20&lt;=Einstellungen!$E$180)</xm:f>
            <x14:dxf>
              <fill>
                <patternFill>
                  <bgColor theme="7" tint="0.39994506668294322"/>
                </patternFill>
              </fill>
            </x14:dxf>
          </x14:cfRule>
          <x14:cfRule type="expression" priority="33" id="{A0A566D3-10F9-4F55-8611-05E37BE43D8F}">
            <xm:f>AND(B20&gt;=Einstellungen!$D$181,B20&lt;=Einstellungen!$E$181)</xm:f>
            <x14:dxf>
              <fill>
                <patternFill>
                  <bgColor theme="7" tint="0.39994506668294322"/>
                </patternFill>
              </fill>
            </x14:dxf>
          </x14:cfRule>
          <x14:cfRule type="expression" priority="32" id="{0D722309-081D-459C-A532-769C5535B777}">
            <xm:f>AND(B20&gt;=Einstellungen!$D$182,B20&lt;=Einstellungen!$E$182)</xm:f>
            <x14:dxf>
              <fill>
                <patternFill>
                  <bgColor theme="7" tint="0.39994506668294322"/>
                </patternFill>
              </fill>
            </x14:dxf>
          </x14:cfRule>
          <x14:cfRule type="expression" priority="31" id="{A3EE83F7-D7A2-4529-9CC3-2A1F13D76497}">
            <xm:f>AND(B20&gt;=Einstellungen!$D$183,B20&lt;=Einstellungen!$E$183)</xm:f>
            <x14:dxf>
              <fill>
                <patternFill>
                  <bgColor theme="7" tint="0.39994506668294322"/>
                </patternFill>
              </fill>
            </x14:dxf>
          </x14:cfRule>
          <x14:cfRule type="expression" priority="30" id="{0751B936-9C17-4514-837C-4BF43B30FC59}">
            <xm:f>AND(B20&gt;=Einstellungen!$D$184,B20&lt;=Einstellungen!$E$184)</xm:f>
            <x14:dxf>
              <fill>
                <patternFill>
                  <bgColor theme="7" tint="0.39994506668294322"/>
                </patternFill>
              </fill>
            </x14:dxf>
          </x14:cfRule>
          <x14:cfRule type="expression" priority="29" id="{B1C45432-FD2E-46A7-8E05-B358B8AE0420}">
            <xm:f>AND(B20&gt;=Einstellungen!$D$185,B20&lt;=Einstellungen!$E$185)</xm:f>
            <x14:dxf>
              <fill>
                <patternFill>
                  <bgColor theme="7" tint="0.39994506668294322"/>
                </patternFill>
              </fill>
            </x14:dxf>
          </x14:cfRule>
          <x14:cfRule type="expression" priority="28" id="{CE4C3DBA-9468-4CF0-9457-07E59E63A6F4}">
            <xm:f>AND(B20&gt;=Einstellungen!$D$186,B20&lt;=Einstellungen!$E$186)</xm:f>
            <x14:dxf>
              <fill>
                <patternFill>
                  <bgColor theme="7" tint="0.39994506668294322"/>
                </patternFill>
              </fill>
            </x14:dxf>
          </x14:cfRule>
          <x14:cfRule type="expression" priority="27" id="{51158393-0526-492E-96B7-E78C43F3C4EB}">
            <xm:f>AND(B20&gt;=Einstellungen!$D$187,B20&lt;=Einstellungen!$E$187)</xm:f>
            <x14:dxf>
              <fill>
                <patternFill>
                  <bgColor theme="7" tint="0.39994506668294322"/>
                </patternFill>
              </fill>
            </x14:dxf>
          </x14:cfRule>
          <x14:cfRule type="expression" priority="26" id="{0E4ABF46-B7C4-43CB-8DD9-C05345615092}">
            <xm:f>AND(B20&gt;=Einstellungen!$D$188,B20&lt;=Einstellungen!$E$188)</xm:f>
            <x14:dxf>
              <fill>
                <patternFill>
                  <bgColor theme="7" tint="0.39994506668294322"/>
                </patternFill>
              </fill>
            </x14:dxf>
          </x14:cfRule>
          <xm:sqref>G20</xm:sqref>
        </x14:conditionalFormatting>
        <x14:conditionalFormatting xmlns:xm="http://schemas.microsoft.com/office/excel/2006/main">
          <x14:cfRule type="expression" priority="45" id="{3AF9272F-8E75-43EE-9842-1BDC19E52EB1}">
            <xm:f>AND(B20&gt;=Einstellungen!$D$179,B20&lt;=Einstellungen!$E$179)</xm:f>
            <x14:dxf>
              <fill>
                <patternFill>
                  <bgColor theme="7" tint="0.39994506668294322"/>
                </patternFill>
              </fill>
            </x14:dxf>
          </x14:cfRule>
          <x14:cfRule type="expression" priority="44" id="{5A669572-FB28-48C2-B123-9E11EB3463A3}">
            <xm:f>AND(B20&gt;=Einstellungen!$D$180,B20&lt;=Einstellungen!$E$180)</xm:f>
            <x14:dxf>
              <fill>
                <patternFill>
                  <bgColor theme="7" tint="0.39994506668294322"/>
                </patternFill>
              </fill>
            </x14:dxf>
          </x14:cfRule>
          <x14:cfRule type="expression" priority="40" id="{76B0806B-5159-4EC3-8012-5E013AFCBFDA}">
            <xm:f>AND(B20&gt;=Einstellungen!$D$184,B20&lt;=Einstellungen!$E$184)</xm:f>
            <x14:dxf>
              <fill>
                <patternFill>
                  <bgColor theme="7" tint="0.39994506668294322"/>
                </patternFill>
              </fill>
            </x14:dxf>
          </x14:cfRule>
          <x14:cfRule type="expression" priority="39" id="{2CF03453-4634-4439-9F7E-55980E283BB1}">
            <xm:f>AND(B20&gt;=Einstellungen!$D$185,B20&lt;=Einstellungen!$E$185)</xm:f>
            <x14:dxf>
              <fill>
                <patternFill>
                  <bgColor theme="7" tint="0.39994506668294322"/>
                </patternFill>
              </fill>
            </x14:dxf>
          </x14:cfRule>
          <x14:cfRule type="expression" priority="38" id="{36E783EA-2DAC-46A8-AA1C-A4F9056797CB}">
            <xm:f>AND(B20&gt;=Einstellungen!$D$186,B20&lt;=Einstellungen!$E$186)</xm:f>
            <x14:dxf>
              <fill>
                <patternFill>
                  <bgColor theme="7" tint="0.39994506668294322"/>
                </patternFill>
              </fill>
            </x14:dxf>
          </x14:cfRule>
          <x14:cfRule type="expression" priority="37" id="{24FC4CC3-8DC8-4632-96C8-363FCFDFEB3F}">
            <xm:f>AND(B20&gt;=Einstellungen!$D$187,B20&lt;=Einstellungen!$E$187)</xm:f>
            <x14:dxf>
              <fill>
                <patternFill>
                  <bgColor theme="7" tint="0.39994506668294322"/>
                </patternFill>
              </fill>
            </x14:dxf>
          </x14:cfRule>
          <x14:cfRule type="expression" priority="36" id="{86653D97-E3A6-48B1-B4B2-E93DA6FFB8B8}">
            <xm:f>AND(B20&gt;=Einstellungen!$D$188,B20&lt;=Einstellungen!$E$188)</xm:f>
            <x14:dxf>
              <fill>
                <patternFill>
                  <bgColor theme="7" tint="0.39994506668294322"/>
                </patternFill>
              </fill>
            </x14:dxf>
          </x14:cfRule>
          <x14:cfRule type="expression" priority="41" id="{8A64F161-3019-4010-9E12-CF33C856383D}">
            <xm:f>AND(B20&gt;=Einstellungen!$D$183,B20&lt;=Einstellungen!$E$183)</xm:f>
            <x14:dxf>
              <fill>
                <patternFill>
                  <bgColor theme="7" tint="0.39994506668294322"/>
                </patternFill>
              </fill>
            </x14:dxf>
          </x14:cfRule>
          <x14:cfRule type="expression" priority="43" id="{6E0C93A3-CA2E-44F1-84A2-03837E954B78}">
            <xm:f>AND(B20&gt;=Einstellungen!$D$181,B20&lt;=Einstellungen!$E$181)</xm:f>
            <x14:dxf>
              <fill>
                <patternFill>
                  <bgColor theme="7" tint="0.39994506668294322"/>
                </patternFill>
              </fill>
            </x14:dxf>
          </x14:cfRule>
          <x14:cfRule type="expression" priority="42" id="{F95CBB41-87E7-45C0-B625-DD94668BF861}">
            <xm:f>AND(B20&gt;=Einstellungen!$D$182,B20&lt;=Einstellungen!$E$182)</xm:f>
            <x14:dxf>
              <fill>
                <patternFill>
                  <bgColor theme="7" tint="0.39994506668294322"/>
                </patternFill>
              </fill>
            </x14:dxf>
          </x14:cfRule>
          <xm:sqref>G21</xm:sqref>
        </x14:conditionalFormatting>
        <x14:conditionalFormatting xmlns:xm="http://schemas.microsoft.com/office/excel/2006/main">
          <x14:cfRule type="expression" priority="3269" id="{018697E6-A3D8-41A2-AF9F-30C872F226CD}">
            <xm:f>AND(B12&gt;=Einstellungen!$D$192,B12&lt;=Einstellungen!$E$192)</xm:f>
            <x14:dxf>
              <fill>
                <patternFill>
                  <bgColor theme="5" tint="0.59996337778862885"/>
                </patternFill>
              </fill>
            </x14:dxf>
          </x14:cfRule>
          <x14:cfRule type="expression" priority="3268" id="{D2A052C3-BFFB-464F-9A1A-BC39C3ED5661}">
            <xm:f>AND(B12&gt;=Einstellungen!$D$193,B12&lt;=Einstellungen!$E$193)</xm:f>
            <x14:dxf>
              <fill>
                <patternFill>
                  <bgColor theme="5" tint="0.59996337778862885"/>
                </patternFill>
              </fill>
            </x14:dxf>
          </x14:cfRule>
          <x14:cfRule type="expression" priority="3267" id="{76A3624C-CFBE-410F-817D-FD582FF172DC}">
            <xm:f>AND(B12&gt;=Einstellungen!$D$194,B12&lt;=Einstellungen!$E$194)</xm:f>
            <x14:dxf>
              <fill>
                <patternFill>
                  <bgColor theme="5" tint="0.59996337778862885"/>
                </patternFill>
              </fill>
            </x14:dxf>
          </x14:cfRule>
          <x14:cfRule type="expression" priority="3265" id="{BED4F236-892E-4C93-B9E9-930B1B621116}">
            <xm:f>AND(B12&gt;=Einstellungen!$D$196,B12&lt;=Einstellungen!$E$196)</xm:f>
            <x14:dxf>
              <fill>
                <patternFill>
                  <bgColor theme="5" tint="0.59996337778862885"/>
                </patternFill>
              </fill>
            </x14:dxf>
          </x14:cfRule>
          <x14:cfRule type="expression" priority="3264" id="{D846956E-F6AF-42FE-B5BF-27F46E5E581F}">
            <xm:f>AND(B12&gt;=Einstellungen!$D$197,B12&lt;=Einstellungen!$E$197)</xm:f>
            <x14:dxf>
              <fill>
                <patternFill>
                  <bgColor theme="5" tint="0.59996337778862885"/>
                </patternFill>
              </fill>
            </x14:dxf>
          </x14:cfRule>
          <x14:cfRule type="expression" priority="3263" id="{21FFB0C3-2EAF-4F53-AA24-2C30DBC78C7B}">
            <xm:f>AND(B12&gt;=Einstellungen!$D$198,B12&lt;=Einstellungen!$E$198)</xm:f>
            <x14:dxf>
              <fill>
                <patternFill>
                  <bgColor theme="5" tint="0.59996337778862885"/>
                </patternFill>
              </fill>
            </x14:dxf>
          </x14:cfRule>
          <x14:cfRule type="expression" priority="3262" id="{785D9196-A351-4735-9308-3F0912FD22F1}">
            <xm:f>AND(B12&gt;=Einstellungen!$D$199,B12&lt;=Einstellungen!$E$199)</xm:f>
            <x14:dxf>
              <fill>
                <patternFill>
                  <bgColor theme="5" tint="0.59996337778862885"/>
                </patternFill>
              </fill>
            </x14:dxf>
          </x14:cfRule>
          <x14:cfRule type="expression" priority="3261" id="{3A48BFAF-44B8-48A9-B131-FF9C4035DFE8}">
            <xm:f>AND(B12&gt;=Einstellungen!$D$200,B12&lt;=Einstellungen!$E$200)</xm:f>
            <x14:dxf>
              <fill>
                <patternFill>
                  <bgColor theme="5" tint="0.59996337778862885"/>
                </patternFill>
              </fill>
            </x14:dxf>
          </x14:cfRule>
          <x14:cfRule type="expression" priority="3260" id="{C4050BE6-0057-4359-A94A-5C144DE9F20E}">
            <xm:f>AND(B12&gt;=Einstellungen!$D$201,B12&lt;=Einstellungen!$E$201)</xm:f>
            <x14:dxf>
              <fill>
                <patternFill>
                  <bgColor theme="5" tint="0.59996337778862885"/>
                </patternFill>
              </fill>
            </x14:dxf>
          </x14:cfRule>
          <x14:cfRule type="expression" priority="3266" id="{86151493-CFCF-43AC-8B5C-F8D996FCE1ED}">
            <xm:f>AND(B12&gt;=Einstellungen!$D$195,B12&lt;=Einstellungen!$E$195)</xm:f>
            <x14:dxf>
              <fill>
                <patternFill>
                  <bgColor theme="5" tint="0.59996337778862885"/>
                </patternFill>
              </fill>
            </x14:dxf>
          </x14:cfRule>
          <xm:sqref>H12</xm:sqref>
        </x14:conditionalFormatting>
        <x14:conditionalFormatting xmlns:xm="http://schemas.microsoft.com/office/excel/2006/main">
          <x14:cfRule type="expression" priority="3229" id="{598B1C77-13B6-4128-8AE4-CE1625DF7636}">
            <xm:f>AND(B12&gt;=Einstellungen!$D$192,B12&lt;=Einstellungen!$E$192)</xm:f>
            <x14:dxf>
              <fill>
                <patternFill>
                  <bgColor theme="5" tint="0.59996337778862885"/>
                </patternFill>
              </fill>
            </x14:dxf>
          </x14:cfRule>
          <x14:cfRule type="expression" priority="3222" id="{2CC68C92-6BCE-46E3-AF6E-BF39875DB3CD}">
            <xm:f>AND(B12&gt;=Einstellungen!$D$199,B12&lt;=Einstellungen!$E$199)</xm:f>
            <x14:dxf>
              <fill>
                <patternFill>
                  <bgColor theme="5" tint="0.59996337778862885"/>
                </patternFill>
              </fill>
            </x14:dxf>
          </x14:cfRule>
          <x14:cfRule type="expression" priority="3223" id="{87DF1C47-7F4B-4FB0-82EA-E536CA813E16}">
            <xm:f>AND(B12&gt;=Einstellungen!$D$198,B12&lt;=Einstellungen!$E$198)</xm:f>
            <x14:dxf>
              <fill>
                <patternFill>
                  <bgColor theme="5" tint="0.59996337778862885"/>
                </patternFill>
              </fill>
            </x14:dxf>
          </x14:cfRule>
          <x14:cfRule type="expression" priority="3228" id="{086DA438-CCAF-43C4-8BBF-DE7BDAC0953B}">
            <xm:f>AND(B12&gt;=Einstellungen!$D$193,B12&lt;=Einstellungen!$E$193)</xm:f>
            <x14:dxf>
              <fill>
                <patternFill>
                  <bgColor theme="5" tint="0.59996337778862885"/>
                </patternFill>
              </fill>
            </x14:dxf>
          </x14:cfRule>
          <x14:cfRule type="expression" priority="3224" id="{4FB1293C-EDE9-44EA-B227-9B9695499D7E}">
            <xm:f>AND(B12&gt;=Einstellungen!$D$197,B12&lt;=Einstellungen!$E$197)</xm:f>
            <x14:dxf>
              <fill>
                <patternFill>
                  <bgColor theme="5" tint="0.59996337778862885"/>
                </patternFill>
              </fill>
            </x14:dxf>
          </x14:cfRule>
          <x14:cfRule type="expression" priority="3227" id="{6D2D8C4F-4B48-456E-8089-3766032F270B}">
            <xm:f>AND(B12&gt;=Einstellungen!$D$194,B12&lt;=Einstellungen!$E$194)</xm:f>
            <x14:dxf>
              <fill>
                <patternFill>
                  <bgColor theme="5" tint="0.59996337778862885"/>
                </patternFill>
              </fill>
            </x14:dxf>
          </x14:cfRule>
          <x14:cfRule type="expression" priority="3226" id="{C92B73D4-AC37-482A-B4A5-ED12F25AA384}">
            <xm:f>AND(B12&gt;=Einstellungen!$D$195,B12&lt;=Einstellungen!$E$195)</xm:f>
            <x14:dxf>
              <fill>
                <patternFill>
                  <bgColor theme="5" tint="0.59996337778862885"/>
                </patternFill>
              </fill>
            </x14:dxf>
          </x14:cfRule>
          <x14:cfRule type="expression" priority="3225" id="{EABA9920-45CF-435B-ACD2-A53B3E339B99}">
            <xm:f>AND(B12&gt;=Einstellungen!$D$196,B12&lt;=Einstellungen!$E$196)</xm:f>
            <x14:dxf>
              <fill>
                <patternFill>
                  <bgColor theme="5" tint="0.59996337778862885"/>
                </patternFill>
              </fill>
            </x14:dxf>
          </x14:cfRule>
          <x14:cfRule type="expression" priority="3220" id="{FF1BA6FB-7009-4AE1-81CF-7750E5D1529D}">
            <xm:f>AND(B12&gt;=Einstellungen!$D$201,B12&lt;=Einstellungen!$E$201)</xm:f>
            <x14:dxf>
              <fill>
                <patternFill>
                  <bgColor theme="5" tint="0.59996337778862885"/>
                </patternFill>
              </fill>
            </x14:dxf>
          </x14:cfRule>
          <x14:cfRule type="expression" priority="3221" id="{16963BB5-5B6B-4D04-A370-A8354F5CC0C1}">
            <xm:f>AND(B12&gt;=Einstellungen!$D$200,B12&lt;=Einstellungen!$E$200)</xm:f>
            <x14:dxf>
              <fill>
                <patternFill>
                  <bgColor theme="5" tint="0.59996337778862885"/>
                </patternFill>
              </fill>
            </x14:dxf>
          </x14:cfRule>
          <xm:sqref>H13</xm:sqref>
        </x14:conditionalFormatting>
        <x14:conditionalFormatting xmlns:xm="http://schemas.microsoft.com/office/excel/2006/main">
          <x14:cfRule type="expression" priority="2782" id="{AF1860EF-1974-48EB-B261-02DCCD42ABF3}">
            <xm:f>AND(B14&gt;=Einstellungen!$D$197,B14&lt;=Einstellungen!$E$197)</xm:f>
            <x14:dxf>
              <fill>
                <patternFill>
                  <bgColor theme="5" tint="0.59996337778862885"/>
                </patternFill>
              </fill>
            </x14:dxf>
          </x14:cfRule>
          <x14:cfRule type="expression" priority="2783" id="{9A1F2D2D-13BE-4E94-A874-CDB75EF2E262}">
            <xm:f>AND(B14&gt;=Einstellungen!$D$196,B14&lt;=Einstellungen!$E$196)</xm:f>
            <x14:dxf>
              <fill>
                <patternFill>
                  <bgColor theme="5" tint="0.59996337778862885"/>
                </patternFill>
              </fill>
            </x14:dxf>
          </x14:cfRule>
          <x14:cfRule type="expression" priority="2784" id="{236F8410-F3B9-4899-B795-9D240AE3C15E}">
            <xm:f>AND(B14&gt;=Einstellungen!$D$195,B14&lt;=Einstellungen!$E$195)</xm:f>
            <x14:dxf>
              <fill>
                <patternFill>
                  <bgColor theme="5" tint="0.59996337778862885"/>
                </patternFill>
              </fill>
            </x14:dxf>
          </x14:cfRule>
          <x14:cfRule type="expression" priority="2785" id="{EAB9A625-628C-491A-981F-B2C556A2DD34}">
            <xm:f>AND(B14&gt;=Einstellungen!$D$194,B14&lt;=Einstellungen!$E$194)</xm:f>
            <x14:dxf>
              <fill>
                <patternFill>
                  <bgColor theme="5" tint="0.59996337778862885"/>
                </patternFill>
              </fill>
            </x14:dxf>
          </x14:cfRule>
          <x14:cfRule type="expression" priority="2786" id="{1880914A-4597-4D86-8E6F-4586C006A5B8}">
            <xm:f>AND(B14&gt;=Einstellungen!$D$193,B14&lt;=Einstellungen!$E$193)</xm:f>
            <x14:dxf>
              <fill>
                <patternFill>
                  <bgColor theme="5" tint="0.59996337778862885"/>
                </patternFill>
              </fill>
            </x14:dxf>
          </x14:cfRule>
          <x14:cfRule type="expression" priority="2779" id="{2DDD6DFB-AF4E-448D-A9DA-8977AB86F552}">
            <xm:f>AND(B14&gt;=Einstellungen!$D$200,B14&lt;=Einstellungen!$E$200)</xm:f>
            <x14:dxf>
              <fill>
                <patternFill>
                  <bgColor theme="5" tint="0.59996337778862885"/>
                </patternFill>
              </fill>
            </x14:dxf>
          </x14:cfRule>
          <x14:cfRule type="expression" priority="2778" id="{62FEF3C3-CB03-4CD4-A807-BB7D3D075024}">
            <xm:f>AND(B14&gt;=Einstellungen!$D$201,B14&lt;=Einstellungen!$E$201)</xm:f>
            <x14:dxf>
              <fill>
                <patternFill>
                  <bgColor theme="5" tint="0.59996337778862885"/>
                </patternFill>
              </fill>
            </x14:dxf>
          </x14:cfRule>
          <x14:cfRule type="expression" priority="2781" id="{F3781192-CC03-43F0-8451-134624063D77}">
            <xm:f>AND(B14&gt;=Einstellungen!$D$198,B14&lt;=Einstellungen!$E$198)</xm:f>
            <x14:dxf>
              <fill>
                <patternFill>
                  <bgColor theme="5" tint="0.59996337778862885"/>
                </patternFill>
              </fill>
            </x14:dxf>
          </x14:cfRule>
          <x14:cfRule type="expression" priority="2780" id="{542B96F2-23B7-475A-A1F2-61C666821433}">
            <xm:f>AND(B14&gt;=Einstellungen!$D$199,B14&lt;=Einstellungen!$E$199)</xm:f>
            <x14:dxf>
              <fill>
                <patternFill>
                  <bgColor theme="5" tint="0.59996337778862885"/>
                </patternFill>
              </fill>
            </x14:dxf>
          </x14:cfRule>
          <x14:cfRule type="expression" priority="3021" id="{65D36F9C-8828-4D84-B116-D2E7D7FF705D}">
            <xm:f>AND(B14&gt;=Einstellungen!$D$192,B14&lt;=Einstellungen!$E$192)</xm:f>
            <x14:dxf>
              <fill>
                <patternFill>
                  <bgColor theme="5" tint="0.59996337778862885"/>
                </patternFill>
              </fill>
            </x14:dxf>
          </x14:cfRule>
          <xm:sqref>H14 H16 H18 H22 H24 H26 H28 H30 H32 H34 H36 H38 H40 H42 H44 H46 H48 H50 H52 H54 H56 H58 H60 H62 H64 H66 H68 H70 H72 H74 H76 H78 H80 H82 H84</xm:sqref>
        </x14:conditionalFormatting>
        <x14:conditionalFormatting xmlns:xm="http://schemas.microsoft.com/office/excel/2006/main">
          <x14:cfRule type="expression" priority="2773" id="{23905501-BE20-4513-A54E-138CF521016C}">
            <xm:f>AND(B14&gt;=Einstellungen!$D$196,B14&lt;=Einstellungen!$E$196)</xm:f>
            <x14:dxf>
              <fill>
                <patternFill>
                  <bgColor theme="5" tint="0.59996337778862885"/>
                </patternFill>
              </fill>
            </x14:dxf>
          </x14:cfRule>
          <x14:cfRule type="expression" priority="2774" id="{00A51D07-37B9-4763-8E9A-7002ECCB31C6}">
            <xm:f>AND(B14&gt;=Einstellungen!$D$195,B14&lt;=Einstellungen!$E$195)</xm:f>
            <x14:dxf>
              <fill>
                <patternFill>
                  <bgColor theme="5" tint="0.59996337778862885"/>
                </patternFill>
              </fill>
            </x14:dxf>
          </x14:cfRule>
          <x14:cfRule type="expression" priority="2775" id="{0A0648F4-BAD3-4BDE-84D7-1E5D4FE3FFA3}">
            <xm:f>AND(B14&gt;=Einstellungen!$D$194,B14&lt;=Einstellungen!$E$194)</xm:f>
            <x14:dxf>
              <fill>
                <patternFill>
                  <bgColor theme="5" tint="0.59996337778862885"/>
                </patternFill>
              </fill>
            </x14:dxf>
          </x14:cfRule>
          <x14:cfRule type="expression" priority="2776" id="{76BF1BD1-2C0A-43A3-B02C-1A298C356D91}">
            <xm:f>AND(B14&gt;=Einstellungen!$D$193,B14&lt;=Einstellungen!$E$193)</xm:f>
            <x14:dxf>
              <fill>
                <patternFill>
                  <bgColor theme="5" tint="0.59996337778862885"/>
                </patternFill>
              </fill>
            </x14:dxf>
          </x14:cfRule>
          <x14:cfRule type="expression" priority="2768" id="{592C3729-4A03-4B8B-A18C-583BDBE833C2}">
            <xm:f>AND(B14&gt;=Einstellungen!$D$201,B14&lt;=Einstellungen!$E$201)</xm:f>
            <x14:dxf>
              <fill>
                <patternFill>
                  <bgColor theme="5" tint="0.59996337778862885"/>
                </patternFill>
              </fill>
            </x14:dxf>
          </x14:cfRule>
          <x14:cfRule type="expression" priority="2769" id="{4E00416B-C0B3-4DEC-857A-C09952FE2BD1}">
            <xm:f>AND(B14&gt;=Einstellungen!$D$200,B14&lt;=Einstellungen!$E$200)</xm:f>
            <x14:dxf>
              <fill>
                <patternFill>
                  <bgColor theme="5" tint="0.59996337778862885"/>
                </patternFill>
              </fill>
            </x14:dxf>
          </x14:cfRule>
          <x14:cfRule type="expression" priority="2770" id="{AAD4D177-C90C-4564-ABC9-71CCF9B7EABD}">
            <xm:f>AND(B14&gt;=Einstellungen!$D$199,B14&lt;=Einstellungen!$E$199)</xm:f>
            <x14:dxf>
              <fill>
                <patternFill>
                  <bgColor theme="5" tint="0.59996337778862885"/>
                </patternFill>
              </fill>
            </x14:dxf>
          </x14:cfRule>
          <x14:cfRule type="expression" priority="2777" id="{3D9F06BC-E008-4E4F-A517-80240EF6C7A2}">
            <xm:f>AND(B14&gt;=Einstellungen!$D$192,B14&lt;=Einstellungen!$E$192)</xm:f>
            <x14:dxf>
              <fill>
                <patternFill>
                  <bgColor theme="5" tint="0.59996337778862885"/>
                </patternFill>
              </fill>
            </x14:dxf>
          </x14:cfRule>
          <x14:cfRule type="expression" priority="2772" id="{B9DAC838-3B38-4527-B57F-BE09175AF49B}">
            <xm:f>AND(B14&gt;=Einstellungen!$D$197,B14&lt;=Einstellungen!$E$197)</xm:f>
            <x14:dxf>
              <fill>
                <patternFill>
                  <bgColor theme="5" tint="0.59996337778862885"/>
                </patternFill>
              </fill>
            </x14:dxf>
          </x14:cfRule>
          <x14:cfRule type="expression" priority="2771" id="{867E7EC8-4483-4122-960B-9609110F2C36}">
            <xm:f>AND(B14&gt;=Einstellungen!$D$198,B14&lt;=Einstellungen!$E$198)</xm:f>
            <x14:dxf>
              <fill>
                <patternFill>
                  <bgColor theme="5" tint="0.59996337778862885"/>
                </patternFill>
              </fill>
            </x14:dxf>
          </x14:cfRule>
          <xm:sqref>H15 H17 H19 H23 H25 H27 H29 H31 H33 H35 H37 H39 H41 H43 H45 H47 H49 H51 H53 H55 H57 H59 H61 H63 H65 H67 H69 H71 H73 H75 H77 H79 H81 H83 H85</xm:sqref>
        </x14:conditionalFormatting>
        <x14:conditionalFormatting xmlns:xm="http://schemas.microsoft.com/office/excel/2006/main">
          <x14:cfRule type="expression" priority="57" id="{D686AB69-C029-4E77-96B4-3E3330395532}">
            <xm:f>AND(B20&gt;=Einstellungen!$D$200,B20&lt;=Einstellungen!$E$200)</xm:f>
            <x14:dxf>
              <fill>
                <patternFill>
                  <bgColor theme="5" tint="0.59996337778862885"/>
                </patternFill>
              </fill>
            </x14:dxf>
          </x14:cfRule>
          <x14:cfRule type="expression" priority="65" id="{2333089F-FEAF-4155-A099-2FD9A66B7E32}">
            <xm:f>AND(B20&gt;=Einstellungen!$D$192,B20&lt;=Einstellungen!$E$192)</xm:f>
            <x14:dxf>
              <fill>
                <patternFill>
                  <bgColor theme="5" tint="0.59996337778862885"/>
                </patternFill>
              </fill>
            </x14:dxf>
          </x14:cfRule>
          <x14:cfRule type="expression" priority="58" id="{4E91B205-2785-40CD-8FE5-AAC91D2859AA}">
            <xm:f>AND(B20&gt;=Einstellungen!$D$199,B20&lt;=Einstellungen!$E$199)</xm:f>
            <x14:dxf>
              <fill>
                <patternFill>
                  <bgColor theme="5" tint="0.59996337778862885"/>
                </patternFill>
              </fill>
            </x14:dxf>
          </x14:cfRule>
          <x14:cfRule type="expression" priority="56" id="{8E1A3C3B-4858-4F0D-874D-B382BAF99625}">
            <xm:f>AND(B20&gt;=Einstellungen!$D$201,B20&lt;=Einstellungen!$E$201)</xm:f>
            <x14:dxf>
              <fill>
                <patternFill>
                  <bgColor theme="5" tint="0.59996337778862885"/>
                </patternFill>
              </fill>
            </x14:dxf>
          </x14:cfRule>
          <x14:cfRule type="expression" priority="59" id="{8C867D1B-2E9C-4442-B84A-3F59ACF66759}">
            <xm:f>AND(B20&gt;=Einstellungen!$D$198,B20&lt;=Einstellungen!$E$198)</xm:f>
            <x14:dxf>
              <fill>
                <patternFill>
                  <bgColor theme="5" tint="0.59996337778862885"/>
                </patternFill>
              </fill>
            </x14:dxf>
          </x14:cfRule>
          <x14:cfRule type="expression" priority="64" id="{D29E65BF-A25E-4D17-85C6-FF8E24865BFB}">
            <xm:f>AND(B20&gt;=Einstellungen!$D$193,B20&lt;=Einstellungen!$E$193)</xm:f>
            <x14:dxf>
              <fill>
                <patternFill>
                  <bgColor theme="5" tint="0.59996337778862885"/>
                </patternFill>
              </fill>
            </x14:dxf>
          </x14:cfRule>
          <x14:cfRule type="expression" priority="63" id="{E3E4BA56-0A62-4527-99C3-8186A60A51D6}">
            <xm:f>AND(B20&gt;=Einstellungen!$D$194,B20&lt;=Einstellungen!$E$194)</xm:f>
            <x14:dxf>
              <fill>
                <patternFill>
                  <bgColor theme="5" tint="0.59996337778862885"/>
                </patternFill>
              </fill>
            </x14:dxf>
          </x14:cfRule>
          <x14:cfRule type="expression" priority="62" id="{CCBBB12F-1295-4D2D-9127-6527BA05A99D}">
            <xm:f>AND(B20&gt;=Einstellungen!$D$195,B20&lt;=Einstellungen!$E$195)</xm:f>
            <x14:dxf>
              <fill>
                <patternFill>
                  <bgColor theme="5" tint="0.59996337778862885"/>
                </patternFill>
              </fill>
            </x14:dxf>
          </x14:cfRule>
          <x14:cfRule type="expression" priority="61" id="{2BE264B1-A9E4-43DA-B73A-0E0E37934FEF}">
            <xm:f>AND(B20&gt;=Einstellungen!$D$196,B20&lt;=Einstellungen!$E$196)</xm:f>
            <x14:dxf>
              <fill>
                <patternFill>
                  <bgColor theme="5" tint="0.59996337778862885"/>
                </patternFill>
              </fill>
            </x14:dxf>
          </x14:cfRule>
          <x14:cfRule type="expression" priority="60" id="{9A002744-B8F9-4406-B4D6-105CECE7713A}">
            <xm:f>AND(B20&gt;=Einstellungen!$D$197,B20&lt;=Einstellungen!$E$197)</xm:f>
            <x14:dxf>
              <fill>
                <patternFill>
                  <bgColor theme="5" tint="0.59996337778862885"/>
                </patternFill>
              </fill>
            </x14:dxf>
          </x14:cfRule>
          <xm:sqref>H20</xm:sqref>
        </x14:conditionalFormatting>
        <x14:conditionalFormatting xmlns:xm="http://schemas.microsoft.com/office/excel/2006/main">
          <x14:cfRule type="expression" priority="55" id="{67222DDB-90FB-4491-9609-DDEA976FFB47}">
            <xm:f>AND(B20&gt;=Einstellungen!$D$192,B20&lt;=Einstellungen!$E$192)</xm:f>
            <x14:dxf>
              <fill>
                <patternFill>
                  <bgColor theme="5" tint="0.59996337778862885"/>
                </patternFill>
              </fill>
            </x14:dxf>
          </x14:cfRule>
          <x14:cfRule type="expression" priority="46" id="{2226F2EB-2A14-4514-BD1A-D79A9BCADEEE}">
            <xm:f>AND(B20&gt;=Einstellungen!$D$201,B20&lt;=Einstellungen!$E$201)</xm:f>
            <x14:dxf>
              <fill>
                <patternFill>
                  <bgColor theme="5" tint="0.59996337778862885"/>
                </patternFill>
              </fill>
            </x14:dxf>
          </x14:cfRule>
          <x14:cfRule type="expression" priority="47" id="{254DE0D0-9CC1-4752-94B3-D7E61B7C1EC2}">
            <xm:f>AND(B20&gt;=Einstellungen!$D$200,B20&lt;=Einstellungen!$E$200)</xm:f>
            <x14:dxf>
              <fill>
                <patternFill>
                  <bgColor theme="5" tint="0.59996337778862885"/>
                </patternFill>
              </fill>
            </x14:dxf>
          </x14:cfRule>
          <x14:cfRule type="expression" priority="48" id="{7061872B-8D1C-45FB-998F-6F95D1F6AD9D}">
            <xm:f>AND(B20&gt;=Einstellungen!$D$199,B20&lt;=Einstellungen!$E$199)</xm:f>
            <x14:dxf>
              <fill>
                <patternFill>
                  <bgColor theme="5" tint="0.59996337778862885"/>
                </patternFill>
              </fill>
            </x14:dxf>
          </x14:cfRule>
          <x14:cfRule type="expression" priority="49" id="{3E4E2A4D-03D7-446B-A7A1-58303E3DBF2D}">
            <xm:f>AND(B20&gt;=Einstellungen!$D$198,B20&lt;=Einstellungen!$E$198)</xm:f>
            <x14:dxf>
              <fill>
                <patternFill>
                  <bgColor theme="5" tint="0.59996337778862885"/>
                </patternFill>
              </fill>
            </x14:dxf>
          </x14:cfRule>
          <x14:cfRule type="expression" priority="50" id="{4EA641CE-D187-4AB3-83F8-018BA357C26D}">
            <xm:f>AND(B20&gt;=Einstellungen!$D$197,B20&lt;=Einstellungen!$E$197)</xm:f>
            <x14:dxf>
              <fill>
                <patternFill>
                  <bgColor theme="5" tint="0.59996337778862885"/>
                </patternFill>
              </fill>
            </x14:dxf>
          </x14:cfRule>
          <x14:cfRule type="expression" priority="51" id="{9E048D3C-6D7A-48C7-99DD-C1795EBDF9AE}">
            <xm:f>AND(B20&gt;=Einstellungen!$D$196,B20&lt;=Einstellungen!$E$196)</xm:f>
            <x14:dxf>
              <fill>
                <patternFill>
                  <bgColor theme="5" tint="0.59996337778862885"/>
                </patternFill>
              </fill>
            </x14:dxf>
          </x14:cfRule>
          <x14:cfRule type="expression" priority="52" id="{743DD20F-B9DD-4BBB-9E23-EE4E6DEE84E9}">
            <xm:f>AND(B20&gt;=Einstellungen!$D$195,B20&lt;=Einstellungen!$E$195)</xm:f>
            <x14:dxf>
              <fill>
                <patternFill>
                  <bgColor theme="5" tint="0.59996337778862885"/>
                </patternFill>
              </fill>
            </x14:dxf>
          </x14:cfRule>
          <x14:cfRule type="expression" priority="54" id="{199FE27B-B33B-4AC2-B030-C7B1CA454403}">
            <xm:f>AND(B20&gt;=Einstellungen!$D$193,B20&lt;=Einstellungen!$E$193)</xm:f>
            <x14:dxf>
              <fill>
                <patternFill>
                  <bgColor theme="5" tint="0.59996337778862885"/>
                </patternFill>
              </fill>
            </x14:dxf>
          </x14:cfRule>
          <x14:cfRule type="expression" priority="53" id="{3039067E-F159-4086-90CA-2EC4B14E7798}">
            <xm:f>AND(B20&gt;=Einstellungen!$D$194,B20&lt;=Einstellungen!$E$194)</xm:f>
            <x14:dxf>
              <fill>
                <patternFill>
                  <bgColor theme="5" tint="0.59996337778862885"/>
                </patternFill>
              </fill>
            </x14:dxf>
          </x14:cfRule>
          <xm:sqref>H21</xm:sqref>
        </x14:conditionalFormatting>
        <x14:conditionalFormatting xmlns:xm="http://schemas.microsoft.com/office/excel/2006/main">
          <x14:cfRule type="expression" priority="3170" id="{B59EBDDA-DBE4-4FB3-B651-607909140C70}">
            <xm:f>AND(B12&gt;=Einstellungen!$D$205,B12&lt;=Einstellungen!$E$205)</xm:f>
            <x14:dxf>
              <fill>
                <patternFill>
                  <bgColor rgb="FFFFC000"/>
                </patternFill>
              </fill>
            </x14:dxf>
          </x14:cfRule>
          <x14:cfRule type="expression" priority="3172" id="{3A7AE2CA-45B2-4D2F-9882-E5F65263A9EF}">
            <xm:f>AND(B12&gt;=Einstellungen!$D$207,B12&lt;=Einstellungen!$E$207)</xm:f>
            <x14:dxf>
              <fill>
                <patternFill>
                  <bgColor rgb="FFFFC000"/>
                </patternFill>
              </fill>
            </x14:dxf>
          </x14:cfRule>
          <x14:cfRule type="expression" priority="3171" id="{32573685-169C-42A6-9E44-09A02912CCA0}">
            <xm:f>AND( B12&gt;=Einstellungen!$D$206,B12&lt;=Einstellungen!$E$206)</xm:f>
            <x14:dxf>
              <fill>
                <patternFill>
                  <bgColor rgb="FFFFC000"/>
                </patternFill>
              </fill>
            </x14:dxf>
          </x14:cfRule>
          <x14:cfRule type="expression" priority="3173" id="{A8F081FB-6469-43BC-AAE9-809E32EEE616}">
            <xm:f>AND(B12&gt;=Einstellungen!$D$208,B12&lt;=Einstellungen!$E$208)</xm:f>
            <x14:dxf>
              <fill>
                <patternFill>
                  <bgColor rgb="FFFFC000"/>
                </patternFill>
              </fill>
            </x14:dxf>
          </x14:cfRule>
          <x14:cfRule type="expression" priority="3179" id="{9658CFE9-C0BB-4076-BF19-E4208A53E4DA}">
            <xm:f>AND(B12&gt;=Einstellungen!$D$214,B12&lt;=Einstellungen!$E$214)</xm:f>
            <x14:dxf>
              <fill>
                <patternFill>
                  <bgColor rgb="FFFFC000"/>
                </patternFill>
              </fill>
            </x14:dxf>
          </x14:cfRule>
          <x14:cfRule type="expression" priority="3178" id="{DBD8D5F1-CAC1-4204-BBA6-D2658AC68053}">
            <xm:f>AND(B12&gt;=Einstellungen!$D$213,B12&lt;=Einstellungen!$E$213)</xm:f>
            <x14:dxf>
              <fill>
                <patternFill>
                  <bgColor rgb="FFFFC000"/>
                </patternFill>
              </fill>
            </x14:dxf>
          </x14:cfRule>
          <x14:cfRule type="expression" priority="3177" id="{4211A186-954F-479C-8546-4EFF1F71E0A3}">
            <xm:f>AND(B12&gt;=Einstellungen!$D$212,B12&lt;=Einstellungen!$E$212)</xm:f>
            <x14:dxf>
              <fill>
                <patternFill>
                  <bgColor rgb="FFFFC000"/>
                </patternFill>
              </fill>
            </x14:dxf>
          </x14:cfRule>
          <x14:cfRule type="expression" priority="3176" id="{DE307FBB-276D-4C3B-BDE4-F55C94E4C7C7}">
            <xm:f>AND(B12&gt;=Einstellungen!$D$211,B12&lt;=Einstellungen!$E$211)</xm:f>
            <x14:dxf>
              <fill>
                <patternFill>
                  <bgColor rgb="FFFFC000"/>
                </patternFill>
              </fill>
            </x14:dxf>
          </x14:cfRule>
          <x14:cfRule type="expression" priority="3175" id="{57DD3AD6-6BF8-4182-A118-1FBB491DD082}">
            <xm:f>AND(B12&gt;=Einstellungen!$D$210,B12&lt;=Einstellungen!$E$210)</xm:f>
            <x14:dxf>
              <fill>
                <patternFill>
                  <bgColor rgb="FFFFC000"/>
                </patternFill>
              </fill>
            </x14:dxf>
          </x14:cfRule>
          <x14:cfRule type="expression" priority="3174" id="{4DB3A173-C38C-411B-9672-429EF6145A8F}">
            <xm:f>AND(B12&gt;=Einstellungen!$D$209,B12&lt;=Einstellungen!$E$209)</xm:f>
            <x14:dxf>
              <fill>
                <patternFill>
                  <bgColor rgb="FFFFC000"/>
                </patternFill>
              </fill>
            </x14:dxf>
          </x14:cfRule>
          <xm:sqref>I12</xm:sqref>
        </x14:conditionalFormatting>
        <x14:conditionalFormatting xmlns:xm="http://schemas.microsoft.com/office/excel/2006/main">
          <x14:cfRule type="expression" priority="3169" id="{B58096F4-52A4-4842-AF88-57D303296C81}">
            <xm:f>AND(B12&gt;=Einstellungen!$D$214,B12&lt;=Einstellungen!$E$214)</xm:f>
            <x14:dxf>
              <fill>
                <patternFill>
                  <bgColor rgb="FFFFC000"/>
                </patternFill>
              </fill>
            </x14:dxf>
          </x14:cfRule>
          <x14:cfRule type="expression" priority="3163" id="{C253463E-29E2-4399-A0D8-694C3742675B}">
            <xm:f>AND(B12&gt;=Einstellungen!$D$208,B12&lt;=Einstellungen!$E$208)</xm:f>
            <x14:dxf>
              <fill>
                <patternFill>
                  <bgColor rgb="FFFFC000"/>
                </patternFill>
              </fill>
            </x14:dxf>
          </x14:cfRule>
          <x14:cfRule type="expression" priority="3161" id="{E15CCB97-F82D-4F6A-9F70-6EDEA3651631}">
            <xm:f>AND(B12&gt;=Einstellungen!$D$206,B12&lt;=Einstellungen!$E$206)</xm:f>
            <x14:dxf>
              <fill>
                <patternFill>
                  <bgColor rgb="FFFFC000"/>
                </patternFill>
              </fill>
            </x14:dxf>
          </x14:cfRule>
          <x14:cfRule type="expression" priority="3160" id="{6A21EE09-B3C4-48F2-A37C-2C4CFC7ADE2A}">
            <xm:f>AND(B12&gt;=Einstellungen!$D$205,B12&lt;=Einstellungen!$E$205)</xm:f>
            <x14:dxf>
              <fill>
                <patternFill>
                  <bgColor rgb="FFFFC000"/>
                </patternFill>
              </fill>
            </x14:dxf>
          </x14:cfRule>
          <x14:cfRule type="expression" priority="3168" id="{8FF10140-638A-4D46-B241-ACD3C48322C8}">
            <xm:f>AND(B12&gt;=Einstellungen!$D$213,B12&lt;=Einstellungen!$E$213)</xm:f>
            <x14:dxf>
              <fill>
                <patternFill>
                  <bgColor rgb="FFFFC000"/>
                </patternFill>
              </fill>
            </x14:dxf>
          </x14:cfRule>
          <x14:cfRule type="expression" priority="3162" id="{1C421704-46DE-4386-B760-9687F7E994C3}">
            <xm:f>AND(B12&gt;=Einstellungen!$D$207,B12&lt;=Einstellungen!$E$207)</xm:f>
            <x14:dxf>
              <fill>
                <patternFill>
                  <bgColor rgb="FFFFC000"/>
                </patternFill>
              </fill>
            </x14:dxf>
          </x14:cfRule>
          <x14:cfRule type="expression" priority="3167" id="{D05712A8-AB42-4DE8-B4B2-FFB911F651A7}">
            <xm:f>AND(B12&gt;=Einstellungen!$D$212,B12&lt;=Einstellungen!$E$212)</xm:f>
            <x14:dxf>
              <fill>
                <patternFill>
                  <bgColor rgb="FFFFC000"/>
                </patternFill>
              </fill>
            </x14:dxf>
          </x14:cfRule>
          <x14:cfRule type="expression" priority="3166" id="{BF11C540-7C41-443F-8FC5-E05E31755411}">
            <xm:f>AND(B12&gt;=Einstellungen!$D$211,B12&lt;=Einstellungen!$E$211)</xm:f>
            <x14:dxf>
              <fill>
                <patternFill>
                  <bgColor rgb="FFFFC000"/>
                </patternFill>
              </fill>
            </x14:dxf>
          </x14:cfRule>
          <x14:cfRule type="expression" priority="3165" id="{31A89600-C97F-455F-AA70-809BC472640A}">
            <xm:f>AND(B12&gt;=Einstellungen!$D$210,B12&lt;=Einstellungen!$E$210)</xm:f>
            <x14:dxf>
              <fill>
                <patternFill>
                  <bgColor rgb="FFFFC000"/>
                </patternFill>
              </fill>
            </x14:dxf>
          </x14:cfRule>
          <x14:cfRule type="expression" priority="3164" id="{50D45DE8-73A9-4BDD-9BAF-32DAECE3CCF0}">
            <xm:f>AND(B12&gt;=Einstellungen!$D$209,B12&lt;=Einstellungen!$E$209)</xm:f>
            <x14:dxf>
              <fill>
                <patternFill>
                  <bgColor rgb="FFFFC000"/>
                </patternFill>
              </fill>
            </x14:dxf>
          </x14:cfRule>
          <xm:sqref>I13</xm:sqref>
        </x14:conditionalFormatting>
        <x14:conditionalFormatting xmlns:xm="http://schemas.microsoft.com/office/excel/2006/main">
          <x14:cfRule type="expression" priority="2787" id="{F858BC4C-265B-4BA7-A2E6-13794FBB6C77}">
            <xm:f>AND(B14&gt;=Einstellungen!$D$213,B14&lt;=Einstellungen!$E$213)</xm:f>
            <x14:dxf>
              <fill>
                <patternFill>
                  <bgColor rgb="FFFFC000"/>
                </patternFill>
              </fill>
            </x14:dxf>
          </x14:cfRule>
          <x14:cfRule type="expression" priority="2788" id="{C812CDBC-82E5-4975-8D7E-6349075B366A}">
            <xm:f>AND(B14&gt;=Einstellungen!$D$214,B14&lt;=Einstellungen!$E$214)</xm:f>
            <x14:dxf>
              <fill>
                <patternFill>
                  <bgColor rgb="FFFFC000"/>
                </patternFill>
              </fill>
            </x14:dxf>
          </x14:cfRule>
          <x14:cfRule type="expression" priority="2767" id="{3CD59B69-BC8B-4DE1-9936-855BAFB599FF}">
            <xm:f>AND(B14&gt;=Einstellungen!$D$212,B14&lt;=Einstellungen!$E$212)</xm:f>
            <x14:dxf>
              <fill>
                <patternFill>
                  <bgColor rgb="FFFFC000"/>
                </patternFill>
              </fill>
            </x14:dxf>
          </x14:cfRule>
          <x14:cfRule type="expression" priority="2765" id="{88F73C1D-512A-46C2-9D2B-702D8DB38184}">
            <xm:f>AND(B14&gt;=Einstellungen!$D$211,B14&lt;=Einstellungen!$E$211)</xm:f>
            <x14:dxf>
              <fill>
                <patternFill>
                  <bgColor rgb="FFFFC000"/>
                </patternFill>
              </fill>
            </x14:dxf>
          </x14:cfRule>
          <x14:cfRule type="expression" priority="2764" id="{75E7C288-D608-4CE5-A6FE-1DED843CF602}">
            <xm:f>AND(B14&gt;=Einstellungen!$D$210,B14&lt;=Einstellungen!$E$210)</xm:f>
            <x14:dxf>
              <fill>
                <patternFill>
                  <bgColor rgb="FFFFC000"/>
                </patternFill>
              </fill>
            </x14:dxf>
          </x14:cfRule>
          <x14:cfRule type="expression" priority="2763" id="{88CAAAE1-1C64-436D-B1FA-A523F4E29DFC}">
            <xm:f>AND(B14&gt;=Einstellungen!$D$209,B14&lt;=Einstellungen!$E$209)</xm:f>
            <x14:dxf>
              <fill>
                <patternFill>
                  <bgColor rgb="FFFFC000"/>
                </patternFill>
              </fill>
            </x14:dxf>
          </x14:cfRule>
          <x14:cfRule type="expression" priority="2762" id="{4526F671-CA9D-481E-B59F-0E61B6C7CA51}">
            <xm:f>AND(B14&gt;=Einstellungen!$D$208,B14&lt;=Einstellungen!$E$208)</xm:f>
            <x14:dxf>
              <fill>
                <patternFill>
                  <bgColor rgb="FFFFC000"/>
                </patternFill>
              </fill>
            </x14:dxf>
          </x14:cfRule>
          <x14:cfRule type="expression" priority="2761" id="{C05EB7C6-8047-4E09-9ADD-8AEE28ED579A}">
            <xm:f>AND(B14&gt;=Einstellungen!$D$207,B14&lt;=Einstellungen!$E$207)</xm:f>
            <x14:dxf>
              <fill>
                <patternFill>
                  <bgColor rgb="FFFFC000"/>
                </patternFill>
              </fill>
            </x14:dxf>
          </x14:cfRule>
          <x14:cfRule type="expression" priority="2760" id="{5F519CC8-E2CE-4ED2-857B-2EE76CB8DF45}">
            <xm:f>AND( B14&gt;=Einstellungen!$D$206,B14&lt;=Einstellungen!$E$206)</xm:f>
            <x14:dxf>
              <fill>
                <patternFill>
                  <bgColor rgb="FFFFC000"/>
                </patternFill>
              </fill>
            </x14:dxf>
          </x14:cfRule>
          <x14:cfRule type="expression" priority="2759" id="{91DB008F-38DB-4888-9990-0251CE8A9AFE}">
            <xm:f>AND(B14&gt;=Einstellungen!$D$205,B14&lt;=Einstellungen!$E$205)</xm:f>
            <x14:dxf>
              <fill>
                <patternFill>
                  <bgColor rgb="FFFFC000"/>
                </patternFill>
              </fill>
            </x14:dxf>
          </x14:cfRule>
          <xm:sqref>I14 I16 I18 I22 I24 I26 I28 I30 I32 I34 I36 I38 I40 I42 I44 I46 I48 I50 I52 I54 I56 I58 I60 I62 I64 I66 I68 I70 I72 I74 I76 I78 I80 I82 I84</xm:sqref>
        </x14:conditionalFormatting>
        <x14:conditionalFormatting xmlns:xm="http://schemas.microsoft.com/office/excel/2006/main">
          <x14:cfRule type="expression" priority="2749" id="{B0F9D8B5-5945-4282-9879-DE67E3E2B525}">
            <xm:f>AND(B14&gt;=Einstellungen!$D$205,B14&lt;=Einstellungen!$E$205)</xm:f>
            <x14:dxf>
              <fill>
                <patternFill>
                  <bgColor rgb="FFFFC000"/>
                </patternFill>
              </fill>
            </x14:dxf>
          </x14:cfRule>
          <x14:cfRule type="expression" priority="2750" id="{DFB517D0-B1E2-498F-AD6B-5D262ACEA203}">
            <xm:f>AND(B14&gt;=Einstellungen!$D$206,B14&lt;=Einstellungen!$E$206)</xm:f>
            <x14:dxf>
              <fill>
                <patternFill>
                  <bgColor rgb="FFFFC000"/>
                </patternFill>
              </fill>
            </x14:dxf>
          </x14:cfRule>
          <x14:cfRule type="expression" priority="2751" id="{4B25167F-0B83-4F88-850F-7C1F0B405847}">
            <xm:f>AND(B14&gt;=Einstellungen!$D$207,B14&lt;=Einstellungen!$E$207)</xm:f>
            <x14:dxf>
              <fill>
                <patternFill>
                  <bgColor rgb="FFFFC000"/>
                </patternFill>
              </fill>
            </x14:dxf>
          </x14:cfRule>
          <x14:cfRule type="expression" priority="2752" id="{D50145DA-9D4C-4E35-9D05-4A365CC31977}">
            <xm:f>AND(B14&gt;=Einstellungen!$D$208,B14&lt;=Einstellungen!$E$208)</xm:f>
            <x14:dxf>
              <fill>
                <patternFill>
                  <bgColor rgb="FFFFC000"/>
                </patternFill>
              </fill>
            </x14:dxf>
          </x14:cfRule>
          <x14:cfRule type="expression" priority="2753" id="{77D58C2D-0C53-42B2-8EE2-055102A52759}">
            <xm:f>AND(B14&gt;=Einstellungen!$D$209,B14&lt;=Einstellungen!$E$209)</xm:f>
            <x14:dxf>
              <fill>
                <patternFill>
                  <bgColor rgb="FFFFC000"/>
                </patternFill>
              </fill>
            </x14:dxf>
          </x14:cfRule>
          <x14:cfRule type="expression" priority="2754" id="{8A112F11-2FB8-4DFC-A9D0-2D02BE1F7940}">
            <xm:f>AND(B14&gt;=Einstellungen!$D$210,B14&lt;=Einstellungen!$E$210)</xm:f>
            <x14:dxf>
              <fill>
                <patternFill>
                  <bgColor rgb="FFFFC000"/>
                </patternFill>
              </fill>
            </x14:dxf>
          </x14:cfRule>
          <x14:cfRule type="expression" priority="2755" id="{6A0D0CDB-3565-4C8F-8034-82531A3F6B50}">
            <xm:f>AND(B14&gt;=Einstellungen!$D$211,B14&lt;=Einstellungen!$E$211)</xm:f>
            <x14:dxf>
              <fill>
                <patternFill>
                  <bgColor rgb="FFFFC000"/>
                </patternFill>
              </fill>
            </x14:dxf>
          </x14:cfRule>
          <x14:cfRule type="expression" priority="2757" id="{8A633F7A-3FD5-4FE1-9018-2C202E0F429F}">
            <xm:f>AND(B14&gt;=Einstellungen!$D$213,B14&lt;=Einstellungen!$E$213)</xm:f>
            <x14:dxf>
              <fill>
                <patternFill>
                  <bgColor rgb="FFFFC000"/>
                </patternFill>
              </fill>
            </x14:dxf>
          </x14:cfRule>
          <x14:cfRule type="expression" priority="2758" id="{A639BF69-2161-4F70-A420-FD16D881CD95}">
            <xm:f>AND(B14&gt;=Einstellungen!$D$214,B14&lt;=Einstellungen!$E$214)</xm:f>
            <x14:dxf>
              <fill>
                <patternFill>
                  <bgColor rgb="FFFFC000"/>
                </patternFill>
              </fill>
            </x14:dxf>
          </x14:cfRule>
          <x14:cfRule type="expression" priority="2756" id="{B7476FCF-3643-4E96-98B6-298961C4E8AC}">
            <xm:f>AND(B14&gt;=Einstellungen!$D$212,B14&lt;=Einstellungen!$E$212)</xm:f>
            <x14:dxf>
              <fill>
                <patternFill>
                  <bgColor rgb="FFFFC000"/>
                </patternFill>
              </fill>
            </x14:dxf>
          </x14:cfRule>
          <xm:sqref>I15 I17 I19 I23 I25 I27 I29 I31 I33 I35 I37 I39 I41 I43 I45 I47 I49 I51 I53 I55 I57 I59 I61 I63 I65 I67 I69 I71 I73 I75 I77 I79 I81 I83 I85</xm:sqref>
        </x14:conditionalFormatting>
        <x14:conditionalFormatting xmlns:xm="http://schemas.microsoft.com/office/excel/2006/main">
          <x14:cfRule type="expression" priority="16" id="{9A2779AA-FC91-422B-B2B4-D29718AD7557}">
            <xm:f>AND(B20&gt;=Einstellungen!$D$205,B20&lt;=Einstellungen!$E$205)</xm:f>
            <x14:dxf>
              <fill>
                <patternFill>
                  <bgColor rgb="FFFFC000"/>
                </patternFill>
              </fill>
            </x14:dxf>
          </x14:cfRule>
          <x14:cfRule type="expression" priority="17" id="{7B6B0DAA-FE2E-4AC2-A0CE-639D9AC48D9D}">
            <xm:f>AND( B20&gt;=Einstellungen!$D$206,B20&lt;=Einstellungen!$E$206)</xm:f>
            <x14:dxf>
              <fill>
                <patternFill>
                  <bgColor rgb="FFFFC000"/>
                </patternFill>
              </fill>
            </x14:dxf>
          </x14:cfRule>
          <x14:cfRule type="expression" priority="18" id="{76339E14-A072-44A4-A927-5BEBDD6C6BA0}">
            <xm:f>AND(B20&gt;=Einstellungen!$D$207,B20&lt;=Einstellungen!$E$207)</xm:f>
            <x14:dxf>
              <fill>
                <patternFill>
                  <bgColor rgb="FFFFC000"/>
                </patternFill>
              </fill>
            </x14:dxf>
          </x14:cfRule>
          <x14:cfRule type="expression" priority="19" id="{486CB38A-9ECF-4EF3-A789-F949AA76D96E}">
            <xm:f>AND(B20&gt;=Einstellungen!$D$208,B20&lt;=Einstellungen!$E$208)</xm:f>
            <x14:dxf>
              <fill>
                <patternFill>
                  <bgColor rgb="FFFFC000"/>
                </patternFill>
              </fill>
            </x14:dxf>
          </x14:cfRule>
          <x14:cfRule type="expression" priority="20" id="{E3AFDE77-AB91-445B-BEFA-8EDEEC7A024A}">
            <xm:f>AND(B20&gt;=Einstellungen!$D$209,B20&lt;=Einstellungen!$E$209)</xm:f>
            <x14:dxf>
              <fill>
                <patternFill>
                  <bgColor rgb="FFFFC000"/>
                </patternFill>
              </fill>
            </x14:dxf>
          </x14:cfRule>
          <x14:cfRule type="expression" priority="21" id="{1E35277E-B0D7-4891-92F6-073B53147680}">
            <xm:f>AND(B20&gt;=Einstellungen!$D$210,B20&lt;=Einstellungen!$E$210)</xm:f>
            <x14:dxf>
              <fill>
                <patternFill>
                  <bgColor rgb="FFFFC000"/>
                </patternFill>
              </fill>
            </x14:dxf>
          </x14:cfRule>
          <x14:cfRule type="expression" priority="22" id="{8552D577-8E6D-489F-AED9-7FAA896DF642}">
            <xm:f>AND(B20&gt;=Einstellungen!$D$211,B20&lt;=Einstellungen!$E$211)</xm:f>
            <x14:dxf>
              <fill>
                <patternFill>
                  <bgColor rgb="FFFFC000"/>
                </patternFill>
              </fill>
            </x14:dxf>
          </x14:cfRule>
          <x14:cfRule type="expression" priority="23" id="{39B5F52A-5BBA-4B7B-991B-416D17FDD764}">
            <xm:f>AND(B20&gt;=Einstellungen!$D$212,B20&lt;=Einstellungen!$E$212)</xm:f>
            <x14:dxf>
              <fill>
                <patternFill>
                  <bgColor rgb="FFFFC000"/>
                </patternFill>
              </fill>
            </x14:dxf>
          </x14:cfRule>
          <x14:cfRule type="expression" priority="24" id="{510CBEB1-8EC4-41DD-962B-35644374C8C5}">
            <xm:f>AND(B20&gt;=Einstellungen!$D$213,B20&lt;=Einstellungen!$E$213)</xm:f>
            <x14:dxf>
              <fill>
                <patternFill>
                  <bgColor rgb="FFFFC000"/>
                </patternFill>
              </fill>
            </x14:dxf>
          </x14:cfRule>
          <x14:cfRule type="expression" priority="25" id="{F413D035-FDD2-463D-A688-F4FA6AA5124E}">
            <xm:f>AND(B20&gt;=Einstellungen!$D$214,B20&lt;=Einstellungen!$E$214)</xm:f>
            <x14:dxf>
              <fill>
                <patternFill>
                  <bgColor rgb="FFFFC000"/>
                </patternFill>
              </fill>
            </x14:dxf>
          </x14:cfRule>
          <xm:sqref>I20</xm:sqref>
        </x14:conditionalFormatting>
        <x14:conditionalFormatting xmlns:xm="http://schemas.microsoft.com/office/excel/2006/main">
          <x14:cfRule type="expression" priority="10" id="{51A48F0F-0CF2-4CA4-9EA1-7146D2EDF056}">
            <xm:f>AND(B20&gt;=Einstellungen!$D$206,B20&lt;=Einstellungen!$E$206)</xm:f>
            <x14:dxf>
              <fill>
                <patternFill>
                  <bgColor rgb="FFFFC000"/>
                </patternFill>
              </fill>
            </x14:dxf>
          </x14:cfRule>
          <x14:cfRule type="expression" priority="11" id="{7F25C576-7130-4A14-A755-9E507F13E097}">
            <xm:f>AND(B20&gt;=Einstellungen!$D$207,B20&lt;=Einstellungen!$E$207)</xm:f>
            <x14:dxf>
              <fill>
                <patternFill>
                  <bgColor rgb="FFFFC000"/>
                </patternFill>
              </fill>
            </x14:dxf>
          </x14:cfRule>
          <x14:cfRule type="expression" priority="12" id="{8E5ADA6E-E169-49EE-951A-D0BA16DA5AAF}">
            <xm:f>AND(B20&gt;=Einstellungen!$D$208,B20&lt;=Einstellungen!$E$208)</xm:f>
            <x14:dxf>
              <fill>
                <patternFill>
                  <bgColor rgb="FFFFC000"/>
                </patternFill>
              </fill>
            </x14:dxf>
          </x14:cfRule>
          <x14:cfRule type="expression" priority="13" id="{DB8AC84A-5D53-4A46-8BC6-5857667B70ED}">
            <xm:f>AND(B20&gt;=Einstellungen!$D$209,B20&lt;=Einstellungen!$E$209)</xm:f>
            <x14:dxf>
              <fill>
                <patternFill>
                  <bgColor rgb="FFFFC000"/>
                </patternFill>
              </fill>
            </x14:dxf>
          </x14:cfRule>
          <x14:cfRule type="expression" priority="14" id="{ED3C4C7A-9CF3-455A-81E3-0FEDCA213C04}">
            <xm:f>AND(B20&gt;=Einstellungen!$D$210,B20&lt;=Einstellungen!$E$210)</xm:f>
            <x14:dxf>
              <fill>
                <patternFill>
                  <bgColor rgb="FFFFC000"/>
                </patternFill>
              </fill>
            </x14:dxf>
          </x14:cfRule>
          <x14:cfRule type="expression" priority="15" id="{4E7EBCB6-0E47-4ED4-A8C2-D6E8483A32D8}">
            <xm:f>AND(B20&gt;=Einstellungen!$D$211,B20&lt;=Einstellungen!$E$211)</xm:f>
            <x14:dxf>
              <fill>
                <patternFill>
                  <bgColor rgb="FFFFC000"/>
                </patternFill>
              </fill>
            </x14:dxf>
          </x14:cfRule>
          <x14:cfRule type="expression" priority="9" id="{7A5EA728-437B-4065-9EAC-2847C4BF0C50}">
            <xm:f>AND(B20&gt;=Einstellungen!$D$205,B20&lt;=Einstellungen!$E$205)</xm:f>
            <x14:dxf>
              <fill>
                <patternFill>
                  <bgColor rgb="FFFFC000"/>
                </patternFill>
              </fill>
            </x14:dxf>
          </x14:cfRule>
          <x14:cfRule type="expression" priority="179" id="{2497BB7B-E28F-4EA5-B298-82FD01C5291F}">
            <xm:f>AND(B20&gt;=Einstellungen!$D$214,B20&lt;=Einstellungen!$E$214)</xm:f>
            <x14:dxf>
              <fill>
                <patternFill>
                  <bgColor rgb="FFFFC000"/>
                </patternFill>
              </fill>
            </x14:dxf>
          </x14:cfRule>
          <x14:cfRule type="expression" priority="167" id="{BD8B9FCA-84C2-4D6F-A714-3D6B96FC8A48}">
            <xm:f>AND(B20&gt;=Einstellungen!$D$213,B20&lt;=Einstellungen!$E$213)</xm:f>
            <x14:dxf>
              <fill>
                <patternFill>
                  <bgColor rgb="FFFFC000"/>
                </patternFill>
              </fill>
            </x14:dxf>
          </x14:cfRule>
          <x14:cfRule type="expression" priority="166" id="{DC6CC175-259C-4A74-BE69-88C188232104}">
            <xm:f>AND(B20&gt;=Einstellungen!$D$212,B20&lt;=Einstellungen!$E$212)</xm:f>
            <x14:dxf>
              <fill>
                <patternFill>
                  <bgColor rgb="FFFFC000"/>
                </patternFill>
              </fill>
            </x14:dxf>
          </x14:cfRule>
          <xm:sqref>I21</xm:sqref>
        </x14:conditionalFormatting>
        <x14:conditionalFormatting xmlns:xm="http://schemas.microsoft.com/office/excel/2006/main">
          <x14:cfRule type="expression" priority="3062" id="{29459DC5-C85F-45AD-BA6A-26C8458E91A2}">
            <xm:f>AND( B12&gt;=Einstellungen!$D$219,B12&lt;=Einstellungen!$E$219)</xm:f>
            <x14:dxf>
              <fill>
                <patternFill>
                  <bgColor theme="2" tint="-0.24994659260841701"/>
                </patternFill>
              </fill>
            </x14:dxf>
          </x14:cfRule>
          <x14:cfRule type="expression" priority="3067" id="{67DF1385-1EC3-4471-A665-204D132E8D8B}">
            <xm:f>AND(B12&gt;=Einstellungen!$D$224,B12&lt;=Einstellungen!$E$224)</xm:f>
            <x14:dxf>
              <fill>
                <patternFill>
                  <bgColor theme="2" tint="-0.24994659260841701"/>
                </patternFill>
              </fill>
            </x14:dxf>
          </x14:cfRule>
          <x14:cfRule type="expression" priority="3061" id="{F410472D-E25D-4459-9F1E-6BEB63A936D9}">
            <xm:f>AND(B12&gt;=Einstellungen!$D$218,B12&lt;=Einstellungen!$E$218)</xm:f>
            <x14:dxf>
              <fill>
                <patternFill>
                  <bgColor theme="2" tint="-0.24994659260841701"/>
                </patternFill>
              </fill>
            </x14:dxf>
          </x14:cfRule>
          <x14:cfRule type="expression" priority="3063" id="{B67F2C55-D651-4078-AF0E-08BED5023A66}">
            <xm:f>AND(B12&gt;=Einstellungen!$D$220,B12&lt;=Einstellungen!$E$220)</xm:f>
            <x14:dxf>
              <fill>
                <patternFill>
                  <bgColor theme="2" tint="-0.24994659260841701"/>
                </patternFill>
              </fill>
            </x14:dxf>
          </x14:cfRule>
          <x14:cfRule type="expression" priority="3064" id="{0622F138-8BC6-41EB-A815-6CB3A13F59CE}">
            <xm:f>AND(B12&gt;=Einstellungen!$D$221,B12&lt;=Einstellungen!$E$221)</xm:f>
            <x14:dxf>
              <fill>
                <patternFill>
                  <bgColor theme="2" tint="-0.24994659260841701"/>
                </patternFill>
              </fill>
            </x14:dxf>
          </x14:cfRule>
          <x14:cfRule type="expression" priority="3065" id="{0DE8DFC1-59F4-492C-AAAE-CE2F1A009DDC}">
            <xm:f>AND(B12&gt;=Einstellungen!$D$222,B12&lt;=Einstellungen!$E$222)</xm:f>
            <x14:dxf>
              <fill>
                <patternFill>
                  <bgColor theme="2" tint="-0.24994659260841701"/>
                </patternFill>
              </fill>
            </x14:dxf>
          </x14:cfRule>
          <x14:cfRule type="expression" priority="3066" id="{9CF62A67-C40D-4AF8-B1F0-EF371D26A51C}">
            <xm:f>AND(B12&gt;=Einstellungen!$D$223,B12&lt;=Einstellungen!$E$223)</xm:f>
            <x14:dxf>
              <fill>
                <patternFill>
                  <bgColor theme="2" tint="-0.24994659260841701"/>
                </patternFill>
              </fill>
            </x14:dxf>
          </x14:cfRule>
          <x14:cfRule type="expression" priority="3068" id="{0C74F35F-57FC-44C0-9F27-DCFE401C9FED}">
            <xm:f>AND(B12&gt;=Einstellungen!$D$225,B12&lt;=Einstellungen!$E$225)</xm:f>
            <x14:dxf>
              <fill>
                <patternFill>
                  <bgColor theme="2" tint="-0.24994659260841701"/>
                </patternFill>
              </fill>
            </x14:dxf>
          </x14:cfRule>
          <x14:cfRule type="expression" priority="3069" id="{C58DF2DA-787B-4919-BE94-7CBB401B03C3}">
            <xm:f>AND(B12&gt;=Einstellungen!$D$226,B12&lt;=Einstellungen!$E$226)</xm:f>
            <x14:dxf>
              <fill>
                <patternFill>
                  <bgColor theme="2" tint="-0.24994659260841701"/>
                </patternFill>
              </fill>
            </x14:dxf>
          </x14:cfRule>
          <x14:cfRule type="expression" priority="3070" id="{58F54EFB-3834-4A06-BEBD-85F889320A1F}">
            <xm:f>AND(B12&gt;=Einstellungen!$D$227,B12&lt;=Einstellungen!$E$227)</xm:f>
            <x14:dxf>
              <fill>
                <patternFill>
                  <bgColor theme="2" tint="-0.24994659260841701"/>
                </patternFill>
              </fill>
            </x14:dxf>
          </x14:cfRule>
          <xm:sqref>J12</xm:sqref>
        </x14:conditionalFormatting>
        <x14:conditionalFormatting xmlns:xm="http://schemas.microsoft.com/office/excel/2006/main">
          <x14:cfRule type="expression" priority="3045" id="{388E1E92-034D-48EF-B96A-BAFA6B2C1BB7}">
            <xm:f>AND(B12&gt;=Einstellungen!$D$222,B12&lt;=Einstellungen!$E$222)</xm:f>
            <x14:dxf>
              <fill>
                <patternFill>
                  <bgColor theme="2" tint="-0.24994659260841701"/>
                </patternFill>
              </fill>
            </x14:dxf>
          </x14:cfRule>
          <x14:cfRule type="expression" priority="3044" id="{8EDC9871-62E3-4FEA-A476-BB3EE23C4DC9}">
            <xm:f>AND(B12&gt;=Einstellungen!$D$221,B12&lt;=Einstellungen!$E$221)</xm:f>
            <x14:dxf>
              <fill>
                <patternFill>
                  <bgColor theme="2" tint="-0.24994659260841701"/>
                </patternFill>
              </fill>
            </x14:dxf>
          </x14:cfRule>
          <x14:cfRule type="expression" priority="3048" id="{5BB2570C-41DC-479E-B3F6-F61929568D26}">
            <xm:f>AND(B12&gt;=Einstellungen!$D$225,B12&lt;=Einstellungen!$E$225)</xm:f>
            <x14:dxf>
              <fill>
                <patternFill>
                  <bgColor theme="2" tint="-0.24994659260841701"/>
                </patternFill>
              </fill>
            </x14:dxf>
          </x14:cfRule>
          <x14:cfRule type="expression" priority="3050" id="{4C3F0433-B2BC-48F9-BAEC-BBD2B9A84A62}">
            <xm:f>AND(B12&gt;=Einstellungen!$D$227,B12&lt;=Einstellungen!$E$227)</xm:f>
            <x14:dxf>
              <fill>
                <patternFill>
                  <bgColor theme="2" tint="-0.24994659260841701"/>
                </patternFill>
              </fill>
            </x14:dxf>
          </x14:cfRule>
          <x14:cfRule type="expression" priority="3049" id="{B776293D-5B5C-4F34-AF8A-0860A197BD69}">
            <xm:f>AND(B12&gt;=Einstellungen!$D$226,B12&lt;=Einstellungen!$E$226)</xm:f>
            <x14:dxf>
              <fill>
                <patternFill>
                  <bgColor theme="2" tint="-0.24994659260841701"/>
                </patternFill>
              </fill>
            </x14:dxf>
          </x14:cfRule>
          <x14:cfRule type="expression" priority="3047" id="{701AC9F7-588E-491C-A127-8CD287CA00A9}">
            <xm:f>AND(B12&gt;=Einstellungen!$D$224,B12&lt;=Einstellungen!$E$224)</xm:f>
            <x14:dxf>
              <fill>
                <patternFill>
                  <bgColor theme="2" tint="-0.24994659260841701"/>
                </patternFill>
              </fill>
            </x14:dxf>
          </x14:cfRule>
          <x14:cfRule type="expression" priority="3046" id="{36456EDE-A59D-40BF-8903-9A8591A1C085}">
            <xm:f>AND(B12&gt;=Einstellungen!$D$223,B12&lt;=Einstellungen!$E$223)</xm:f>
            <x14:dxf>
              <fill>
                <patternFill>
                  <bgColor theme="2" tint="-0.24994659260841701"/>
                </patternFill>
              </fill>
            </x14:dxf>
          </x14:cfRule>
          <x14:cfRule type="expression" priority="3041" id="{3FE2D365-C572-4660-A913-D4E9B2BCFB37}">
            <xm:f>AND(B12&gt;=Einstellungen!$D$218,B12&lt;=Einstellungen!$E$218)</xm:f>
            <x14:dxf>
              <fill>
                <patternFill>
                  <bgColor theme="2" tint="-0.24994659260841701"/>
                </patternFill>
              </fill>
            </x14:dxf>
          </x14:cfRule>
          <x14:cfRule type="expression" priority="3042" id="{A51EF256-8FC4-44D4-8201-BABC7D91A198}">
            <xm:f>AND( B12&gt;=Einstellungen!$D$219,B12&lt;=Einstellungen!$E$219)</xm:f>
            <x14:dxf>
              <fill>
                <patternFill>
                  <bgColor theme="2" tint="-0.24994659260841701"/>
                </patternFill>
              </fill>
            </x14:dxf>
          </x14:cfRule>
          <x14:cfRule type="expression" priority="3043" id="{35D69DC8-FF39-461C-BFC6-906F20E7E517}">
            <xm:f>AND(B12&gt;=Einstellungen!$D$220,B12&lt;=Einstellungen!$E$220)</xm:f>
            <x14:dxf>
              <fill>
                <patternFill>
                  <bgColor theme="2" tint="-0.24994659260841701"/>
                </patternFill>
              </fill>
            </x14:dxf>
          </x14:cfRule>
          <xm:sqref>J13</xm:sqref>
        </x14:conditionalFormatting>
        <x14:conditionalFormatting xmlns:xm="http://schemas.microsoft.com/office/excel/2006/main">
          <x14:cfRule type="expression" priority="3445" id="{AF506F1A-0777-4AB9-9CBC-3521F1983032}">
            <xm:f>AND(B14&gt;=Einstellungen!$D$226,B14&lt;=Einstellungen!$E$226)</xm:f>
            <x14:dxf>
              <fill>
                <patternFill>
                  <bgColor theme="2" tint="-0.24994659260841701"/>
                </patternFill>
              </fill>
            </x14:dxf>
          </x14:cfRule>
          <x14:cfRule type="expression" priority="3035" id="{796E7A7F-571B-4370-9715-C30CAE4D6D80}">
            <xm:f>AND(B14&gt;=Einstellungen!$D$220,B14&lt;=Einstellungen!$E$220)</xm:f>
            <x14:dxf>
              <fill>
                <patternFill>
                  <bgColor theme="2" tint="-0.24994659260841701"/>
                </patternFill>
              </fill>
            </x14:dxf>
          </x14:cfRule>
          <x14:cfRule type="expression" priority="3034" id="{0C1B99DD-E6DE-42DC-A7D4-7E623D9E11A3}">
            <xm:f>AND( B14&gt;=Einstellungen!$D$219,B14&lt;=Einstellungen!$E$219)</xm:f>
            <x14:dxf>
              <fill>
                <patternFill>
                  <bgColor theme="2" tint="-0.24994659260841701"/>
                </patternFill>
              </fill>
            </x14:dxf>
          </x14:cfRule>
          <x14:cfRule type="expression" priority="3033" id="{FAE33AB8-C8B2-4937-A7E9-E49B9A10333C}">
            <xm:f>AND(B14&gt;=Einstellungen!$D$218,B14&lt;=Einstellungen!$E$218)</xm:f>
            <x14:dxf>
              <fill>
                <patternFill>
                  <bgColor theme="2" tint="-0.24994659260841701"/>
                </patternFill>
              </fill>
            </x14:dxf>
          </x14:cfRule>
          <x14:cfRule type="expression" priority="3038" id="{AB805D74-64CD-46BA-8ABC-51AB84AE11B0}">
            <xm:f>AND(B14&gt;=Einstellungen!$D$223,B14&lt;=Einstellungen!$E$223)</xm:f>
            <x14:dxf>
              <fill>
                <patternFill>
                  <bgColor theme="2" tint="-0.24994659260841701"/>
                </patternFill>
              </fill>
            </x14:dxf>
          </x14:cfRule>
          <x14:cfRule type="expression" priority="3039" id="{62216833-BF04-4963-8BBA-0F5046D266D3}">
            <xm:f>AND(B14&gt;=Einstellungen!$D$224,B14&lt;=Einstellungen!$E$224)</xm:f>
            <x14:dxf>
              <fill>
                <patternFill>
                  <bgColor theme="2" tint="-0.24994659260841701"/>
                </patternFill>
              </fill>
            </x14:dxf>
          </x14:cfRule>
          <x14:cfRule type="expression" priority="3040" id="{3798C0B5-BEA8-4F62-8A8C-3DC4E6CAFA0A}">
            <xm:f>AND(B14&gt;=Einstellungen!$D$225,B14&lt;=Einstellungen!$E$225)</xm:f>
            <x14:dxf>
              <fill>
                <patternFill>
                  <bgColor theme="2" tint="-0.24994659260841701"/>
                </patternFill>
              </fill>
            </x14:dxf>
          </x14:cfRule>
          <x14:cfRule type="expression" priority="279545" id="{09DB319D-2E77-420C-B7F4-B9FFA27338B0}">
            <xm:f>AND(B14&gt;=Einstellungen!$D$227,B14&lt;=Einstellungen!$E$227)</xm:f>
            <x14:dxf>
              <fill>
                <patternFill>
                  <bgColor theme="2" tint="-0.24994659260841701"/>
                </patternFill>
              </fill>
            </x14:dxf>
          </x14:cfRule>
          <x14:cfRule type="expression" priority="3036" id="{B40F787B-6EF1-4EF3-B3C8-77DA4D331513}">
            <xm:f>AND(B14&gt;=Einstellungen!$D$221,B14&lt;=Einstellungen!$E$221)</xm:f>
            <x14:dxf>
              <fill>
                <patternFill>
                  <bgColor theme="2" tint="-0.24994659260841701"/>
                </patternFill>
              </fill>
            </x14:dxf>
          </x14:cfRule>
          <x14:cfRule type="expression" priority="3037" id="{9BE071E0-992E-487A-B627-44CD9162FF6E}">
            <xm:f>AND(B14&gt;=Einstellungen!$D$222,B14&lt;=Einstellungen!$E$222)</xm:f>
            <x14:dxf>
              <fill>
                <patternFill>
                  <bgColor theme="2" tint="-0.24994659260841701"/>
                </patternFill>
              </fill>
            </x14:dxf>
          </x14:cfRule>
          <xm:sqref>J14 J16 J18 J22 J24 J26 J28 J30 J32 J34 J36 J38 J40 J42 J44 J46 J48 J50 J52 J54 J56 J58 J60 J62 J64 J66 J68 J70 J72 J74 J76 J78 J80 J82 J84</xm:sqref>
        </x14:conditionalFormatting>
        <x14:conditionalFormatting xmlns:xm="http://schemas.microsoft.com/office/excel/2006/main">
          <x14:cfRule type="expression" priority="3023" id="{981465E9-17D6-4641-A48A-D735D7CB5A74}">
            <xm:f>AND(B14&gt;=Einstellungen!$D$218,B14&lt;=Einstellungen!$E$218)</xm:f>
            <x14:dxf>
              <fill>
                <patternFill>
                  <bgColor theme="2" tint="-0.24994659260841701"/>
                </patternFill>
              </fill>
            </x14:dxf>
          </x14:cfRule>
          <x14:cfRule type="expression" priority="3024" id="{5A1AFA27-348A-4192-B71D-186AA7D9D565}">
            <xm:f>AND( B14&gt;=Einstellungen!$D$219,B14&lt;=Einstellungen!$E$219)</xm:f>
            <x14:dxf>
              <fill>
                <patternFill>
                  <bgColor theme="2" tint="-0.24994659260841701"/>
                </patternFill>
              </fill>
            </x14:dxf>
          </x14:cfRule>
          <x14:cfRule type="expression" priority="3025" id="{14D54FF4-F87E-420D-B352-037B6F9F0BD8}">
            <xm:f>AND(B14&gt;=Einstellungen!$D$220,B14&lt;=Einstellungen!$E$220)</xm:f>
            <x14:dxf>
              <fill>
                <patternFill>
                  <bgColor theme="2" tint="-0.24994659260841701"/>
                </patternFill>
              </fill>
            </x14:dxf>
          </x14:cfRule>
          <x14:cfRule type="expression" priority="3026" id="{5EF8703C-EF17-4BD1-B40E-E6AAA358A468}">
            <xm:f>AND(B14&gt;=Einstellungen!$D$221,B14&lt;=Einstellungen!$E$221)</xm:f>
            <x14:dxf>
              <fill>
                <patternFill>
                  <bgColor theme="2" tint="-0.24994659260841701"/>
                </patternFill>
              </fill>
            </x14:dxf>
          </x14:cfRule>
          <x14:cfRule type="expression" priority="3030" id="{6481B626-2F76-4555-A9B8-A1FAC0DE7C07}">
            <xm:f>AND(B14&gt;=Einstellungen!$D$225,B14&lt;=Einstellungen!$E$225)</xm:f>
            <x14:dxf>
              <fill>
                <patternFill>
                  <bgColor theme="2" tint="-0.24994659260841701"/>
                </patternFill>
              </fill>
            </x14:dxf>
          </x14:cfRule>
          <x14:cfRule type="expression" priority="3032" id="{B80252D4-337A-4D41-A947-ABDD05683D55}">
            <xm:f>AND(B14&gt;=Einstellungen!$D$227,B14&lt;=Einstellungen!$E$227)</xm:f>
            <x14:dxf>
              <fill>
                <patternFill>
                  <bgColor theme="2" tint="-0.24994659260841701"/>
                </patternFill>
              </fill>
            </x14:dxf>
          </x14:cfRule>
          <x14:cfRule type="expression" priority="3028" id="{6201E673-BB0F-46AC-8565-7683C334540F}">
            <xm:f>AND(B14&gt;=Einstellungen!$D$223,B14&lt;=Einstellungen!$E$223)</xm:f>
            <x14:dxf>
              <fill>
                <patternFill>
                  <bgColor theme="2" tint="-0.24994659260841701"/>
                </patternFill>
              </fill>
            </x14:dxf>
          </x14:cfRule>
          <x14:cfRule type="expression" priority="3031" id="{09316FB5-BCCD-4D8C-88F7-69C1F18C74BF}">
            <xm:f>AND(B14&gt;=Einstellungen!$D$226,B14&lt;=Einstellungen!$E$226)</xm:f>
            <x14:dxf>
              <fill>
                <patternFill>
                  <bgColor theme="2" tint="-0.24994659260841701"/>
                </patternFill>
              </fill>
            </x14:dxf>
          </x14:cfRule>
          <x14:cfRule type="expression" priority="3027" id="{C25C75AA-7540-4A66-9F45-54701B3A111F}">
            <xm:f>AND(B14&gt;=Einstellungen!$D$222,B14&lt;=Einstellungen!$E$222)</xm:f>
            <x14:dxf>
              <fill>
                <patternFill>
                  <bgColor theme="2" tint="-0.24994659260841701"/>
                </patternFill>
              </fill>
            </x14:dxf>
          </x14:cfRule>
          <x14:cfRule type="expression" priority="3029" id="{3F09ADCE-10CE-4B3E-94C5-36BB4F08939C}">
            <xm:f>AND(B14&gt;=Einstellungen!$D$224,B14&lt;=Einstellungen!$E$224)</xm:f>
            <x14:dxf>
              <fill>
                <patternFill>
                  <bgColor theme="2" tint="-0.24994659260841701"/>
                </patternFill>
              </fill>
            </x14:dxf>
          </x14:cfRule>
          <xm:sqref>J15 J17 J19 J23 J25 J27 J29 J31 J33 J35 J37 J39 J41 J43 J45 J47 J49 J51 J53 J55 J57 J59 J61 J63 J65 J67 J69 J71 J73 J75 J77 J79 J81 J83 J85</xm:sqref>
        </x14:conditionalFormatting>
        <x14:conditionalFormatting xmlns:xm="http://schemas.microsoft.com/office/excel/2006/main">
          <x14:cfRule type="expression" priority="80" id="{8FB82F77-CF9C-421B-ACF3-260A373A8975}">
            <xm:f>AND(B20&gt;=Einstellungen!$D$222,B20&lt;=Einstellungen!$E$222)</xm:f>
            <x14:dxf>
              <fill>
                <patternFill>
                  <bgColor theme="2" tint="-0.24994659260841701"/>
                </patternFill>
              </fill>
            </x14:dxf>
          </x14:cfRule>
          <x14:cfRule type="expression" priority="79" id="{8790235D-B4F7-470B-8409-A16CC70BAFAA}">
            <xm:f>AND(B20&gt;=Einstellungen!$D$221,B20&lt;=Einstellungen!$E$221)</xm:f>
            <x14:dxf>
              <fill>
                <patternFill>
                  <bgColor theme="2" tint="-0.24994659260841701"/>
                </patternFill>
              </fill>
            </x14:dxf>
          </x14:cfRule>
          <x14:cfRule type="expression" priority="78" id="{E87387D0-CC53-4B74-890E-391A107BA677}">
            <xm:f>AND(B20&gt;=Einstellungen!$D$220,B20&lt;=Einstellungen!$E$220)</xm:f>
            <x14:dxf>
              <fill>
                <patternFill>
                  <bgColor theme="2" tint="-0.24994659260841701"/>
                </patternFill>
              </fill>
            </x14:dxf>
          </x14:cfRule>
          <x14:cfRule type="expression" priority="77" id="{259522D1-21AF-467B-9765-5027336FA266}">
            <xm:f>AND( B20&gt;=Einstellungen!$D$219,B20&lt;=Einstellungen!$E$219)</xm:f>
            <x14:dxf>
              <fill>
                <patternFill>
                  <bgColor theme="2" tint="-0.24994659260841701"/>
                </patternFill>
              </fill>
            </x14:dxf>
          </x14:cfRule>
          <x14:cfRule type="expression" priority="76" id="{8A4F3DF5-9A99-4EFD-9CBD-9856826F2178}">
            <xm:f>AND(B20&gt;=Einstellungen!$D$218,B20&lt;=Einstellungen!$E$218)</xm:f>
            <x14:dxf>
              <fill>
                <patternFill>
                  <bgColor theme="2" tint="-0.24994659260841701"/>
                </patternFill>
              </fill>
            </x14:dxf>
          </x14:cfRule>
          <x14:cfRule type="expression" priority="81" id="{D594FCBF-3AE5-4BDB-B930-BC6854415FC5}">
            <xm:f>AND(B20&gt;=Einstellungen!$D$223,B20&lt;=Einstellungen!$E$223)</xm:f>
            <x14:dxf>
              <fill>
                <patternFill>
                  <bgColor theme="2" tint="-0.24994659260841701"/>
                </patternFill>
              </fill>
            </x14:dxf>
          </x14:cfRule>
          <x14:cfRule type="expression" priority="82" id="{C969949D-4D73-48C2-A5CF-6FF710950820}">
            <xm:f>AND(B20&gt;=Einstellungen!$D$224,B20&lt;=Einstellungen!$E$224)</xm:f>
            <x14:dxf>
              <fill>
                <patternFill>
                  <bgColor theme="2" tint="-0.24994659260841701"/>
                </patternFill>
              </fill>
            </x14:dxf>
          </x14:cfRule>
          <x14:cfRule type="expression" priority="83" id="{9D6DF4C7-5858-4DA4-86B2-26ACA3022EA1}">
            <xm:f>AND(B20&gt;=Einstellungen!$D$225,B20&lt;=Einstellungen!$E$225)</xm:f>
            <x14:dxf>
              <fill>
                <patternFill>
                  <bgColor theme="2" tint="-0.24994659260841701"/>
                </patternFill>
              </fill>
            </x14:dxf>
          </x14:cfRule>
          <x14:cfRule type="expression" priority="84" id="{F22358AA-8473-41B7-BE7F-BC3DBAC0FC6B}">
            <xm:f>AND(B20&gt;=Einstellungen!$D$226,B20&lt;=Einstellungen!$E$226)</xm:f>
            <x14:dxf>
              <fill>
                <patternFill>
                  <bgColor theme="2" tint="-0.24994659260841701"/>
                </patternFill>
              </fill>
            </x14:dxf>
          </x14:cfRule>
          <x14:cfRule type="expression" priority="85" id="{44E21172-C23A-4535-9028-F57C395A482A}">
            <xm:f>AND(B20&gt;=Einstellungen!$D$227,B20&lt;=Einstellungen!$E$227)</xm:f>
            <x14:dxf>
              <fill>
                <patternFill>
                  <bgColor theme="2" tint="-0.24994659260841701"/>
                </patternFill>
              </fill>
            </x14:dxf>
          </x14:cfRule>
          <xm:sqref>J20</xm:sqref>
        </x14:conditionalFormatting>
        <x14:conditionalFormatting xmlns:xm="http://schemas.microsoft.com/office/excel/2006/main">
          <x14:cfRule type="expression" priority="72" id="{BEAD463B-7484-4A98-A5B9-2974CB04F593}">
            <xm:f>AND(B20&gt;=Einstellungen!$D$224,B20&lt;=Einstellungen!$E$224)</xm:f>
            <x14:dxf>
              <fill>
                <patternFill>
                  <bgColor theme="2" tint="-0.24994659260841701"/>
                </patternFill>
              </fill>
            </x14:dxf>
          </x14:cfRule>
          <x14:cfRule type="expression" priority="73" id="{A6FF0E7E-986D-4A44-8A29-C3F04669EB04}">
            <xm:f>AND(B20&gt;=Einstellungen!$D$225,B20&lt;=Einstellungen!$E$225)</xm:f>
            <x14:dxf>
              <fill>
                <patternFill>
                  <bgColor theme="2" tint="-0.24994659260841701"/>
                </patternFill>
              </fill>
            </x14:dxf>
          </x14:cfRule>
          <x14:cfRule type="expression" priority="74" id="{6D374D16-1771-4B81-8B46-9BC4036A1222}">
            <xm:f>AND(B20&gt;=Einstellungen!$D$226,B20&lt;=Einstellungen!$E$226)</xm:f>
            <x14:dxf>
              <fill>
                <patternFill>
                  <bgColor theme="2" tint="-0.24994659260841701"/>
                </patternFill>
              </fill>
            </x14:dxf>
          </x14:cfRule>
          <x14:cfRule type="expression" priority="75" id="{8C70E682-C551-4FC1-9D96-3BE57C8AAB13}">
            <xm:f>AND(B20&gt;=Einstellungen!$D$227,B20&lt;=Einstellungen!$E$227)</xm:f>
            <x14:dxf>
              <fill>
                <patternFill>
                  <bgColor theme="2" tint="-0.24994659260841701"/>
                </patternFill>
              </fill>
            </x14:dxf>
          </x14:cfRule>
          <x14:cfRule type="expression" priority="66" id="{28796678-D5B5-4778-A7B1-6CB4C96E3341}">
            <xm:f>AND(B20&gt;=Einstellungen!$D$218,B20&lt;=Einstellungen!$E$218)</xm:f>
            <x14:dxf>
              <fill>
                <patternFill>
                  <bgColor theme="2" tint="-0.24994659260841701"/>
                </patternFill>
              </fill>
            </x14:dxf>
          </x14:cfRule>
          <x14:cfRule type="expression" priority="67" id="{15F964DF-4815-41C7-B587-6A4D4C5A0704}">
            <xm:f>AND( B20&gt;=Einstellungen!$D$219,B20&lt;=Einstellungen!$E$219)</xm:f>
            <x14:dxf>
              <fill>
                <patternFill>
                  <bgColor theme="2" tint="-0.24994659260841701"/>
                </patternFill>
              </fill>
            </x14:dxf>
          </x14:cfRule>
          <x14:cfRule type="expression" priority="68" id="{31CBE5A0-594F-498F-876E-AFC3A59D0F7F}">
            <xm:f>AND(B20&gt;=Einstellungen!$D$220,B20&lt;=Einstellungen!$E$220)</xm:f>
            <x14:dxf>
              <fill>
                <patternFill>
                  <bgColor theme="2" tint="-0.24994659260841701"/>
                </patternFill>
              </fill>
            </x14:dxf>
          </x14:cfRule>
          <x14:cfRule type="expression" priority="69" id="{D87686D2-844E-4863-B47C-3921E43912ED}">
            <xm:f>AND(B20&gt;=Einstellungen!$D$221,B20&lt;=Einstellungen!$E$221)</xm:f>
            <x14:dxf>
              <fill>
                <patternFill>
                  <bgColor theme="2" tint="-0.24994659260841701"/>
                </patternFill>
              </fill>
            </x14:dxf>
          </x14:cfRule>
          <x14:cfRule type="expression" priority="70" id="{157E9D41-68E5-4BEF-9918-1406C4A0BEB5}">
            <xm:f>AND(B20&gt;=Einstellungen!$D$222,B20&lt;=Einstellungen!$E$222)</xm:f>
            <x14:dxf>
              <fill>
                <patternFill>
                  <bgColor theme="2" tint="-0.24994659260841701"/>
                </patternFill>
              </fill>
            </x14:dxf>
          </x14:cfRule>
          <x14:cfRule type="expression" priority="71" id="{DD378D33-6E26-40B6-B987-0250E921663A}">
            <xm:f>AND(B20&gt;=Einstellungen!$D$223,B20&lt;=Einstellungen!$E$223)</xm:f>
            <x14:dxf>
              <fill>
                <patternFill>
                  <bgColor theme="2" tint="-0.24994659260841701"/>
                </patternFill>
              </fill>
            </x14:dxf>
          </x14:cfRule>
          <xm:sqref>J21</xm:sqref>
        </x14:conditionalFormatting>
        <x14:conditionalFormatting xmlns:xm="http://schemas.microsoft.com/office/excel/2006/main">
          <x14:cfRule type="cellIs" priority="521" operator="between" id="{0B936BC9-A28E-4F0F-A36E-56FF0400DB0F}">
            <xm:f>Einstellungen!$E$106</xm:f>
            <xm:f>Einstellungen!$F$106</xm:f>
            <x14:dxf>
              <fill>
                <patternFill>
                  <bgColor rgb="FFFFFF00"/>
                </patternFill>
              </fill>
            </x14:dxf>
          </x14:cfRule>
          <x14:cfRule type="cellIs" priority="525" operator="between" id="{D2F99203-90EB-4367-AE5D-E43F8EE3EC49}">
            <xm:f>Einstellungen!$E$103</xm:f>
            <xm:f>Einstellungen!$F$103</xm:f>
            <x14:dxf>
              <fill>
                <patternFill>
                  <bgColor rgb="FFFFFF00"/>
                </patternFill>
              </fill>
            </x14:dxf>
          </x14:cfRule>
          <x14:cfRule type="cellIs" priority="516" operator="between" id="{25473EBF-D9D5-4264-B7A5-228F51F9891E}">
            <xm:f>Einstellungen!$E$100</xm:f>
            <xm:f>Einstellungen!$F$100</xm:f>
            <x14:dxf>
              <fill>
                <patternFill>
                  <bgColor rgb="FFFFFF00"/>
                </patternFill>
              </fill>
            </x14:dxf>
          </x14:cfRule>
          <x14:cfRule type="cellIs" priority="517" operator="between" id="{3768F551-2650-4623-986A-10FBE6CC7656}">
            <xm:f>Einstellungen!$F$93</xm:f>
            <xm:f>Einstellungen!$G$93</xm:f>
            <x14:dxf>
              <fill>
                <patternFill>
                  <bgColor rgb="FFFFFF00"/>
                </patternFill>
              </fill>
            </x14:dxf>
          </x14:cfRule>
          <x14:cfRule type="cellIs" priority="518" operator="between" id="{858683DA-5F1C-4DCD-B9D6-01969BB69944}">
            <xm:f>Einstellungen!$F$92</xm:f>
            <xm:f>Einstellungen!$G$92</xm:f>
            <x14:dxf>
              <fill>
                <patternFill>
                  <bgColor rgb="FFFFFF00"/>
                </patternFill>
              </fill>
            </x14:dxf>
          </x14:cfRule>
          <x14:cfRule type="cellIs" priority="519" operator="between" id="{57788FC2-3623-4171-8F61-9C7046C422C9}">
            <xm:f>Einstellungen!$E$108</xm:f>
            <xm:f>Einstellungen!$F$108</xm:f>
            <x14:dxf>
              <fill>
                <patternFill>
                  <bgColor rgb="FFFFFF00"/>
                </patternFill>
              </fill>
            </x14:dxf>
          </x14:cfRule>
          <x14:cfRule type="cellIs" priority="520" operator="between" id="{E950D79F-4ACF-487E-B0B4-45378D37DABD}">
            <xm:f>Einstellungen!$E$107</xm:f>
            <xm:f>Einstellungen!$F$107</xm:f>
            <x14:dxf>
              <fill>
                <patternFill>
                  <bgColor rgb="FFFFFF00"/>
                </patternFill>
              </fill>
            </x14:dxf>
          </x14:cfRule>
          <x14:cfRule type="cellIs" priority="526" operator="between" id="{66A9BA4D-CEE6-4548-86FA-2FBC0FF61371}">
            <xm:f>Einstellungen!$E$102</xm:f>
            <xm:f>Einstellungen!$F$102</xm:f>
            <x14:dxf>
              <fill>
                <patternFill>
                  <bgColor rgb="FFFFFF00"/>
                </patternFill>
              </fill>
            </x14:dxf>
          </x14:cfRule>
          <x14:cfRule type="cellIs" priority="522" operator="between" id="{26D31649-599E-46C1-B888-894D4E16A02F}">
            <xm:f>Einstellungen!$E$105</xm:f>
            <xm:f>Einstellungen!$F$105</xm:f>
            <x14:dxf>
              <fill>
                <patternFill>
                  <bgColor rgb="FFFFFF00"/>
                </patternFill>
              </fill>
            </x14:dxf>
          </x14:cfRule>
          <x14:cfRule type="cellIs" priority="523" operator="between" id="{2DFD2FB0-D92E-4981-B712-3CCC3C38E732}">
            <xm:f>Einstellungen!$E$104</xm:f>
            <xm:f>Einstellungen!$F$104</xm:f>
            <x14:dxf>
              <fill>
                <patternFill>
                  <bgColor rgb="FFFFFF00"/>
                </patternFill>
              </fill>
            </x14:dxf>
          </x14:cfRule>
          <x14:cfRule type="cellIs" priority="524" operator="between" id="{96541B43-318F-454A-8042-55C087AA19DD}">
            <xm:f>Einstellungen!$E$101</xm:f>
            <xm:f>Einstellungen!$F$101</xm:f>
            <x14:dxf>
              <fill>
                <patternFill>
                  <bgColor rgb="FFFFFF00"/>
                </patternFill>
              </fill>
            </x14:dxf>
          </x14:cfRule>
          <xm:sqref>K20 K22:K23</xm:sqref>
        </x14:conditionalFormatting>
        <x14:conditionalFormatting xmlns:xm="http://schemas.microsoft.com/office/excel/2006/main">
          <x14:cfRule type="expression" priority="355" id="{706564C8-9E05-4F8F-B5D2-E5D25FE2689E}">
            <xm:f>AND(Einstellungen!$F$49="x")</xm:f>
            <x14:dxf>
              <fill>
                <patternFill>
                  <bgColor theme="0" tint="-0.14996795556505021"/>
                </patternFill>
              </fill>
            </x14:dxf>
          </x14:cfRule>
          <x14:cfRule type="expression" priority="356" id="{8662BB58-4F53-47D7-852A-DB9DCD6C1875}">
            <xm:f>AND(Einstellungen!$F$49="x")</xm:f>
            <x14:dxf>
              <fill>
                <patternFill>
                  <bgColor theme="0" tint="-0.14996795556505021"/>
                </patternFill>
              </fill>
            </x14:dxf>
          </x14:cfRule>
          <xm:sqref>K20:S23</xm:sqref>
        </x14:conditionalFormatting>
        <x14:conditionalFormatting xmlns:xm="http://schemas.microsoft.com/office/excel/2006/main">
          <x14:cfRule type="expression" priority="1067" id="{4C078EF2-BFBF-403E-8093-48B091003C16}">
            <xm:f>AND(K12&gt;=Einstellungen!$D$136,K12&lt;=Einstellungen!$E$136)</xm:f>
            <x14:dxf>
              <fill>
                <patternFill>
                  <bgColor rgb="FF00B050"/>
                </patternFill>
              </fill>
            </x14:dxf>
          </x14:cfRule>
          <x14:cfRule type="expression" priority="1076" id="{56BA3947-F5F7-40BE-AB80-FE402F71A5C1}">
            <xm:f>AND(K12&gt;=Einstellungen!$D$127,K12&lt;=Einstellungen!$E$127)</xm:f>
            <x14:dxf>
              <fill>
                <patternFill>
                  <bgColor rgb="FF00B050"/>
                </patternFill>
              </fill>
            </x14:dxf>
          </x14:cfRule>
          <x14:cfRule type="expression" priority="1073" id="{F61836C4-DA15-4050-B9DD-18C90C29A9E4}">
            <xm:f>AND(K12&gt;=Einstellungen!$D$130,K12&lt;=Einstellungen!$E$130)</xm:f>
            <x14:dxf>
              <fill>
                <patternFill>
                  <bgColor rgb="FF00B050"/>
                </patternFill>
              </fill>
            </x14:dxf>
          </x14:cfRule>
          <x14:cfRule type="expression" priority="1070" id="{C9A7D281-BFC0-417E-96E2-C275A85002B6}">
            <xm:f>AND(K12&gt;=Einstellungen!$D$133,K12&lt;=Einstellungen!$E$133)</xm:f>
            <x14:dxf>
              <fill>
                <patternFill>
                  <bgColor rgb="FF00B050"/>
                </patternFill>
              </fill>
            </x14:dxf>
          </x14:cfRule>
          <xm:sqref>L12 L16 L18 L24 L26 L28 L30 L32 L38 L40 L42 L44 L46 L52 L54 L56 L58 L60 L66 L68 L70 L72 L74 L80 L82 L84 L34 L36 L48 L50 L62 L64 L76 L78 L14</xm:sqref>
        </x14:conditionalFormatting>
        <x14:conditionalFormatting xmlns:xm="http://schemas.microsoft.com/office/excel/2006/main">
          <x14:cfRule type="expression" priority="1086" id="{DFC4B4AA-5C2B-49C8-9A5A-11F374097771}">
            <xm:f>AND(K12&gt;=Einstellungen!$D$127,K12&lt;=Einstellungen!$E$127)</xm:f>
            <x14:dxf>
              <fill>
                <patternFill>
                  <bgColor rgb="FF00B050"/>
                </patternFill>
              </fill>
            </x14:dxf>
          </x14:cfRule>
          <x14:cfRule type="expression" priority="1085" id="{C65D34A0-E184-4CB9-B9F8-6FEBD8EE7E7D}">
            <xm:f>AND(K12&gt;=Einstellungen!$D$128,K12&lt;=Einstellungen!$E$128)</xm:f>
            <x14:dxf>
              <fill>
                <patternFill>
                  <bgColor rgb="FF00B050"/>
                </patternFill>
              </fill>
            </x14:dxf>
          </x14:cfRule>
          <x14:cfRule type="expression" priority="1084" id="{C28E3641-E2BB-436D-825C-F3C37B3E722F}">
            <xm:f>AND(K12&gt;=Einstellungen!$D$129,K12&lt;=Einstellungen!$E$129)</xm:f>
            <x14:dxf>
              <fill>
                <patternFill>
                  <bgColor rgb="FF00B050"/>
                </patternFill>
              </fill>
            </x14:dxf>
          </x14:cfRule>
          <x14:cfRule type="expression" priority="1083" id="{027E3E02-3B33-4ADD-AD70-69782B67F7BC}">
            <xm:f>AND(K12&gt;=Einstellungen!$D$130,K12&lt;=Einstellungen!$E$130)</xm:f>
            <x14:dxf>
              <fill>
                <patternFill>
                  <bgColor rgb="FF00B050"/>
                </patternFill>
              </fill>
            </x14:dxf>
          </x14:cfRule>
          <x14:cfRule type="expression" priority="1082" id="{DD136E8C-1EEC-4389-8F7F-073B21CAC6B9}">
            <xm:f>AND(K12&gt;=Einstellungen!$D$131,K12&lt;=Einstellungen!$E$131)</xm:f>
            <x14:dxf>
              <fill>
                <patternFill>
                  <bgColor rgb="FF00B050"/>
                </patternFill>
              </fill>
            </x14:dxf>
          </x14:cfRule>
          <x14:cfRule type="expression" priority="1081" id="{5007213B-6D60-4996-9A2B-3F4DF21EF860}">
            <xm:f>AND(K12&gt;=Einstellungen!$D$132,K12&lt;=Einstellungen!$E$132)</xm:f>
            <x14:dxf>
              <fill>
                <patternFill>
                  <bgColor rgb="FF00B050"/>
                </patternFill>
              </fill>
            </x14:dxf>
          </x14:cfRule>
          <x14:cfRule type="expression" priority="1080" id="{1E62C8B0-A516-4309-9862-BD377F41A7E5}">
            <xm:f>AND(K12&gt;=Einstellungen!$D$133,K12&lt;=Einstellungen!$E$133)</xm:f>
            <x14:dxf>
              <fill>
                <patternFill>
                  <bgColor rgb="FF00B050"/>
                </patternFill>
              </fill>
            </x14:dxf>
          </x14:cfRule>
          <x14:cfRule type="expression" priority="1079" id="{26441C07-29C0-4075-B6D7-3B0D4F51A941}">
            <xm:f>AND(K12&gt;=Einstellungen!$D$134,K12&lt;=Einstellungen!$E$134)</xm:f>
            <x14:dxf>
              <fill>
                <patternFill>
                  <bgColor rgb="FF00B050"/>
                </patternFill>
              </fill>
            </x14:dxf>
          </x14:cfRule>
          <x14:cfRule type="expression" priority="1078" id="{6913CE44-7329-4FC8-BE62-955E9B767F9F}">
            <xm:f>AND(K12&gt;=Einstellungen!$D$135,K12&lt;=Einstellungen!$E$135)</xm:f>
            <x14:dxf>
              <fill>
                <patternFill>
                  <bgColor rgb="FF00B050"/>
                </patternFill>
              </fill>
            </x14:dxf>
          </x14:cfRule>
          <x14:cfRule type="expression" priority="1077" id="{718770F3-D6B6-4FC9-875F-597BDE8E86CA}">
            <xm:f>AND(K12&gt;=Einstellungen!$D$136,K12&lt;=Einstellungen!$E$136)</xm:f>
            <x14:dxf>
              <fill>
                <patternFill>
                  <bgColor rgb="FF00B050"/>
                </patternFill>
              </fill>
            </x14:dxf>
          </x14:cfRule>
          <xm:sqref>L17 L19 L25 L27 L29 L31 L33 L39 L41 L43 L45 L47 L53 L55 L57 L59 L61 L67 L69 L71 L73 L75 L81 L83 L85 L35 L37 L49 L51 L63 L65 L77 L79 L13 L15</xm:sqref>
        </x14:conditionalFormatting>
        <x14:conditionalFormatting xmlns:xm="http://schemas.microsoft.com/office/excel/2006/main">
          <x14:cfRule type="expression" priority="494" id="{4175D3E1-8A9A-4230-A037-BCFA3E6DB564}">
            <xm:f>AND(K20&gt;=Einstellungen!$D$136,K20&lt;=Einstellungen!$E$136)</xm:f>
            <x14:dxf>
              <fill>
                <patternFill>
                  <bgColor rgb="FF00B050"/>
                </patternFill>
              </fill>
            </x14:dxf>
          </x14:cfRule>
          <x14:cfRule type="expression" priority="500" id="{F3D58992-F375-416B-81B0-E4BCE9A39D8A}">
            <xm:f>AND(K20&gt;=Einstellungen!$D$130,K20&lt;=Einstellungen!$E$130)</xm:f>
            <x14:dxf>
              <fill>
                <patternFill>
                  <bgColor rgb="FF00B050"/>
                </patternFill>
              </fill>
            </x14:dxf>
          </x14:cfRule>
          <x14:cfRule type="expression" priority="497" id="{993BD3B3-B5CD-4AAC-9D75-065B362EF862}">
            <xm:f>AND(K20&gt;=Einstellungen!$D$133,K20&lt;=Einstellungen!$E$133)</xm:f>
            <x14:dxf>
              <fill>
                <patternFill>
                  <bgColor rgb="FF00B050"/>
                </patternFill>
              </fill>
            </x14:dxf>
          </x14:cfRule>
          <x14:cfRule type="expression" priority="495" id="{BDA305EE-B059-4A19-81F5-1187A56BB49D}">
            <xm:f>AND(K20&gt;=Einstellungen!$D$135,K20&lt;=Einstellungen!$E$135)</xm:f>
            <x14:dxf>
              <fill>
                <patternFill>
                  <bgColor rgb="FF00B050"/>
                </patternFill>
              </fill>
            </x14:dxf>
          </x14:cfRule>
          <x14:cfRule type="expression" priority="496" id="{A36A6FCC-61AD-49DE-9962-84C90DEF988D}">
            <xm:f>AND(K20&gt;=Einstellungen!$D$134,K20&lt;=Einstellungen!$E$134)</xm:f>
            <x14:dxf>
              <fill>
                <patternFill>
                  <bgColor rgb="FF00B050"/>
                </patternFill>
              </fill>
            </x14:dxf>
          </x14:cfRule>
          <x14:cfRule type="expression" priority="503" id="{86B24FBE-A43D-4C18-ACD6-F7D5B03AA55E}">
            <xm:f>AND(K20&gt;=Einstellungen!$D$127,K20&lt;=Einstellungen!$E$127)</xm:f>
            <x14:dxf>
              <fill>
                <patternFill>
                  <bgColor rgb="FF00B050"/>
                </patternFill>
              </fill>
            </x14:dxf>
          </x14:cfRule>
          <x14:cfRule type="expression" priority="502" id="{3F6A9E4B-956A-4E2F-987B-F2F768B4BAB2}">
            <xm:f>AND(K20&gt;=Einstellungen!$D$128,K20&lt;=Einstellungen!$E$128)</xm:f>
            <x14:dxf>
              <fill>
                <patternFill>
                  <bgColor rgb="FF00B050"/>
                </patternFill>
              </fill>
            </x14:dxf>
          </x14:cfRule>
          <x14:cfRule type="expression" priority="499" id="{36D42544-A41D-4654-81D3-E50A078A6CAE}">
            <xm:f>AND(K20&gt;=Einstellungen!$D$131,K20&lt;=Einstellungen!$E$131)</xm:f>
            <x14:dxf>
              <fill>
                <patternFill>
                  <bgColor rgb="FF00B050"/>
                </patternFill>
              </fill>
            </x14:dxf>
          </x14:cfRule>
          <x14:cfRule type="expression" priority="498" id="{669CEFD2-348F-4F1A-BBF2-FE320543769E}">
            <xm:f>AND(K20&gt;=Einstellungen!$D$132,K20&lt;=Einstellungen!$E$132)</xm:f>
            <x14:dxf>
              <fill>
                <patternFill>
                  <bgColor rgb="FF00B050"/>
                </patternFill>
              </fill>
            </x14:dxf>
          </x14:cfRule>
          <x14:cfRule type="expression" priority="501" id="{91B55C3A-EB1E-4EA1-8250-FB1F6D837B47}">
            <xm:f>AND(K20&gt;=Einstellungen!$D$129,K20&lt;=Einstellungen!$E$129)</xm:f>
            <x14:dxf>
              <fill>
                <patternFill>
                  <bgColor rgb="FF00B050"/>
                </patternFill>
              </fill>
            </x14:dxf>
          </x14:cfRule>
          <xm:sqref>L20 L22</xm:sqref>
        </x14:conditionalFormatting>
        <x14:conditionalFormatting xmlns:xm="http://schemas.microsoft.com/office/excel/2006/main">
          <x14:cfRule type="expression" priority="505" id="{B88CB177-FA7A-40F6-9AB5-CA99356431B8}">
            <xm:f>AND(K20&gt;=Einstellungen!$D$135,K20&lt;=Einstellungen!$E$135)</xm:f>
            <x14:dxf>
              <fill>
                <patternFill>
                  <bgColor rgb="FF00B050"/>
                </patternFill>
              </fill>
            </x14:dxf>
          </x14:cfRule>
          <x14:cfRule type="expression" priority="504" id="{E7706CC4-1FC6-400C-B3AF-7A089C715360}">
            <xm:f>AND(K20&gt;=Einstellungen!$D$136,K20&lt;=Einstellungen!$E$136)</xm:f>
            <x14:dxf>
              <fill>
                <patternFill>
                  <bgColor rgb="FF00B050"/>
                </patternFill>
              </fill>
            </x14:dxf>
          </x14:cfRule>
          <x14:cfRule type="expression" priority="512" id="{A7674242-8644-4600-B467-34D70CBDED01}">
            <xm:f>AND(K20&gt;=Einstellungen!$D$128,K20&lt;=Einstellungen!$E$128)</xm:f>
            <x14:dxf>
              <fill>
                <patternFill>
                  <bgColor rgb="FF00B050"/>
                </patternFill>
              </fill>
            </x14:dxf>
          </x14:cfRule>
          <x14:cfRule type="expression" priority="511" id="{B995236F-5551-4234-911E-09D1738BB156}">
            <xm:f>AND(K20&gt;=Einstellungen!$D$129,K20&lt;=Einstellungen!$E$129)</xm:f>
            <x14:dxf>
              <fill>
                <patternFill>
                  <bgColor rgb="FF00B050"/>
                </patternFill>
              </fill>
            </x14:dxf>
          </x14:cfRule>
          <x14:cfRule type="expression" priority="510" id="{E9F7A804-201A-449A-BFBE-8E3408831A0F}">
            <xm:f>AND(K20&gt;=Einstellungen!$D$130,K20&lt;=Einstellungen!$E$130)</xm:f>
            <x14:dxf>
              <fill>
                <patternFill>
                  <bgColor rgb="FF00B050"/>
                </patternFill>
              </fill>
            </x14:dxf>
          </x14:cfRule>
          <x14:cfRule type="expression" priority="509" id="{AD0081E8-478A-4C22-9945-A81C8F659014}">
            <xm:f>AND(K20&gt;=Einstellungen!$D$131,K20&lt;=Einstellungen!$E$131)</xm:f>
            <x14:dxf>
              <fill>
                <patternFill>
                  <bgColor rgb="FF00B050"/>
                </patternFill>
              </fill>
            </x14:dxf>
          </x14:cfRule>
          <x14:cfRule type="expression" priority="508" id="{5324C2AD-3F53-4596-929D-53511A5A13A5}">
            <xm:f>AND(K20&gt;=Einstellungen!$D$132,K20&lt;=Einstellungen!$E$132)</xm:f>
            <x14:dxf>
              <fill>
                <patternFill>
                  <bgColor rgb="FF00B050"/>
                </patternFill>
              </fill>
            </x14:dxf>
          </x14:cfRule>
          <x14:cfRule type="expression" priority="507" id="{8A746041-C1F3-4906-811F-310D10DCB3AD}">
            <xm:f>AND(K20&gt;=Einstellungen!$D$133,K20&lt;=Einstellungen!$E$133)</xm:f>
            <x14:dxf>
              <fill>
                <patternFill>
                  <bgColor rgb="FF00B050"/>
                </patternFill>
              </fill>
            </x14:dxf>
          </x14:cfRule>
          <x14:cfRule type="expression" priority="506" id="{A18A3CD8-74F9-439A-9A09-13948D7056D7}">
            <xm:f>AND(K20&gt;=Einstellungen!$D$134,K20&lt;=Einstellungen!$E$134)</xm:f>
            <x14:dxf>
              <fill>
                <patternFill>
                  <bgColor rgb="FF00B050"/>
                </patternFill>
              </fill>
            </x14:dxf>
          </x14:cfRule>
          <x14:cfRule type="expression" priority="513" id="{0AEFE2E1-0EDB-4411-A153-7D5775533BEB}">
            <xm:f>AND(K20&gt;=Einstellungen!$D$127,K20&lt;=Einstellungen!$E$127)</xm:f>
            <x14:dxf>
              <fill>
                <patternFill>
                  <bgColor rgb="FF00B050"/>
                </patternFill>
              </fill>
            </x14:dxf>
          </x14:cfRule>
          <xm:sqref>L21 L23</xm:sqref>
        </x14:conditionalFormatting>
        <x14:conditionalFormatting xmlns:xm="http://schemas.microsoft.com/office/excel/2006/main">
          <x14:cfRule type="expression" priority="1074" id="{C43549B4-02AE-4398-B6C9-7DA0B4CECF66}">
            <xm:f>AND(K12&gt;=Einstellungen!$D$129,K12&lt;=Einstellungen!$E$129)</xm:f>
            <x14:dxf>
              <fill>
                <patternFill>
                  <bgColor rgb="FF00B050"/>
                </patternFill>
              </fill>
            </x14:dxf>
          </x14:cfRule>
          <x14:cfRule type="expression" priority="1072" id="{2C0D687A-93A9-484F-9138-56E222C9A5BC}">
            <xm:f>AND(K12&gt;=Einstellungen!$D$131,K12&lt;=Einstellungen!$E$131)</xm:f>
            <x14:dxf>
              <fill>
                <patternFill>
                  <bgColor rgb="FF00B050"/>
                </patternFill>
              </fill>
            </x14:dxf>
          </x14:cfRule>
          <x14:cfRule type="expression" priority="1071" id="{9A76F7B1-3082-4F8A-9DB6-99E5A16B69B3}">
            <xm:f>AND(K12&gt;=Einstellungen!$D$132,K12&lt;=Einstellungen!$E$132)</xm:f>
            <x14:dxf>
              <fill>
                <patternFill>
                  <bgColor rgb="FF00B050"/>
                </patternFill>
              </fill>
            </x14:dxf>
          </x14:cfRule>
          <x14:cfRule type="expression" priority="1069" id="{014B0443-7E7D-4B9F-8044-97A45EF3F41F}">
            <xm:f>AND(K12&gt;=Einstellungen!$D$134,K12&lt;=Einstellungen!$E$134)</xm:f>
            <x14:dxf>
              <fill>
                <patternFill>
                  <bgColor rgb="FF00B050"/>
                </patternFill>
              </fill>
            </x14:dxf>
          </x14:cfRule>
          <x14:cfRule type="expression" priority="1075" id="{CE3E1C21-D384-4E27-9958-4645CBECDFD4}">
            <xm:f>AND(K12&gt;=Einstellungen!$D$128,K12&lt;=Einstellungen!$E$128)</xm:f>
            <x14:dxf>
              <fill>
                <patternFill>
                  <bgColor rgb="FF00B050"/>
                </patternFill>
              </fill>
            </x14:dxf>
          </x14:cfRule>
          <x14:cfRule type="expression" priority="1068" id="{0CA475B4-013B-42FF-9489-E48A97C0BC2B}">
            <xm:f>AND(K12&gt;=Einstellungen!$D$135,K12&lt;=Einstellungen!$E$135)</xm:f>
            <x14:dxf>
              <fill>
                <patternFill>
                  <bgColor rgb="FF00B050"/>
                </patternFill>
              </fill>
            </x14:dxf>
          </x14:cfRule>
          <xm:sqref>L34 L36 L48 L50 L62 L64 L76 L78 L12 L14 L16 L18 L24 L26 L28 L30 L32 L38 L40 L42 L44 L46 L52 L54 L56 L58 L60 L66 L68 L70 L72 L74 L80 L82 L84</xm:sqref>
        </x14:conditionalFormatting>
        <x14:conditionalFormatting xmlns:xm="http://schemas.microsoft.com/office/excel/2006/main">
          <x14:cfRule type="expression" priority="1092" id="{60F91276-E5AF-4A83-B9BE-220C4476C752}">
            <xm:f>AND(Einstellungen!$F$49="x")</xm:f>
            <x14:dxf>
              <fill>
                <patternFill>
                  <bgColor theme="0" tint="-0.14996795556505021"/>
                </patternFill>
              </fill>
            </x14:dxf>
          </x14:cfRule>
          <xm:sqref>L34:L37 L48:L51 L62:L65 L76:L79</xm:sqref>
        </x14:conditionalFormatting>
        <x14:conditionalFormatting xmlns:xm="http://schemas.microsoft.com/office/excel/2006/main">
          <x14:cfRule type="expression" priority="1090" id="{51270CEB-2E83-428A-99B2-18E47423C622}">
            <xm:f>AND(Einstellungen!$F$49="x")</xm:f>
            <x14:dxf>
              <fill>
                <patternFill>
                  <bgColor theme="0" tint="-0.14996795556505021"/>
                </patternFill>
              </fill>
            </x14:dxf>
          </x14:cfRule>
          <xm:sqref>L34:L37</xm:sqref>
        </x14:conditionalFormatting>
        <x14:conditionalFormatting xmlns:xm="http://schemas.microsoft.com/office/excel/2006/main">
          <x14:cfRule type="expression" priority="1089" id="{D5DE2CB0-85A8-4527-A4E1-670C28B06FCA}">
            <xm:f>AND(Einstellungen!$F$49="x")</xm:f>
            <x14:dxf>
              <fill>
                <patternFill>
                  <bgColor theme="0" tint="-0.14996795556505021"/>
                </patternFill>
              </fill>
            </x14:dxf>
          </x14:cfRule>
          <xm:sqref>L48:L51</xm:sqref>
        </x14:conditionalFormatting>
        <x14:conditionalFormatting xmlns:xm="http://schemas.microsoft.com/office/excel/2006/main">
          <x14:cfRule type="expression" priority="1088" id="{B8DC1AFE-E613-47A4-8EE2-F309099143F0}">
            <xm:f>AND(Einstellungen!$F$49="x")</xm:f>
            <x14:dxf>
              <fill>
                <patternFill>
                  <bgColor theme="0" tint="-0.14996795556505021"/>
                </patternFill>
              </fill>
            </x14:dxf>
          </x14:cfRule>
          <xm:sqref>L62:L65</xm:sqref>
        </x14:conditionalFormatting>
        <x14:conditionalFormatting xmlns:xm="http://schemas.microsoft.com/office/excel/2006/main">
          <x14:cfRule type="expression" priority="1087" id="{E9460148-C590-4F7B-906B-DE7E5ED935B0}">
            <xm:f>AND(Einstellungen!$F$49="x")</xm:f>
            <x14:dxf>
              <fill>
                <patternFill>
                  <bgColor theme="0" tint="-0.14996795556505021"/>
                </patternFill>
              </fill>
            </x14:dxf>
          </x14:cfRule>
          <xm:sqref>L76:L79</xm:sqref>
        </x14:conditionalFormatting>
        <x14:conditionalFormatting xmlns:xm="http://schemas.microsoft.com/office/excel/2006/main">
          <x14:cfRule type="expression" priority="485" id="{F5A9675B-4384-4A16-93B0-32D0B2D38BC6}">
            <xm:f>AND(K20&gt;=Einstellungen!$D$148,K20&lt;=Einstellungen!$E$148)</xm:f>
            <x14:dxf>
              <fill>
                <patternFill>
                  <bgColor theme="8" tint="0.39994506668294322"/>
                </patternFill>
              </fill>
            </x14:dxf>
          </x14:cfRule>
          <x14:cfRule type="expression" priority="484" id="{37BE848C-CD59-4F77-BB09-CBEC14EAA5A4}">
            <xm:f>AND(K20&gt;=Einstellungen!$D$149,K20&lt;=Einstellungen!$E$149)</xm:f>
            <x14:dxf>
              <fill>
                <patternFill>
                  <bgColor theme="8" tint="0.39994506668294322"/>
                </patternFill>
              </fill>
            </x14:dxf>
          </x14:cfRule>
          <x14:cfRule type="expression" priority="488" id="{3D713FBA-2E5A-46A2-8C49-6F119352B326}">
            <xm:f>AND(K20&gt;=Einstellungen!$D$145,K20&lt;=Einstellungen!$E$145)</xm:f>
            <x14:dxf>
              <fill>
                <patternFill>
                  <bgColor theme="8" tint="0.39994506668294322"/>
                </patternFill>
              </fill>
            </x14:dxf>
          </x14:cfRule>
          <x14:cfRule type="expression" priority="489" id="{89AFED70-1079-460F-9BD3-AA173A838165}">
            <xm:f>AND(K20&gt;=Einstellungen!$D$144,K20&lt;=Einstellungen!$E$144)</xm:f>
            <x14:dxf>
              <fill>
                <patternFill>
                  <bgColor theme="8" tint="0.39994506668294322"/>
                </patternFill>
              </fill>
            </x14:dxf>
          </x14:cfRule>
          <x14:cfRule type="expression" priority="490" id="{3C6118A1-A58B-4494-9387-6E41151D8295}">
            <xm:f>AND(K20&gt;=Einstellungen!$D$143,K20&lt;=Einstellungen!$E$143)</xm:f>
            <x14:dxf>
              <fill>
                <patternFill>
                  <bgColor theme="8" tint="0.39994506668294322"/>
                </patternFill>
              </fill>
            </x14:dxf>
          </x14:cfRule>
          <x14:cfRule type="expression" priority="491" id="{448083C2-1063-481F-90EF-4BE2BF7B1D70}">
            <xm:f>AND(K20&gt;=Einstellungen!$D$142,K20&lt;=Einstellungen!$E$142)</xm:f>
            <x14:dxf>
              <fill>
                <patternFill>
                  <bgColor theme="8" tint="0.39994506668294322"/>
                </patternFill>
              </fill>
            </x14:dxf>
          </x14:cfRule>
          <x14:cfRule type="expression" priority="492" id="{800CFDB8-E605-41F8-BFA5-C29DBB8B651D}">
            <xm:f>AND(K20&gt;=Einstellungen!$D$141,K20&lt;=Einstellungen!$E$141)</xm:f>
            <x14:dxf>
              <fill>
                <patternFill>
                  <bgColor theme="8" tint="0.39994506668294322"/>
                </patternFill>
              </fill>
            </x14:dxf>
          </x14:cfRule>
          <x14:cfRule type="expression" priority="493" id="{6B79DE9E-246B-4025-A7C2-0CA06ED52CE0}">
            <xm:f>AND(K20&gt;=Einstellungen!$D$140,K20&lt;=Einstellungen!$E$140)</xm:f>
            <x14:dxf>
              <fill>
                <patternFill>
                  <bgColor theme="8" tint="0.39994506668294322"/>
                </patternFill>
              </fill>
            </x14:dxf>
          </x14:cfRule>
          <x14:cfRule type="expression" priority="487" id="{5DAD9AF4-C9AE-4F38-AA0D-19EEF72B08F7}">
            <xm:f>AND(K20&gt;=Einstellungen!$D$146,K20&lt;=Einstellungen!$E$146)</xm:f>
            <x14:dxf>
              <fill>
                <patternFill>
                  <bgColor theme="8" tint="0.39994506668294322"/>
                </patternFill>
              </fill>
            </x14:dxf>
          </x14:cfRule>
          <x14:cfRule type="expression" priority="486" id="{5279D1B6-98CF-4513-AD32-26CF7B7ADA29}">
            <xm:f>AND(K20&gt;=Einstellungen!$D$147,K20&lt;=Einstellungen!$E$147)</xm:f>
            <x14:dxf>
              <fill>
                <patternFill>
                  <bgColor theme="8" tint="0.39994506668294322"/>
                </patternFill>
              </fill>
            </x14:dxf>
          </x14:cfRule>
          <xm:sqref>M20 M22</xm:sqref>
        </x14:conditionalFormatting>
        <x14:conditionalFormatting xmlns:xm="http://schemas.microsoft.com/office/excel/2006/main">
          <x14:cfRule type="expression" priority="477" id="{BB1BE7B3-67FE-4DF9-B02B-8D552D9704AB}">
            <xm:f>AND(K20&gt;=Einstellungen!$D$146,K20&lt;=Einstellungen!$E$146)</xm:f>
            <x14:dxf>
              <fill>
                <patternFill>
                  <bgColor theme="8" tint="0.39994506668294322"/>
                </patternFill>
              </fill>
            </x14:dxf>
          </x14:cfRule>
          <x14:cfRule type="expression" priority="479" id="{85CA23D1-C9A5-4E5B-A330-9F516B37A6D1}">
            <xm:f>AND(K20&gt;=Einstellungen!$D$144,K20&lt;=Einstellungen!$E$144)</xm:f>
            <x14:dxf>
              <fill>
                <patternFill>
                  <bgColor theme="8" tint="0.39994506668294322"/>
                </patternFill>
              </fill>
            </x14:dxf>
          </x14:cfRule>
          <x14:cfRule type="expression" priority="474" id="{9596B430-D845-4F23-9B83-3541C3E0080C}">
            <xm:f>AND(K20&gt;=Einstellungen!$D$149,K20&lt;=Einstellungen!$E$149)</xm:f>
            <x14:dxf>
              <fill>
                <patternFill>
                  <bgColor theme="8" tint="0.39994506668294322"/>
                </patternFill>
              </fill>
            </x14:dxf>
          </x14:cfRule>
          <x14:cfRule type="expression" priority="475" id="{74D3B2B5-4F27-4C8A-97E7-7124C6992F14}">
            <xm:f>AND(K20&gt;=Einstellungen!$D$148,K20&lt;=Einstellungen!$E$148)</xm:f>
            <x14:dxf>
              <fill>
                <patternFill>
                  <bgColor theme="8" tint="0.39994506668294322"/>
                </patternFill>
              </fill>
            </x14:dxf>
          </x14:cfRule>
          <x14:cfRule type="expression" priority="478" id="{535DA736-3883-4939-AC42-7B6A54868297}">
            <xm:f>AND(K20&gt;=Einstellungen!$D$145,K20&lt;=Einstellungen!$E$145)</xm:f>
            <x14:dxf>
              <fill>
                <patternFill>
                  <bgColor theme="8" tint="0.39994506668294322"/>
                </patternFill>
              </fill>
            </x14:dxf>
          </x14:cfRule>
          <x14:cfRule type="expression" priority="476" id="{78CA6453-C643-465B-B4A7-4C46A750C90E}">
            <xm:f>AND(K20&gt;=Einstellungen!$D$147,K20&lt;=Einstellungen!$E$147)</xm:f>
            <x14:dxf>
              <fill>
                <patternFill>
                  <bgColor theme="8" tint="0.39994506668294322"/>
                </patternFill>
              </fill>
            </x14:dxf>
          </x14:cfRule>
          <x14:cfRule type="expression" priority="480" id="{0642FF56-D1FF-4F10-845D-C51EE2258452}">
            <xm:f>AND(K20&gt;=Einstellungen!$D$143,K20&lt;=Einstellungen!$E$143)</xm:f>
            <x14:dxf>
              <fill>
                <patternFill>
                  <bgColor theme="8" tint="0.39994506668294322"/>
                </patternFill>
              </fill>
            </x14:dxf>
          </x14:cfRule>
          <x14:cfRule type="expression" priority="481" id="{5DF6BDCB-B4C7-4A8E-ADE0-ED34344D216A}">
            <xm:f>AND(K20&gt;=Einstellungen!$D$142,K20&lt;=Einstellungen!$E$142)</xm:f>
            <x14:dxf>
              <fill>
                <patternFill>
                  <bgColor theme="8" tint="0.39994506668294322"/>
                </patternFill>
              </fill>
            </x14:dxf>
          </x14:cfRule>
          <x14:cfRule type="expression" priority="482" id="{6C0CDE02-8011-4CC2-8BF6-19957136548F}">
            <xm:f>AND(K20&gt;=Einstellungen!$D$141,K20&lt;=Einstellungen!$E$141)</xm:f>
            <x14:dxf>
              <fill>
                <patternFill>
                  <bgColor theme="8" tint="0.39994506668294322"/>
                </patternFill>
              </fill>
            </x14:dxf>
          </x14:cfRule>
          <x14:cfRule type="expression" priority="483" id="{CF351370-BB20-4AE0-B6CB-B0F54A52EB80}">
            <xm:f>AND(K20&gt;=Einstellungen!$D$140,K20&lt;=Einstellungen!$E$140)</xm:f>
            <x14:dxf>
              <fill>
                <patternFill>
                  <bgColor theme="8" tint="0.39994506668294322"/>
                </patternFill>
              </fill>
            </x14:dxf>
          </x14:cfRule>
          <xm:sqref>M21 M23</xm:sqref>
        </x14:conditionalFormatting>
        <x14:conditionalFormatting xmlns:xm="http://schemas.microsoft.com/office/excel/2006/main">
          <x14:cfRule type="expression" priority="354" id="{46670D96-CF14-4D83-8603-F68D60DC7363}">
            <xm:f>AND(Einstellungen!$E$51="x")</xm:f>
            <x14:dxf>
              <fill>
                <patternFill>
                  <bgColor theme="0" tint="-0.14996795556505021"/>
                </patternFill>
              </fill>
            </x14:dxf>
          </x14:cfRule>
          <xm:sqref>M20:S23</xm:sqref>
        </x14:conditionalFormatting>
        <x14:conditionalFormatting xmlns:xm="http://schemas.microsoft.com/office/excel/2006/main">
          <x14:cfRule type="expression" priority="465" id="{FAA02B06-CBE9-462E-A9B6-3536185BCE5A}">
            <xm:f>AND(K20&gt;=Einstellungen!$D$161,K20&lt;=Einstellungen!$E$161)</xm:f>
            <x14:dxf>
              <fill>
                <patternFill>
                  <bgColor theme="6" tint="0.39994506668294322"/>
                </patternFill>
              </fill>
            </x14:dxf>
          </x14:cfRule>
          <x14:cfRule type="expression" priority="469" id="{EB759CE2-06DE-47BD-9365-33D383A04CD6}">
            <xm:f>AND(K20&gt;=Einstellungen!$D$157,K20&lt;=Einstellungen!$E$157)</xm:f>
            <x14:dxf>
              <fill>
                <patternFill>
                  <bgColor theme="6" tint="0.39994506668294322"/>
                </patternFill>
              </fill>
            </x14:dxf>
          </x14:cfRule>
          <x14:cfRule type="expression" priority="470" id="{50320DA0-278F-45BE-9250-F6D5003E96A5}">
            <xm:f>AND(K20&gt;=Einstellungen!$D$156,K20&lt;=Einstellungen!$E$156)</xm:f>
            <x14:dxf>
              <fill>
                <patternFill>
                  <bgColor theme="6" tint="0.39994506668294322"/>
                </patternFill>
              </fill>
            </x14:dxf>
          </x14:cfRule>
          <x14:cfRule type="expression" priority="472" id="{DE794E69-A257-46C4-88A8-29A0B034F395}">
            <xm:f>AND(K20&gt;=Einstellungen!$D$154,K20&lt;=Einstellungen!$E$154)</xm:f>
            <x14:dxf>
              <fill>
                <patternFill>
                  <bgColor theme="6" tint="0.39994506668294322"/>
                </patternFill>
              </fill>
            </x14:dxf>
          </x14:cfRule>
          <x14:cfRule type="expression" priority="471" id="{6B8A026A-823E-4A5E-9084-BF92A2BD8244}">
            <xm:f>AND(K20&gt;=Einstellungen!$D$155,K20&lt;=Einstellungen!$E$155)</xm:f>
            <x14:dxf>
              <fill>
                <patternFill>
                  <bgColor theme="6" tint="0.39994506668294322"/>
                </patternFill>
              </fill>
            </x14:dxf>
          </x14:cfRule>
          <x14:cfRule type="expression" priority="473" id="{A885E750-13C1-4196-97AE-68D2F569D9E5}">
            <xm:f>AND(K20&gt;=Einstellungen!$D$153,K20&lt;=Einstellungen!$E$153)</xm:f>
            <x14:dxf>
              <fill>
                <patternFill>
                  <bgColor theme="6" tint="0.39994506668294322"/>
                </patternFill>
              </fill>
            </x14:dxf>
          </x14:cfRule>
          <x14:cfRule type="expression" priority="464" id="{09A409A0-9540-4811-BEBC-89B0AC054A52}">
            <xm:f>AND(K20&gt;=Einstellungen!$D$162,K20&lt;=Einstellungen!$E$162)</xm:f>
            <x14:dxf>
              <fill>
                <patternFill>
                  <bgColor theme="6" tint="0.39994506668294322"/>
                </patternFill>
              </fill>
            </x14:dxf>
          </x14:cfRule>
          <x14:cfRule type="expression" priority="466" id="{E9976E84-ACCA-46B6-9B9B-3DD2D86BB9A2}">
            <xm:f>AND(K20&gt;=Einstellungen!$D$160,K20&lt;=Einstellungen!$E$160)</xm:f>
            <x14:dxf>
              <fill>
                <patternFill>
                  <bgColor theme="6" tint="0.39994506668294322"/>
                </patternFill>
              </fill>
            </x14:dxf>
          </x14:cfRule>
          <x14:cfRule type="expression" priority="467" id="{55DAF5C4-BB8E-4A1B-98B8-31186D1282AB}">
            <xm:f>AND(K20&gt;=Einstellungen!$D$159,K20&lt;=Einstellungen!$E$159)</xm:f>
            <x14:dxf>
              <fill>
                <patternFill>
                  <bgColor theme="6" tint="0.39994506668294322"/>
                </patternFill>
              </fill>
            </x14:dxf>
          </x14:cfRule>
          <x14:cfRule type="expression" priority="468" id="{952A8E86-64F4-43D6-A031-D32115CB7E63}">
            <xm:f>AND(K20&gt;=Einstellungen!$D$158,K20&lt;=Einstellungen!$E$158)</xm:f>
            <x14:dxf>
              <fill>
                <patternFill>
                  <bgColor theme="6" tint="0.39994506668294322"/>
                </patternFill>
              </fill>
            </x14:dxf>
          </x14:cfRule>
          <xm:sqref>N20 N22</xm:sqref>
        </x14:conditionalFormatting>
        <x14:conditionalFormatting xmlns:xm="http://schemas.microsoft.com/office/excel/2006/main">
          <x14:cfRule type="expression" priority="459" id="{D45DC1AC-D710-4049-B89B-54364D41FFE0}">
            <xm:f>AND(K20&gt;=Einstellungen!$D$157,K20&lt;=Einstellungen!$E$157)</xm:f>
            <x14:dxf>
              <fill>
                <patternFill>
                  <bgColor theme="6" tint="0.39994506668294322"/>
                </patternFill>
              </fill>
            </x14:dxf>
          </x14:cfRule>
          <x14:cfRule type="expression" priority="460" id="{CC382B5A-116C-4835-9018-551BA7F40BE5}">
            <xm:f>AND(K20&gt;=Einstellungen!$D$156,K20&lt;=Einstellungen!$E$156)</xm:f>
            <x14:dxf>
              <fill>
                <patternFill>
                  <bgColor theme="6" tint="0.39994506668294322"/>
                </patternFill>
              </fill>
            </x14:dxf>
          </x14:cfRule>
          <x14:cfRule type="expression" priority="461" id="{AE59AAAB-AABD-42A3-B5A1-6809AA268DAD}">
            <xm:f>AND(K20&gt;=Einstellungen!$D$155,K20&lt;=Einstellungen!$E$155)</xm:f>
            <x14:dxf>
              <fill>
                <patternFill>
                  <bgColor theme="6" tint="0.39994506668294322"/>
                </patternFill>
              </fill>
            </x14:dxf>
          </x14:cfRule>
          <x14:cfRule type="expression" priority="463" id="{033D3871-E64D-42F5-93CF-8267C5023C0E}">
            <xm:f>AND(K20&gt;=Einstellungen!$D$153,K20&lt;=Einstellungen!$E$153)</xm:f>
            <x14:dxf>
              <fill>
                <patternFill>
                  <bgColor theme="6" tint="0.39994506668294322"/>
                </patternFill>
              </fill>
            </x14:dxf>
          </x14:cfRule>
          <x14:cfRule type="expression" priority="458" id="{3B2F8AB3-0FD7-4E2A-9C69-09111C68E7BA}">
            <xm:f>AND(K20&gt;=Einstellungen!$D$158,K20&lt;=Einstellungen!$E$158)</xm:f>
            <x14:dxf>
              <fill>
                <patternFill>
                  <bgColor theme="6" tint="0.39994506668294322"/>
                </patternFill>
              </fill>
            </x14:dxf>
          </x14:cfRule>
          <x14:cfRule type="expression" priority="454" id="{95E9CB2A-0AEB-48E0-823C-2320C7933897}">
            <xm:f>AND(K20&gt;=Einstellungen!$D$162,K20&lt;=Einstellungen!$E$162)</xm:f>
            <x14:dxf>
              <fill>
                <patternFill>
                  <bgColor theme="6" tint="0.39994506668294322"/>
                </patternFill>
              </fill>
            </x14:dxf>
          </x14:cfRule>
          <x14:cfRule type="expression" priority="455" id="{B7F0F5C9-2892-4A81-AF3E-F3CA18B90283}">
            <xm:f>AND(K20&gt;=Einstellungen!$D$161,K20&lt;=Einstellungen!$E$161)</xm:f>
            <x14:dxf>
              <fill>
                <patternFill>
                  <bgColor theme="6" tint="0.39994506668294322"/>
                </patternFill>
              </fill>
            </x14:dxf>
          </x14:cfRule>
          <x14:cfRule type="expression" priority="462" id="{BC1EE713-1435-46A9-A8BB-821800FEC5FF}">
            <xm:f>AND(K20&gt;=Einstellungen!$D$154,K20&lt;=Einstellungen!$E$154)</xm:f>
            <x14:dxf>
              <fill>
                <patternFill>
                  <bgColor theme="6" tint="0.39994506668294322"/>
                </patternFill>
              </fill>
            </x14:dxf>
          </x14:cfRule>
          <x14:cfRule type="expression" priority="456" id="{3BCB4BA7-8CB7-4C7A-8AB1-8F21D871977F}">
            <xm:f>AND(K20&gt;=Einstellungen!$D$160,K20&lt;=Einstellungen!$E$160)</xm:f>
            <x14:dxf>
              <fill>
                <patternFill>
                  <bgColor theme="6" tint="0.39994506668294322"/>
                </patternFill>
              </fill>
            </x14:dxf>
          </x14:cfRule>
          <x14:cfRule type="expression" priority="457" id="{EA88D4E9-CA3A-40D0-94F8-97317B970C19}">
            <xm:f>AND(K20&gt;=Einstellungen!$D$159,K20&lt;=Einstellungen!$E$159)</xm:f>
            <x14:dxf>
              <fill>
                <patternFill>
                  <bgColor theme="6" tint="0.39994506668294322"/>
                </patternFill>
              </fill>
            </x14:dxf>
          </x14:cfRule>
          <xm:sqref>N21 N23</xm:sqref>
        </x14:conditionalFormatting>
        <x14:conditionalFormatting xmlns:xm="http://schemas.microsoft.com/office/excel/2006/main">
          <x14:cfRule type="expression" priority="446" id="{A3BC493F-B3C1-49D5-9496-6B6736B52984}">
            <xm:f>AND(K20&gt;=Einstellungen!$D$173,K20&lt;=Einstellungen!$E$173)</xm:f>
            <x14:dxf>
              <fill>
                <patternFill>
                  <bgColor theme="9" tint="0.39994506668294322"/>
                </patternFill>
              </fill>
            </x14:dxf>
          </x14:cfRule>
          <x14:cfRule type="expression" priority="453" id="{2FAAF840-0ADC-40B4-9D27-D4A3370BDF8D}">
            <xm:f>AND(K20&gt;=Einstellungen!$D$166,K20&lt;=Einstellungen!$E$166)</xm:f>
            <x14:dxf>
              <fill>
                <patternFill>
                  <bgColor theme="9" tint="0.39994506668294322"/>
                </patternFill>
              </fill>
            </x14:dxf>
          </x14:cfRule>
          <x14:cfRule type="expression" priority="448" id="{E9183AD2-3E06-4502-A9DC-0523A0C7E5A1}">
            <xm:f>AND(K20&gt;=Einstellungen!$D$171,K20&lt;=Einstellungen!$E$171)</xm:f>
            <x14:dxf>
              <fill>
                <patternFill>
                  <bgColor theme="9" tint="0.39994506668294322"/>
                </patternFill>
              </fill>
            </x14:dxf>
          </x14:cfRule>
          <x14:cfRule type="expression" priority="445" id="{D7831966-472C-440A-9E78-DCB01ACD6F2A}">
            <xm:f>AND(K20&gt;=Einstellungen!$D$174,K20&lt;=Einstellungen!$E$174)</xm:f>
            <x14:dxf>
              <fill>
                <patternFill>
                  <bgColor theme="9" tint="0.39994506668294322"/>
                </patternFill>
              </fill>
            </x14:dxf>
          </x14:cfRule>
          <x14:cfRule type="expression" priority="444" id="{F4E0F2BB-EF3D-42E1-9DE9-E3C9D0D31B17}">
            <xm:f>AND(K20&gt;=Einstellungen!$D$175,K20&lt;=Einstellungen!$E$175)</xm:f>
            <x14:dxf>
              <fill>
                <patternFill>
                  <bgColor theme="9" tint="0.39994506668294322"/>
                </patternFill>
              </fill>
            </x14:dxf>
          </x14:cfRule>
          <x14:cfRule type="expression" priority="449" id="{8EF17A43-F0A7-454B-AC87-BF78E94CC7E0}">
            <xm:f>AND(K20&gt;=Einstellungen!$D$170,K20&lt;=Einstellungen!$E$170)</xm:f>
            <x14:dxf>
              <fill>
                <patternFill>
                  <bgColor theme="9" tint="0.39994506668294322"/>
                </patternFill>
              </fill>
            </x14:dxf>
          </x14:cfRule>
          <x14:cfRule type="expression" priority="447" id="{F2C42DC4-560B-4015-B426-0BABB7D97AA9}">
            <xm:f>AND(K20&gt;=Einstellungen!$D$172,K20&lt;=Einstellungen!$E$172)</xm:f>
            <x14:dxf>
              <fill>
                <patternFill>
                  <bgColor theme="9" tint="0.39994506668294322"/>
                </patternFill>
              </fill>
            </x14:dxf>
          </x14:cfRule>
          <x14:cfRule type="expression" priority="451" id="{684165A6-29EE-4591-9C0E-FE6C42FB40CE}">
            <xm:f>AND(K20&gt;=Einstellungen!$D$168,K20&lt;=Einstellungen!$E$168)</xm:f>
            <x14:dxf>
              <fill>
                <patternFill>
                  <bgColor theme="9" tint="0.39994506668294322"/>
                </patternFill>
              </fill>
            </x14:dxf>
          </x14:cfRule>
          <x14:cfRule type="expression" priority="452" id="{03143534-B959-4BFA-9794-7926230CC53B}">
            <xm:f>AND(K20&gt;=Einstellungen!$D$167,K20&lt;=Einstellungen!$E$167)</xm:f>
            <x14:dxf>
              <fill>
                <patternFill>
                  <bgColor theme="9" tint="0.39994506668294322"/>
                </patternFill>
              </fill>
            </x14:dxf>
          </x14:cfRule>
          <x14:cfRule type="expression" priority="450" id="{635309D1-400B-4E78-9CAE-0382D15D8A22}">
            <xm:f>AND(K20&gt;=Einstellungen!$D$169,K20&lt;=Einstellungen!$E$169)</xm:f>
            <x14:dxf>
              <fill>
                <patternFill>
                  <bgColor theme="9" tint="0.39994506668294322"/>
                </patternFill>
              </fill>
            </x14:dxf>
          </x14:cfRule>
          <xm:sqref>O20:O23</xm:sqref>
        </x14:conditionalFormatting>
        <x14:conditionalFormatting xmlns:xm="http://schemas.microsoft.com/office/excel/2006/main">
          <x14:cfRule type="expression" priority="443" id="{4755B142-BA18-49D8-9C37-3363023ACC43}">
            <xm:f>AND(K20&gt;=Einstellungen!$D$166,K20&lt;=Einstellungen!$E$166)</xm:f>
            <x14:dxf>
              <fill>
                <patternFill>
                  <bgColor theme="9" tint="0.39994506668294322"/>
                </patternFill>
              </fill>
            </x14:dxf>
          </x14:cfRule>
          <x14:cfRule type="expression" priority="441" id="{49FFCEF1-FA30-4CF6-B75C-7ADC23490543}">
            <xm:f>AND(K20&gt;=Einstellungen!$D$168,K20&lt;=Einstellungen!$E$168)</xm:f>
            <x14:dxf>
              <fill>
                <patternFill>
                  <bgColor theme="9" tint="0.39994506668294322"/>
                </patternFill>
              </fill>
            </x14:dxf>
          </x14:cfRule>
          <x14:cfRule type="expression" priority="440" id="{E98DF7B9-E2C9-4F65-804D-F4DD2AE72FAA}">
            <xm:f>AND(K20&gt;=Einstellungen!$D$169,K20&lt;=Einstellungen!$E$169)</xm:f>
            <x14:dxf>
              <fill>
                <patternFill>
                  <bgColor theme="9" tint="0.39994506668294322"/>
                </patternFill>
              </fill>
            </x14:dxf>
          </x14:cfRule>
          <x14:cfRule type="expression" priority="439" id="{98AAB2CD-192A-4619-8876-05AC45646200}">
            <xm:f>AND(K20&gt;=Einstellungen!$D$170,K20&lt;=Einstellungen!$E$170)</xm:f>
            <x14:dxf>
              <fill>
                <patternFill>
                  <bgColor theme="9" tint="0.39994506668294322"/>
                </patternFill>
              </fill>
            </x14:dxf>
          </x14:cfRule>
          <x14:cfRule type="expression" priority="438" id="{58622288-8C24-47B1-930D-E11D9B92DF6F}">
            <xm:f>AND(K20&gt;=Einstellungen!$D$171,K20&lt;=Einstellungen!$E$171)</xm:f>
            <x14:dxf>
              <fill>
                <patternFill>
                  <bgColor theme="9" tint="0.39994506668294322"/>
                </patternFill>
              </fill>
            </x14:dxf>
          </x14:cfRule>
          <x14:cfRule type="expression" priority="437" id="{FB74F728-E07B-4FB9-A35D-C6455575B144}">
            <xm:f>AND(K20&gt;=Einstellungen!$D$172,K20&lt;=Einstellungen!$E$172)</xm:f>
            <x14:dxf>
              <fill>
                <patternFill>
                  <bgColor theme="9" tint="0.39994506668294322"/>
                </patternFill>
              </fill>
            </x14:dxf>
          </x14:cfRule>
          <x14:cfRule type="expression" priority="436" id="{830D41F1-6A49-4A82-BBFD-E52BA879D0CC}">
            <xm:f>AND(K20&gt;=Einstellungen!$D$173,K20&lt;=Einstellungen!$E$173)</xm:f>
            <x14:dxf>
              <fill>
                <patternFill>
                  <bgColor theme="9" tint="0.39994506668294322"/>
                </patternFill>
              </fill>
            </x14:dxf>
          </x14:cfRule>
          <x14:cfRule type="expression" priority="435" id="{0307C938-882C-44B5-B436-FCFF5D7716BF}">
            <xm:f>AND(K20&gt;=Einstellungen!$D$174,K20&lt;=Einstellungen!$E$174)</xm:f>
            <x14:dxf>
              <fill>
                <patternFill>
                  <bgColor theme="9" tint="0.39994506668294322"/>
                </patternFill>
              </fill>
            </x14:dxf>
          </x14:cfRule>
          <x14:cfRule type="expression" priority="434" id="{F6C89FEF-9856-48B9-8199-0255BB7118F1}">
            <xm:f>AND(K20&gt;=Einstellungen!$D$175,K20&lt;=Einstellungen!$E$175)</xm:f>
            <x14:dxf>
              <fill>
                <patternFill>
                  <bgColor theme="9" tint="0.39994506668294322"/>
                </patternFill>
              </fill>
            </x14:dxf>
          </x14:cfRule>
          <x14:cfRule type="expression" priority="442" id="{A1754BB7-3A09-4872-9576-333A128D1157}">
            <xm:f>AND(K20&gt;=Einstellungen!$D$167,K20&lt;=Einstellungen!$E$167)</xm:f>
            <x14:dxf>
              <fill>
                <patternFill>
                  <bgColor theme="9" tint="0.39994506668294322"/>
                </patternFill>
              </fill>
            </x14:dxf>
          </x14:cfRule>
          <xm:sqref>O21 O23</xm:sqref>
        </x14:conditionalFormatting>
        <x14:conditionalFormatting xmlns:xm="http://schemas.microsoft.com/office/excel/2006/main">
          <x14:cfRule type="expression" priority="2656" id="{AF039F1C-4BF2-46B0-B309-91FB41B03DF1}">
            <xm:f>AND(K12&gt;=Einstellungen!$D$185,K12&lt;=Einstellungen!$E$185)</xm:f>
            <x14:dxf>
              <fill>
                <patternFill>
                  <bgColor theme="7" tint="0.39994506668294322"/>
                </patternFill>
              </fill>
            </x14:dxf>
          </x14:cfRule>
          <x14:cfRule type="expression" priority="2655" id="{B6F2AA2E-304A-450E-93E7-CD975DA12A87}">
            <xm:f>AND(K12&gt;=Einstellungen!$D$186,K12&lt;=Einstellungen!$E$186)</xm:f>
            <x14:dxf>
              <fill>
                <patternFill>
                  <bgColor theme="7" tint="0.39994506668294322"/>
                </patternFill>
              </fill>
            </x14:dxf>
          </x14:cfRule>
          <x14:cfRule type="expression" priority="2654" id="{B9121F53-5404-4E0E-9D2E-8EC5DB3BC14E}">
            <xm:f>AND(K12&gt;=Einstellungen!$D$187,K12&lt;=Einstellungen!$E$187)</xm:f>
            <x14:dxf>
              <fill>
                <patternFill>
                  <bgColor theme="7" tint="0.39994506668294322"/>
                </patternFill>
              </fill>
            </x14:dxf>
          </x14:cfRule>
          <x14:cfRule type="expression" priority="2653" id="{4339A1FA-B2EA-48A9-83AD-6C8554FD3582}">
            <xm:f>AND(K12&gt;=Einstellungen!$D$188,K12&lt;=Einstellungen!$E$188)</xm:f>
            <x14:dxf>
              <fill>
                <patternFill>
                  <bgColor theme="7" tint="0.39994506668294322"/>
                </patternFill>
              </fill>
            </x14:dxf>
          </x14:cfRule>
          <x14:cfRule type="expression" priority="2662" id="{81458C8D-529C-488A-A0EF-3ABD3AF32AB7}">
            <xm:f>AND(K12&gt;=Einstellungen!$D$179,K12&lt;=Einstellungen!$E$179)</xm:f>
            <x14:dxf>
              <fill>
                <patternFill>
                  <bgColor theme="7" tint="0.39994506668294322"/>
                </patternFill>
              </fill>
            </x14:dxf>
          </x14:cfRule>
          <x14:cfRule type="expression" priority="2661" id="{6EE2B729-E249-424F-A7F7-B9AE4B662E8C}">
            <xm:f>AND(K12&gt;=Einstellungen!$D$180,K12&lt;=Einstellungen!$E$180)</xm:f>
            <x14:dxf>
              <fill>
                <patternFill>
                  <bgColor theme="7" tint="0.39994506668294322"/>
                </patternFill>
              </fill>
            </x14:dxf>
          </x14:cfRule>
          <x14:cfRule type="expression" priority="2660" id="{DBA96765-8ACC-43AD-A338-1E75B5B1BDC8}">
            <xm:f>AND(K12&gt;=Einstellungen!$D$181,K12&lt;=Einstellungen!$E$181)</xm:f>
            <x14:dxf>
              <fill>
                <patternFill>
                  <bgColor theme="7" tint="0.39994506668294322"/>
                </patternFill>
              </fill>
            </x14:dxf>
          </x14:cfRule>
          <x14:cfRule type="expression" priority="2659" id="{A546FD50-8CB5-447C-A84B-9257115A9AC6}">
            <xm:f>AND(K12&gt;=Einstellungen!$D$182,K12&lt;=Einstellungen!$E$182)</xm:f>
            <x14:dxf>
              <fill>
                <patternFill>
                  <bgColor theme="7" tint="0.39994506668294322"/>
                </patternFill>
              </fill>
            </x14:dxf>
          </x14:cfRule>
          <x14:cfRule type="expression" priority="2658" id="{F1C05B12-B818-42DB-AE25-1C37EDE4CECB}">
            <xm:f>AND(K12&gt;=Einstellungen!$D$183,K12&lt;=Einstellungen!$E$183)</xm:f>
            <x14:dxf>
              <fill>
                <patternFill>
                  <bgColor theme="7" tint="0.39994506668294322"/>
                </patternFill>
              </fill>
            </x14:dxf>
          </x14:cfRule>
          <x14:cfRule type="expression" priority="2657" id="{B404F282-67C4-4486-BF03-C61EA9CEB51A}">
            <xm:f>AND(K12&gt;=Einstellungen!$D$184,K12&lt;=Einstellungen!$E$184)</xm:f>
            <x14:dxf>
              <fill>
                <patternFill>
                  <bgColor theme="7" tint="0.39994506668294322"/>
                </patternFill>
              </fill>
            </x14:dxf>
          </x14:cfRule>
          <xm:sqref>P12</xm:sqref>
        </x14:conditionalFormatting>
        <x14:conditionalFormatting xmlns:xm="http://schemas.microsoft.com/office/excel/2006/main">
          <x14:cfRule type="expression" priority="2642" id="{DF0D724D-96D6-4DB3-8FF1-96C66314DC11}">
            <xm:f>AND(K14&gt;=Einstellungen!$D$179,K14&lt;=Einstellungen!$E$179)</xm:f>
            <x14:dxf>
              <fill>
                <patternFill>
                  <bgColor theme="7" tint="0.39994506668294322"/>
                </patternFill>
              </fill>
            </x14:dxf>
          </x14:cfRule>
          <x14:cfRule type="expression" priority="2634" id="{21D4E40A-A0BA-4BA5-93AF-3C055E3C6189}">
            <xm:f>AND(K14&gt;=Einstellungen!$D$187,K14&lt;=Einstellungen!$E$187)</xm:f>
            <x14:dxf>
              <fill>
                <patternFill>
                  <bgColor theme="7" tint="0.39994506668294322"/>
                </patternFill>
              </fill>
            </x14:dxf>
          </x14:cfRule>
          <x14:cfRule type="expression" priority="2633" id="{CA51D806-0798-427D-B2D2-BCDBF4A2322B}">
            <xm:f>AND(K14&gt;=Einstellungen!$D$188,K14&lt;=Einstellungen!$E$188)</xm:f>
            <x14:dxf>
              <fill>
                <patternFill>
                  <bgColor theme="7" tint="0.39994506668294322"/>
                </patternFill>
              </fill>
            </x14:dxf>
          </x14:cfRule>
          <x14:cfRule type="expression" priority="2635" id="{BE3A2CBB-77B1-45C5-9E5F-7EBC845F20E5}">
            <xm:f>AND(K14&gt;=Einstellungen!$D$186,K14&lt;=Einstellungen!$E$186)</xm:f>
            <x14:dxf>
              <fill>
                <patternFill>
                  <bgColor theme="7" tint="0.39994506668294322"/>
                </patternFill>
              </fill>
            </x14:dxf>
          </x14:cfRule>
          <x14:cfRule type="expression" priority="2636" id="{E7DF6708-D46C-4A44-BE89-1E7F5877B033}">
            <xm:f>AND(K14&gt;=Einstellungen!$D$185,K14&lt;=Einstellungen!$E$185)</xm:f>
            <x14:dxf>
              <fill>
                <patternFill>
                  <bgColor theme="7" tint="0.39994506668294322"/>
                </patternFill>
              </fill>
            </x14:dxf>
          </x14:cfRule>
          <x14:cfRule type="expression" priority="2637" id="{FAB28C2C-474C-47CE-9AD9-1585DE98041D}">
            <xm:f>AND(K14&gt;=Einstellungen!$D$184,K14&lt;=Einstellungen!$E$184)</xm:f>
            <x14:dxf>
              <fill>
                <patternFill>
                  <bgColor theme="7" tint="0.39994506668294322"/>
                </patternFill>
              </fill>
            </x14:dxf>
          </x14:cfRule>
          <x14:cfRule type="expression" priority="2638" id="{4285E786-3A4D-44B5-ACCF-10A236AECEA3}">
            <xm:f>AND(K14&gt;=Einstellungen!$D$183,K14&lt;=Einstellungen!$E$183)</xm:f>
            <x14:dxf>
              <fill>
                <patternFill>
                  <bgColor theme="7" tint="0.39994506668294322"/>
                </patternFill>
              </fill>
            </x14:dxf>
          </x14:cfRule>
          <x14:cfRule type="expression" priority="2639" id="{2A72B8E8-D534-4D49-8DF3-32B5644198FA}">
            <xm:f>AND(K14&gt;=Einstellungen!$D$182,K14&lt;=Einstellungen!$E$182)</xm:f>
            <x14:dxf>
              <fill>
                <patternFill>
                  <bgColor theme="7" tint="0.39994506668294322"/>
                </patternFill>
              </fill>
            </x14:dxf>
          </x14:cfRule>
          <x14:cfRule type="expression" priority="2641" id="{5FD556D5-8EAA-4CC5-8C61-9F120C19A8B9}">
            <xm:f>AND(K14&gt;=Einstellungen!$D$180,K14&lt;=Einstellungen!$E$180)</xm:f>
            <x14:dxf>
              <fill>
                <patternFill>
                  <bgColor theme="7" tint="0.39994506668294322"/>
                </patternFill>
              </fill>
            </x14:dxf>
          </x14:cfRule>
          <x14:cfRule type="expression" priority="2640" id="{5AE10B10-9A58-4306-86A9-9BF77FB1EB4D}">
            <xm:f>AND(K14&gt;=Einstellungen!$D$181,K14&lt;=Einstellungen!$E$181)</xm:f>
            <x14:dxf>
              <fill>
                <patternFill>
                  <bgColor theme="7" tint="0.39994506668294322"/>
                </patternFill>
              </fill>
            </x14:dxf>
          </x14:cfRule>
          <xm:sqref>P14 P16 P18 P24 P26 P28 P30 P32 P34 P36 P38 P40 P42 P44 P46 P48 P50 P52 P54 P56 P58 P60 P62 P64 P66 P68 P70 P72 P74 P76 P78 P80 P82 P84</xm:sqref>
        </x14:conditionalFormatting>
        <x14:conditionalFormatting xmlns:xm="http://schemas.microsoft.com/office/excel/2006/main">
          <x14:cfRule type="expression" priority="2649" id="{96671BCC-44E6-40CF-8950-783C34A35DB7}">
            <xm:f>AND(K14&gt;=Einstellungen!$D$182,K14&lt;=Einstellungen!$E$182)</xm:f>
            <x14:dxf>
              <fill>
                <patternFill>
                  <bgColor theme="7" tint="0.39994506668294322"/>
                </patternFill>
              </fill>
            </x14:dxf>
          </x14:cfRule>
          <x14:cfRule type="expression" priority="2645" id="{9B2E8105-21CE-40AD-9E7E-A2148D161FE5}">
            <xm:f>AND(K14&gt;=Einstellungen!$D$186,K14&lt;=Einstellungen!$E$186)</xm:f>
            <x14:dxf>
              <fill>
                <patternFill>
                  <bgColor theme="7" tint="0.39994506668294322"/>
                </patternFill>
              </fill>
            </x14:dxf>
          </x14:cfRule>
          <x14:cfRule type="expression" priority="2644" id="{1F077077-6E54-45AB-A378-A96F4591C11C}">
            <xm:f>AND(K14&gt;=Einstellungen!$D$187,K14&lt;=Einstellungen!$E$187)</xm:f>
            <x14:dxf>
              <fill>
                <patternFill>
                  <bgColor theme="7" tint="0.39994506668294322"/>
                </patternFill>
              </fill>
            </x14:dxf>
          </x14:cfRule>
          <x14:cfRule type="expression" priority="2643" id="{F446F0B3-F95A-4254-9E28-D12644EA643D}">
            <xm:f>AND(K14&gt;=Einstellungen!$D$188,K14&lt;=Einstellungen!$E$188)</xm:f>
            <x14:dxf>
              <fill>
                <patternFill>
                  <bgColor theme="7" tint="0.39994506668294322"/>
                </patternFill>
              </fill>
            </x14:dxf>
          </x14:cfRule>
          <x14:cfRule type="expression" priority="2652" id="{A46748F6-D6FF-46BA-BAF2-EC6BD194FC99}">
            <xm:f>AND(K14&gt;=Einstellungen!$D$179,K14&lt;=Einstellungen!$E$179)</xm:f>
            <x14:dxf>
              <fill>
                <patternFill>
                  <bgColor theme="7" tint="0.39994506668294322"/>
                </patternFill>
              </fill>
            </x14:dxf>
          </x14:cfRule>
          <x14:cfRule type="expression" priority="2651" id="{9EBE7200-2C5F-4578-AA34-1731402102A7}">
            <xm:f>AND(K14&gt;=Einstellungen!$D$180,K14&lt;=Einstellungen!$E$180)</xm:f>
            <x14:dxf>
              <fill>
                <patternFill>
                  <bgColor theme="7" tint="0.39994506668294322"/>
                </patternFill>
              </fill>
            </x14:dxf>
          </x14:cfRule>
          <x14:cfRule type="expression" priority="2650" id="{0C1A9993-B401-46B4-8182-C519E515A5C1}">
            <xm:f>AND(K14&gt;=Einstellungen!$D$181,K14&lt;=Einstellungen!$E$181)</xm:f>
            <x14:dxf>
              <fill>
                <patternFill>
                  <bgColor theme="7" tint="0.39994506668294322"/>
                </patternFill>
              </fill>
            </x14:dxf>
          </x14:cfRule>
          <x14:cfRule type="expression" priority="2648" id="{1348C14E-F235-4B3C-BCB6-8632542249CB}">
            <xm:f>AND(K14&gt;=Einstellungen!$D$183,K14&lt;=Einstellungen!$E$183)</xm:f>
            <x14:dxf>
              <fill>
                <patternFill>
                  <bgColor theme="7" tint="0.39994506668294322"/>
                </patternFill>
              </fill>
            </x14:dxf>
          </x14:cfRule>
          <x14:cfRule type="expression" priority="2647" id="{CA70893D-F605-4890-8F90-9C266D6095A5}">
            <xm:f>AND(K14&gt;=Einstellungen!$D$184,K14&lt;=Einstellungen!$E$184)</xm:f>
            <x14:dxf>
              <fill>
                <patternFill>
                  <bgColor theme="7" tint="0.39994506668294322"/>
                </patternFill>
              </fill>
            </x14:dxf>
          </x14:cfRule>
          <x14:cfRule type="expression" priority="2646" id="{3A53E2FC-B812-4FE3-8130-80128681138D}">
            <xm:f>AND(K14&gt;=Einstellungen!$D$185,K14&lt;=Einstellungen!$E$185)</xm:f>
            <x14:dxf>
              <fill>
                <patternFill>
                  <bgColor theme="7" tint="0.39994506668294322"/>
                </patternFill>
              </fill>
            </x14:dxf>
          </x14:cfRule>
          <xm:sqref>P15 P17 P19 P25 P27 P29 P31 P33 P35 P37 P39 P41 P43 P45 P47 P49 P51 P53 P55 P57 P59 P61 P63 P65 P67 P69 P71 P73 P75 P77 P79 P81 P83 P85</xm:sqref>
        </x14:conditionalFormatting>
        <x14:conditionalFormatting xmlns:xm="http://schemas.microsoft.com/office/excel/2006/main">
          <x14:cfRule type="expression" priority="376" id="{365B705E-C339-493C-9629-2850152CD99E}">
            <xm:f>AND(K20&gt;=Einstellungen!$D$186,K20&lt;=Einstellungen!$E$186)</xm:f>
            <x14:dxf>
              <fill>
                <patternFill>
                  <bgColor theme="7" tint="0.39994506668294322"/>
                </patternFill>
              </fill>
            </x14:dxf>
          </x14:cfRule>
          <x14:cfRule type="expression" priority="377" id="{1564F608-BE3E-4476-A65F-B1DEDB9A0523}">
            <xm:f>AND(K20&gt;=Einstellungen!$D$185,K20&lt;=Einstellungen!$E$185)</xm:f>
            <x14:dxf>
              <fill>
                <patternFill>
                  <bgColor theme="7" tint="0.39994506668294322"/>
                </patternFill>
              </fill>
            </x14:dxf>
          </x14:cfRule>
          <x14:cfRule type="expression" priority="378" id="{601D58BD-1D17-4E16-861D-53384FD94420}">
            <xm:f>AND(K20&gt;=Einstellungen!$D$184,K20&lt;=Einstellungen!$E$184)</xm:f>
            <x14:dxf>
              <fill>
                <patternFill>
                  <bgColor theme="7" tint="0.39994506668294322"/>
                </patternFill>
              </fill>
            </x14:dxf>
          </x14:cfRule>
          <x14:cfRule type="expression" priority="379" id="{A2943370-EA8D-4AC3-9AD7-F8D981BD60E4}">
            <xm:f>AND(K20&gt;=Einstellungen!$D$183,K20&lt;=Einstellungen!$E$183)</xm:f>
            <x14:dxf>
              <fill>
                <patternFill>
                  <bgColor theme="7" tint="0.39994506668294322"/>
                </patternFill>
              </fill>
            </x14:dxf>
          </x14:cfRule>
          <x14:cfRule type="expression" priority="380" id="{AE0C6241-9A9F-455E-86C7-D50F5EE680A9}">
            <xm:f>AND(K20&gt;=Einstellungen!$D$182,K20&lt;=Einstellungen!$E$182)</xm:f>
            <x14:dxf>
              <fill>
                <patternFill>
                  <bgColor theme="7" tint="0.39994506668294322"/>
                </patternFill>
              </fill>
            </x14:dxf>
          </x14:cfRule>
          <x14:cfRule type="expression" priority="383" id="{8F3B24E9-DF2E-4249-BCBD-70F1559A3667}">
            <xm:f>AND(K20&gt;=Einstellungen!$D$179,K20&lt;=Einstellungen!$E$179)</xm:f>
            <x14:dxf>
              <fill>
                <patternFill>
                  <bgColor theme="7" tint="0.39994506668294322"/>
                </patternFill>
              </fill>
            </x14:dxf>
          </x14:cfRule>
          <x14:cfRule type="expression" priority="381" id="{8D97F2D4-A888-4770-8B84-D0299D43CBB0}">
            <xm:f>AND(K20&gt;=Einstellungen!$D$181,K20&lt;=Einstellungen!$E$181)</xm:f>
            <x14:dxf>
              <fill>
                <patternFill>
                  <bgColor theme="7" tint="0.39994506668294322"/>
                </patternFill>
              </fill>
            </x14:dxf>
          </x14:cfRule>
          <x14:cfRule type="expression" priority="382" id="{18BC1F3B-354D-43DB-82DD-C5FDB3F1C849}">
            <xm:f>AND(K20&gt;=Einstellungen!$D$180,K20&lt;=Einstellungen!$E$180)</xm:f>
            <x14:dxf>
              <fill>
                <patternFill>
                  <bgColor theme="7" tint="0.39994506668294322"/>
                </patternFill>
              </fill>
            </x14:dxf>
          </x14:cfRule>
          <x14:cfRule type="expression" priority="374" id="{5DD14BB0-F150-426F-AE0F-5E724EE10A7A}">
            <xm:f>AND(K20&gt;=Einstellungen!$D$188,K20&lt;=Einstellungen!$E$188)</xm:f>
            <x14:dxf>
              <fill>
                <patternFill>
                  <bgColor theme="7" tint="0.39994506668294322"/>
                </patternFill>
              </fill>
            </x14:dxf>
          </x14:cfRule>
          <x14:cfRule type="expression" priority="375" id="{0F26AA59-EF03-4561-BD9C-352E2A5A8209}">
            <xm:f>AND(K20&gt;=Einstellungen!$D$187,K20&lt;=Einstellungen!$E$187)</xm:f>
            <x14:dxf>
              <fill>
                <patternFill>
                  <bgColor theme="7" tint="0.39994506668294322"/>
                </patternFill>
              </fill>
            </x14:dxf>
          </x14:cfRule>
          <xm:sqref>P20 P22</xm:sqref>
        </x14:conditionalFormatting>
        <x14:conditionalFormatting xmlns:xm="http://schemas.microsoft.com/office/excel/2006/main">
          <x14:cfRule type="expression" priority="391" id="{8ABA6CBD-CEC7-43C0-AF4F-A8384C897578}">
            <xm:f>AND(K20&gt;=Einstellungen!$D$181,K20&lt;=Einstellungen!$E$181)</xm:f>
            <x14:dxf>
              <fill>
                <patternFill>
                  <bgColor theme="7" tint="0.39994506668294322"/>
                </patternFill>
              </fill>
            </x14:dxf>
          </x14:cfRule>
          <x14:cfRule type="expression" priority="384" id="{1982EC4A-52B5-4D9F-A872-B63894C6AE69}">
            <xm:f>AND(K20&gt;=Einstellungen!$D$188,K20&lt;=Einstellungen!$E$188)</xm:f>
            <x14:dxf>
              <fill>
                <patternFill>
                  <bgColor theme="7" tint="0.39994506668294322"/>
                </patternFill>
              </fill>
            </x14:dxf>
          </x14:cfRule>
          <x14:cfRule type="expression" priority="385" id="{802F7E1C-9A00-482C-B284-4EC9136D5CE8}">
            <xm:f>AND(K20&gt;=Einstellungen!$D$187,K20&lt;=Einstellungen!$E$187)</xm:f>
            <x14:dxf>
              <fill>
                <patternFill>
                  <bgColor theme="7" tint="0.39994506668294322"/>
                </patternFill>
              </fill>
            </x14:dxf>
          </x14:cfRule>
          <x14:cfRule type="expression" priority="386" id="{B8AE3CB4-743B-4069-BDDF-F77261C96AC9}">
            <xm:f>AND(K20&gt;=Einstellungen!$D$186,K20&lt;=Einstellungen!$E$186)</xm:f>
            <x14:dxf>
              <fill>
                <patternFill>
                  <bgColor theme="7" tint="0.39994506668294322"/>
                </patternFill>
              </fill>
            </x14:dxf>
          </x14:cfRule>
          <x14:cfRule type="expression" priority="387" id="{02D62202-05CD-44DB-BBD2-9B7876BFF7BB}">
            <xm:f>AND(K20&gt;=Einstellungen!$D$185,K20&lt;=Einstellungen!$E$185)</xm:f>
            <x14:dxf>
              <fill>
                <patternFill>
                  <bgColor theme="7" tint="0.39994506668294322"/>
                </patternFill>
              </fill>
            </x14:dxf>
          </x14:cfRule>
          <x14:cfRule type="expression" priority="388" id="{4389C345-3459-4551-898B-46683AC9C7B8}">
            <xm:f>AND(K20&gt;=Einstellungen!$D$184,K20&lt;=Einstellungen!$E$184)</xm:f>
            <x14:dxf>
              <fill>
                <patternFill>
                  <bgColor theme="7" tint="0.39994506668294322"/>
                </patternFill>
              </fill>
            </x14:dxf>
          </x14:cfRule>
          <x14:cfRule type="expression" priority="389" id="{1EF28169-B0ED-4C3B-BD95-8BC60720DB75}">
            <xm:f>AND(K20&gt;=Einstellungen!$D$183,K20&lt;=Einstellungen!$E$183)</xm:f>
            <x14:dxf>
              <fill>
                <patternFill>
                  <bgColor theme="7" tint="0.39994506668294322"/>
                </patternFill>
              </fill>
            </x14:dxf>
          </x14:cfRule>
          <x14:cfRule type="expression" priority="390" id="{7F0F106F-34C5-42AA-AEE9-E996D4638858}">
            <xm:f>AND(K20&gt;=Einstellungen!$D$182,K20&lt;=Einstellungen!$E$182)</xm:f>
            <x14:dxf>
              <fill>
                <patternFill>
                  <bgColor theme="7" tint="0.39994506668294322"/>
                </patternFill>
              </fill>
            </x14:dxf>
          </x14:cfRule>
          <x14:cfRule type="expression" priority="392" id="{F887D584-A079-4947-8098-1056F69C90BA}">
            <xm:f>AND(K20&gt;=Einstellungen!$D$180,K20&lt;=Einstellungen!$E$180)</xm:f>
            <x14:dxf>
              <fill>
                <patternFill>
                  <bgColor theme="7" tint="0.39994506668294322"/>
                </patternFill>
              </fill>
            </x14:dxf>
          </x14:cfRule>
          <x14:cfRule type="expression" priority="393" id="{F6279383-ACF8-407A-98BA-0188F7EFBEDE}">
            <xm:f>AND(K20&gt;=Einstellungen!$D$179,K20&lt;=Einstellungen!$E$179)</xm:f>
            <x14:dxf>
              <fill>
                <patternFill>
                  <bgColor theme="7" tint="0.39994506668294322"/>
                </patternFill>
              </fill>
            </x14:dxf>
          </x14:cfRule>
          <xm:sqref>P21 P23</xm:sqref>
        </x14:conditionalFormatting>
        <x14:conditionalFormatting xmlns:xm="http://schemas.microsoft.com/office/excel/2006/main">
          <x14:cfRule type="expression" priority="2733" id="{80F5F8D5-9E55-4DF4-A680-A1523E90964A}">
            <xm:f>AND(K12&gt;=Einstellungen!$D$201,K12&lt;=Einstellungen!$E$201)</xm:f>
            <x14:dxf>
              <fill>
                <patternFill>
                  <bgColor theme="5" tint="0.59996337778862885"/>
                </patternFill>
              </fill>
            </x14:dxf>
          </x14:cfRule>
          <x14:cfRule type="expression" priority="2734" id="{A2166B47-DCB0-43FF-A754-EBFE9C7FD691}">
            <xm:f>AND(K12&gt;=Einstellungen!$D$200,K12&lt;=Einstellungen!$E$200)</xm:f>
            <x14:dxf>
              <fill>
                <patternFill>
                  <bgColor theme="5" tint="0.59996337778862885"/>
                </patternFill>
              </fill>
            </x14:dxf>
          </x14:cfRule>
          <x14:cfRule type="expression" priority="2735" id="{832B0A0B-C1CB-4F11-95B4-FC431445301D}">
            <xm:f>AND(K12&gt;=Einstellungen!$D$199,K12&lt;=Einstellungen!$E$199)</xm:f>
            <x14:dxf>
              <fill>
                <patternFill>
                  <bgColor theme="5" tint="0.59996337778862885"/>
                </patternFill>
              </fill>
            </x14:dxf>
          </x14:cfRule>
          <x14:cfRule type="expression" priority="2736" id="{BB01A717-0018-43F7-BFD8-801A05544E00}">
            <xm:f>AND(K12&gt;=Einstellungen!$D$198,K12&lt;=Einstellungen!$E$198)</xm:f>
            <x14:dxf>
              <fill>
                <patternFill>
                  <bgColor theme="5" tint="0.59996337778862885"/>
                </patternFill>
              </fill>
            </x14:dxf>
          </x14:cfRule>
          <x14:cfRule type="expression" priority="2738" id="{F5F9C507-1B77-46E9-9E32-B124F10A1BD9}">
            <xm:f>AND(K12&gt;=Einstellungen!$D$196,K12&lt;=Einstellungen!$E$196)</xm:f>
            <x14:dxf>
              <fill>
                <patternFill>
                  <bgColor theme="5" tint="0.59996337778862885"/>
                </patternFill>
              </fill>
            </x14:dxf>
          </x14:cfRule>
          <x14:cfRule type="expression" priority="2741" id="{642ACBFC-827C-48E7-A7A6-EA2D6FF56238}">
            <xm:f>AND(K12&gt;=Einstellungen!$D$193,K12&lt;=Einstellungen!$E$193)</xm:f>
            <x14:dxf>
              <fill>
                <patternFill>
                  <bgColor theme="5" tint="0.59996337778862885"/>
                </patternFill>
              </fill>
            </x14:dxf>
          </x14:cfRule>
          <x14:cfRule type="expression" priority="2742" id="{27030A2D-2518-49B3-97C7-DB75DD300880}">
            <xm:f>AND(K12&gt;=Einstellungen!$D$192,K12&lt;=Einstellungen!$E$192)</xm:f>
            <x14:dxf>
              <fill>
                <patternFill>
                  <bgColor theme="5" tint="0.59996337778862885"/>
                </patternFill>
              </fill>
            </x14:dxf>
          </x14:cfRule>
          <x14:cfRule type="expression" priority="2739" id="{961F5D21-56B4-46B6-B2A8-57E4CC863FEF}">
            <xm:f>AND(K12&gt;=Einstellungen!$D$195,K12&lt;=Einstellungen!$E$195)</xm:f>
            <x14:dxf>
              <fill>
                <patternFill>
                  <bgColor theme="5" tint="0.59996337778862885"/>
                </patternFill>
              </fill>
            </x14:dxf>
          </x14:cfRule>
          <x14:cfRule type="expression" priority="2737" id="{37B8BAB8-05A3-4AE2-8F35-2470FD2F3242}">
            <xm:f>AND(K12&gt;=Einstellungen!$D$197,K12&lt;=Einstellungen!$E$197)</xm:f>
            <x14:dxf>
              <fill>
                <patternFill>
                  <bgColor theme="5" tint="0.59996337778862885"/>
                </patternFill>
              </fill>
            </x14:dxf>
          </x14:cfRule>
          <x14:cfRule type="expression" priority="2740" id="{0CACE79B-91C9-4536-A557-7F3279E620BB}">
            <xm:f>AND(K12&gt;=Einstellungen!$D$194,K12&lt;=Einstellungen!$E$194)</xm:f>
            <x14:dxf>
              <fill>
                <patternFill>
                  <bgColor theme="5" tint="0.59996337778862885"/>
                </patternFill>
              </fill>
            </x14:dxf>
          </x14:cfRule>
          <xm:sqref>Q12</xm:sqref>
        </x14:conditionalFormatting>
        <x14:conditionalFormatting xmlns:xm="http://schemas.microsoft.com/office/excel/2006/main">
          <x14:cfRule type="expression" priority="2731" id="{CC8B561A-AB59-4BFC-8A92-732F452F3F86}">
            <xm:f>AND(K12&gt;=Einstellungen!$D$193,K12&lt;=Einstellungen!$E$193)</xm:f>
            <x14:dxf>
              <fill>
                <patternFill>
                  <bgColor theme="5" tint="0.59996337778862885"/>
                </patternFill>
              </fill>
            </x14:dxf>
          </x14:cfRule>
          <x14:cfRule type="expression" priority="2732" id="{D4F6AAAF-7DAC-4674-AC9A-7C97D0032E5E}">
            <xm:f>AND(K12&gt;=Einstellungen!$D$192,K12&lt;=Einstellungen!$E$192)</xm:f>
            <x14:dxf>
              <fill>
                <patternFill>
                  <bgColor theme="5" tint="0.59996337778862885"/>
                </patternFill>
              </fill>
            </x14:dxf>
          </x14:cfRule>
          <x14:cfRule type="expression" priority="2724" id="{70738C6B-FE15-46A2-8F79-7BF83FAFBA4F}">
            <xm:f>AND(K12&gt;=Einstellungen!$D$200,K12&lt;=Einstellungen!$E$200)</xm:f>
            <x14:dxf>
              <fill>
                <patternFill>
                  <bgColor theme="5" tint="0.59996337778862885"/>
                </patternFill>
              </fill>
            </x14:dxf>
          </x14:cfRule>
          <x14:cfRule type="expression" priority="2723" id="{206D82D1-A3B5-4D78-9390-EFD8C71E9EFA}">
            <xm:f>AND(K12&gt;=Einstellungen!$D$201,K12&lt;=Einstellungen!$E$201)</xm:f>
            <x14:dxf>
              <fill>
                <patternFill>
                  <bgColor theme="5" tint="0.59996337778862885"/>
                </patternFill>
              </fill>
            </x14:dxf>
          </x14:cfRule>
          <x14:cfRule type="expression" priority="2730" id="{36278F84-18ED-47E5-A033-C6D7B0CA30E4}">
            <xm:f>AND(K12&gt;=Einstellungen!$D$194,K12&lt;=Einstellungen!$E$194)</xm:f>
            <x14:dxf>
              <fill>
                <patternFill>
                  <bgColor theme="5" tint="0.59996337778862885"/>
                </patternFill>
              </fill>
            </x14:dxf>
          </x14:cfRule>
          <x14:cfRule type="expression" priority="2725" id="{72DEE3CA-8664-4E1E-AD22-EDF13B0899A1}">
            <xm:f>AND(K12&gt;=Einstellungen!$D$199,K12&lt;=Einstellungen!$E$199)</xm:f>
            <x14:dxf>
              <fill>
                <patternFill>
                  <bgColor theme="5" tint="0.59996337778862885"/>
                </patternFill>
              </fill>
            </x14:dxf>
          </x14:cfRule>
          <x14:cfRule type="expression" priority="2726" id="{DA69600D-098A-4E8B-A9CB-9A29D9E52976}">
            <xm:f>AND(K12&gt;=Einstellungen!$D$198,K12&lt;=Einstellungen!$E$198)</xm:f>
            <x14:dxf>
              <fill>
                <patternFill>
                  <bgColor theme="5" tint="0.59996337778862885"/>
                </patternFill>
              </fill>
            </x14:dxf>
          </x14:cfRule>
          <x14:cfRule type="expression" priority="2727" id="{E2F02561-CD80-4800-B63B-D9544396430C}">
            <xm:f>AND(K12&gt;=Einstellungen!$D$197,K12&lt;=Einstellungen!$E$197)</xm:f>
            <x14:dxf>
              <fill>
                <patternFill>
                  <bgColor theme="5" tint="0.59996337778862885"/>
                </patternFill>
              </fill>
            </x14:dxf>
          </x14:cfRule>
          <x14:cfRule type="expression" priority="2728" id="{6D79DDFA-779C-4BC4-B3B5-B6A3790475AF}">
            <xm:f>AND(K12&gt;=Einstellungen!$D$196,K12&lt;=Einstellungen!$E$196)</xm:f>
            <x14:dxf>
              <fill>
                <patternFill>
                  <bgColor theme="5" tint="0.59996337778862885"/>
                </patternFill>
              </fill>
            </x14:dxf>
          </x14:cfRule>
          <x14:cfRule type="expression" priority="2729" id="{B7A81403-D3C1-4245-9FA7-60FEBFF74E63}">
            <xm:f>AND(K12&gt;=Einstellungen!$D$195,K12&lt;=Einstellungen!$E$195)</xm:f>
            <x14:dxf>
              <fill>
                <patternFill>
                  <bgColor theme="5" tint="0.59996337778862885"/>
                </patternFill>
              </fill>
            </x14:dxf>
          </x14:cfRule>
          <xm:sqref>Q13</xm:sqref>
        </x14:conditionalFormatting>
        <x14:conditionalFormatting xmlns:xm="http://schemas.microsoft.com/office/excel/2006/main">
          <x14:cfRule type="expression" priority="2625" id="{24BED8D2-6F95-4FD8-9009-00139B2B03E4}">
            <xm:f>AND(K14&gt;=Einstellungen!$D$199,K14&lt;=Einstellungen!$E$199)</xm:f>
            <x14:dxf>
              <fill>
                <patternFill>
                  <bgColor theme="5" tint="0.59996337778862885"/>
                </patternFill>
              </fill>
            </x14:dxf>
          </x14:cfRule>
          <x14:cfRule type="expression" priority="2624" id="{2B6186D3-F6DD-4188-B5EB-0A921C172930}">
            <xm:f>AND(K14&gt;=Einstellungen!$D$200,K14&lt;=Einstellungen!$E$200)</xm:f>
            <x14:dxf>
              <fill>
                <patternFill>
                  <bgColor theme="5" tint="0.59996337778862885"/>
                </patternFill>
              </fill>
            </x14:dxf>
          </x14:cfRule>
          <x14:cfRule type="expression" priority="2632" id="{D4B2C9A9-B526-4BC3-8441-4066A7AFA674}">
            <xm:f>AND(K14&gt;=Einstellungen!$D$192,K14&lt;=Einstellungen!$E$192)</xm:f>
            <x14:dxf>
              <fill>
                <patternFill>
                  <bgColor theme="5" tint="0.59996337778862885"/>
                </patternFill>
              </fill>
            </x14:dxf>
          </x14:cfRule>
          <x14:cfRule type="expression" priority="2631" id="{822E1122-3B4E-4FE9-B73E-C2E1B2D0B1D5}">
            <xm:f>AND(K14&gt;=Einstellungen!$D$193,K14&lt;=Einstellungen!$E$193)</xm:f>
            <x14:dxf>
              <fill>
                <patternFill>
                  <bgColor theme="5" tint="0.59996337778862885"/>
                </patternFill>
              </fill>
            </x14:dxf>
          </x14:cfRule>
          <x14:cfRule type="expression" priority="2630" id="{FE2C89E4-DF09-4F96-8C7B-6C045512BF04}">
            <xm:f>AND(K14&gt;=Einstellungen!$D$194,K14&lt;=Einstellungen!$E$194)</xm:f>
            <x14:dxf>
              <fill>
                <patternFill>
                  <bgColor theme="5" tint="0.59996337778862885"/>
                </patternFill>
              </fill>
            </x14:dxf>
          </x14:cfRule>
          <x14:cfRule type="expression" priority="2629" id="{540DA733-3DAF-47E7-BCAD-4E984D9BAA6B}">
            <xm:f>AND(K14&gt;=Einstellungen!$D$195,K14&lt;=Einstellungen!$E$195)</xm:f>
            <x14:dxf>
              <fill>
                <patternFill>
                  <bgColor theme="5" tint="0.59996337778862885"/>
                </patternFill>
              </fill>
            </x14:dxf>
          </x14:cfRule>
          <x14:cfRule type="expression" priority="2628" id="{7D3560E5-A543-4971-BF54-69343E52D737}">
            <xm:f>AND(K14&gt;=Einstellungen!$D$196,K14&lt;=Einstellungen!$E$196)</xm:f>
            <x14:dxf>
              <fill>
                <patternFill>
                  <bgColor theme="5" tint="0.59996337778862885"/>
                </patternFill>
              </fill>
            </x14:dxf>
          </x14:cfRule>
          <x14:cfRule type="expression" priority="2627" id="{E4182E33-A327-4E28-BB3D-1C143DBE9F76}">
            <xm:f>AND(K14&gt;=Einstellungen!$D$197,K14&lt;=Einstellungen!$E$197)</xm:f>
            <x14:dxf>
              <fill>
                <patternFill>
                  <bgColor theme="5" tint="0.59996337778862885"/>
                </patternFill>
              </fill>
            </x14:dxf>
          </x14:cfRule>
          <x14:cfRule type="expression" priority="2626" id="{A4E9E67A-4220-4770-BE67-F0611625DF03}">
            <xm:f>AND(K14&gt;=Einstellungen!$D$198,K14&lt;=Einstellungen!$E$198)</xm:f>
            <x14:dxf>
              <fill>
                <patternFill>
                  <bgColor theme="5" tint="0.59996337778862885"/>
                </patternFill>
              </fill>
            </x14:dxf>
          </x14:cfRule>
          <x14:cfRule type="expression" priority="2623" id="{94F24C99-9918-4E3B-84D7-299E3224F848}">
            <xm:f>AND(K14&gt;=Einstellungen!$D$201,K14&lt;=Einstellungen!$E$201)</xm:f>
            <x14:dxf>
              <fill>
                <patternFill>
                  <bgColor theme="5" tint="0.59996337778862885"/>
                </patternFill>
              </fill>
            </x14:dxf>
          </x14:cfRule>
          <xm:sqref>Q14 Q16 Q18 Q24 Q26 Q28 Q30 Q32 Q34 Q36 Q38 Q40 Q42 Q44 Q46 Q48 Q50 Q52 Q54 Q56 Q58 Q60 Q62 Q64 Q66 Q68 Q70 Q72 Q74 Q76 Q78 Q80 Q82 Q84</xm:sqref>
        </x14:conditionalFormatting>
        <x14:conditionalFormatting xmlns:xm="http://schemas.microsoft.com/office/excel/2006/main">
          <x14:cfRule type="expression" priority="2618" id="{1C90303E-D9DF-4AAE-A641-FDF59AB109C8}">
            <xm:f>AND(K14&gt;=Einstellungen!$D$196,K14&lt;=Einstellungen!$E$196)</xm:f>
            <x14:dxf>
              <fill>
                <patternFill>
                  <bgColor theme="5" tint="0.59996337778862885"/>
                </patternFill>
              </fill>
            </x14:dxf>
          </x14:cfRule>
          <x14:cfRule type="expression" priority="2617" id="{E38F5161-B855-4D63-8DED-BDBACB601940}">
            <xm:f>AND(K14&gt;=Einstellungen!$D$197,K14&lt;=Einstellungen!$E$197)</xm:f>
            <x14:dxf>
              <fill>
                <patternFill>
                  <bgColor theme="5" tint="0.59996337778862885"/>
                </patternFill>
              </fill>
            </x14:dxf>
          </x14:cfRule>
          <x14:cfRule type="expression" priority="2616" id="{113AAD7C-B39C-4229-A547-65E8A87326C5}">
            <xm:f>AND(K14&gt;=Einstellungen!$D$198,K14&lt;=Einstellungen!$E$198)</xm:f>
            <x14:dxf>
              <fill>
                <patternFill>
                  <bgColor theme="5" tint="0.59996337778862885"/>
                </patternFill>
              </fill>
            </x14:dxf>
          </x14:cfRule>
          <x14:cfRule type="expression" priority="2615" id="{692F3114-96A3-4800-9A17-EB0B3759E755}">
            <xm:f>AND(K14&gt;=Einstellungen!$D$199,K14&lt;=Einstellungen!$E$199)</xm:f>
            <x14:dxf>
              <fill>
                <patternFill>
                  <bgColor theme="5" tint="0.59996337778862885"/>
                </patternFill>
              </fill>
            </x14:dxf>
          </x14:cfRule>
          <x14:cfRule type="expression" priority="2614" id="{F2F7C501-51E2-446C-9382-F588BDE78D8C}">
            <xm:f>AND(K14&gt;=Einstellungen!$D$200,K14&lt;=Einstellungen!$E$200)</xm:f>
            <x14:dxf>
              <fill>
                <patternFill>
                  <bgColor theme="5" tint="0.59996337778862885"/>
                </patternFill>
              </fill>
            </x14:dxf>
          </x14:cfRule>
          <x14:cfRule type="expression" priority="2613" id="{B6EBD48B-114A-438E-9268-40937CA24CB0}">
            <xm:f>AND(K14&gt;=Einstellungen!$D$201,K14&lt;=Einstellungen!$E$201)</xm:f>
            <x14:dxf>
              <fill>
                <patternFill>
                  <bgColor theme="5" tint="0.59996337778862885"/>
                </patternFill>
              </fill>
            </x14:dxf>
          </x14:cfRule>
          <x14:cfRule type="expression" priority="2622" id="{5DCB4CED-3133-452E-9104-DE14F59F87BE}">
            <xm:f>AND(K14&gt;=Einstellungen!$D$192,K14&lt;=Einstellungen!$E$192)</xm:f>
            <x14:dxf>
              <fill>
                <patternFill>
                  <bgColor theme="5" tint="0.59996337778862885"/>
                </patternFill>
              </fill>
            </x14:dxf>
          </x14:cfRule>
          <x14:cfRule type="expression" priority="2621" id="{D8880D48-F290-422C-9787-A2CA51B7BDFF}">
            <xm:f>AND(K14&gt;=Einstellungen!$D$193,K14&lt;=Einstellungen!$E$193)</xm:f>
            <x14:dxf>
              <fill>
                <patternFill>
                  <bgColor theme="5" tint="0.59996337778862885"/>
                </patternFill>
              </fill>
            </x14:dxf>
          </x14:cfRule>
          <x14:cfRule type="expression" priority="2620" id="{107BAF80-8EF8-4346-A300-BADBCD1285D2}">
            <xm:f>AND(K14&gt;=Einstellungen!$D$194,K14&lt;=Einstellungen!$E$194)</xm:f>
            <x14:dxf>
              <fill>
                <patternFill>
                  <bgColor theme="5" tint="0.59996337778862885"/>
                </patternFill>
              </fill>
            </x14:dxf>
          </x14:cfRule>
          <x14:cfRule type="expression" priority="2619" id="{F5B571D5-FCAF-4934-ACED-B2E83D8C4C4E}">
            <xm:f>AND(K14&gt;=Einstellungen!$D$195,K14&lt;=Einstellungen!$E$195)</xm:f>
            <x14:dxf>
              <fill>
                <patternFill>
                  <bgColor theme="5" tint="0.59996337778862885"/>
                </patternFill>
              </fill>
            </x14:dxf>
          </x14:cfRule>
          <xm:sqref>Q15 Q17 Q19 Q25 Q27 Q29 Q31 Q33 Q35 Q37 Q39 Q41 Q43 Q45 Q47 Q49 Q51 Q53 Q55 Q57 Q59 Q61 Q63 Q65 Q67 Q69 Q71 Q73 Q75 Q77 Q79 Q81 Q83 Q85</xm:sqref>
        </x14:conditionalFormatting>
        <x14:conditionalFormatting xmlns:xm="http://schemas.microsoft.com/office/excel/2006/main">
          <x14:cfRule type="expression" priority="412" id="{E15A74E4-FE69-4A17-955F-243987E79BF5}">
            <xm:f>AND(K20&gt;=Einstellungen!$D$193,K20&lt;=Einstellungen!$E$193)</xm:f>
            <x14:dxf>
              <fill>
                <patternFill>
                  <bgColor theme="5" tint="0.59996337778862885"/>
                </patternFill>
              </fill>
            </x14:dxf>
          </x14:cfRule>
          <x14:cfRule type="expression" priority="413" id="{85DEB543-2F9B-478E-901F-40FF5A55A49F}">
            <xm:f>AND(K20&gt;=Einstellungen!$D$192,K20&lt;=Einstellungen!$E$192)</xm:f>
            <x14:dxf>
              <fill>
                <patternFill>
                  <bgColor theme="5" tint="0.59996337778862885"/>
                </patternFill>
              </fill>
            </x14:dxf>
          </x14:cfRule>
          <x14:cfRule type="expression" priority="409" id="{8D1F88A7-3155-4D31-8B51-478D74073C05}">
            <xm:f>AND(K20&gt;=Einstellungen!$D$196,K20&lt;=Einstellungen!$E$196)</xm:f>
            <x14:dxf>
              <fill>
                <patternFill>
                  <bgColor theme="5" tint="0.59996337778862885"/>
                </patternFill>
              </fill>
            </x14:dxf>
          </x14:cfRule>
          <x14:cfRule type="expression" priority="408" id="{29FF0693-4B85-4EE4-8126-3907C5E0701A}">
            <xm:f>AND(K20&gt;=Einstellungen!$D$197,K20&lt;=Einstellungen!$E$197)</xm:f>
            <x14:dxf>
              <fill>
                <patternFill>
                  <bgColor theme="5" tint="0.59996337778862885"/>
                </patternFill>
              </fill>
            </x14:dxf>
          </x14:cfRule>
          <x14:cfRule type="expression" priority="407" id="{6BFAA738-BD54-4BBD-87A2-7277B2CF7A88}">
            <xm:f>AND(K20&gt;=Einstellungen!$D$198,K20&lt;=Einstellungen!$E$198)</xm:f>
            <x14:dxf>
              <fill>
                <patternFill>
                  <bgColor theme="5" tint="0.59996337778862885"/>
                </patternFill>
              </fill>
            </x14:dxf>
          </x14:cfRule>
          <x14:cfRule type="expression" priority="406" id="{666CFAE7-A7FF-4A17-AD76-9BF70CDA2E29}">
            <xm:f>AND(K20&gt;=Einstellungen!$D$199,K20&lt;=Einstellungen!$E$199)</xm:f>
            <x14:dxf>
              <fill>
                <patternFill>
                  <bgColor theme="5" tint="0.59996337778862885"/>
                </patternFill>
              </fill>
            </x14:dxf>
          </x14:cfRule>
          <x14:cfRule type="expression" priority="405" id="{9E2F1E37-7D69-4104-85B2-1F3201432A2A}">
            <xm:f>AND(K20&gt;=Einstellungen!$D$200,K20&lt;=Einstellungen!$E$200)</xm:f>
            <x14:dxf>
              <fill>
                <patternFill>
                  <bgColor theme="5" tint="0.59996337778862885"/>
                </patternFill>
              </fill>
            </x14:dxf>
          </x14:cfRule>
          <x14:cfRule type="expression" priority="404" id="{C8B32FC9-6ED9-4DE2-81F0-F8DDE8C1C4CE}">
            <xm:f>AND(K20&gt;=Einstellungen!$D$201,K20&lt;=Einstellungen!$E$201)</xm:f>
            <x14:dxf>
              <fill>
                <patternFill>
                  <bgColor theme="5" tint="0.59996337778862885"/>
                </patternFill>
              </fill>
            </x14:dxf>
          </x14:cfRule>
          <x14:cfRule type="expression" priority="410" id="{5938B19D-8CBE-4C72-A4EE-ACC79928E2B0}">
            <xm:f>AND(K20&gt;=Einstellungen!$D$195,K20&lt;=Einstellungen!$E$195)</xm:f>
            <x14:dxf>
              <fill>
                <patternFill>
                  <bgColor theme="5" tint="0.59996337778862885"/>
                </patternFill>
              </fill>
            </x14:dxf>
          </x14:cfRule>
          <x14:cfRule type="expression" priority="411" id="{523D11ED-0F7B-461C-9E84-0D0EC51822C8}">
            <xm:f>AND(K20&gt;=Einstellungen!$D$194,K20&lt;=Einstellungen!$E$194)</xm:f>
            <x14:dxf>
              <fill>
                <patternFill>
                  <bgColor theme="5" tint="0.59996337778862885"/>
                </patternFill>
              </fill>
            </x14:dxf>
          </x14:cfRule>
          <xm:sqref>Q20 Q22</xm:sqref>
        </x14:conditionalFormatting>
        <x14:conditionalFormatting xmlns:xm="http://schemas.microsoft.com/office/excel/2006/main">
          <x14:cfRule type="expression" priority="397" id="{38BE0B66-D9E6-4E7B-9462-B3139A5BFA91}">
            <xm:f>AND(K20&gt;=Einstellungen!$D$198,K20&lt;=Einstellungen!$E$198)</xm:f>
            <x14:dxf>
              <fill>
                <patternFill>
                  <bgColor theme="5" tint="0.59996337778862885"/>
                </patternFill>
              </fill>
            </x14:dxf>
          </x14:cfRule>
          <x14:cfRule type="expression" priority="394" id="{CF2E3F30-2A40-46F4-B8D4-F723C58FAA2B}">
            <xm:f>AND(K20&gt;=Einstellungen!$D$201,K20&lt;=Einstellungen!$E$201)</xm:f>
            <x14:dxf>
              <fill>
                <patternFill>
                  <bgColor theme="5" tint="0.59996337778862885"/>
                </patternFill>
              </fill>
            </x14:dxf>
          </x14:cfRule>
          <x14:cfRule type="expression" priority="395" id="{948793A8-A667-46E0-A9FF-868DB80EC055}">
            <xm:f>AND(K20&gt;=Einstellungen!$D$200,K20&lt;=Einstellungen!$E$200)</xm:f>
            <x14:dxf>
              <fill>
                <patternFill>
                  <bgColor theme="5" tint="0.59996337778862885"/>
                </patternFill>
              </fill>
            </x14:dxf>
          </x14:cfRule>
          <x14:cfRule type="expression" priority="400" id="{99C91363-D84C-4177-BE81-DFB55AC5878F}">
            <xm:f>AND(K20&gt;=Einstellungen!$D$195,K20&lt;=Einstellungen!$E$195)</xm:f>
            <x14:dxf>
              <fill>
                <patternFill>
                  <bgColor theme="5" tint="0.59996337778862885"/>
                </patternFill>
              </fill>
            </x14:dxf>
          </x14:cfRule>
          <x14:cfRule type="expression" priority="399" id="{BC0EE8B0-7E0D-4570-B1DE-97C9B6289CC0}">
            <xm:f>AND(K20&gt;=Einstellungen!$D$196,K20&lt;=Einstellungen!$E$196)</xm:f>
            <x14:dxf>
              <fill>
                <patternFill>
                  <bgColor theme="5" tint="0.59996337778862885"/>
                </patternFill>
              </fill>
            </x14:dxf>
          </x14:cfRule>
          <x14:cfRule type="expression" priority="396" id="{24B2DF06-A391-40A7-8EA6-028209FA0E56}">
            <xm:f>AND(K20&gt;=Einstellungen!$D$199,K20&lt;=Einstellungen!$E$199)</xm:f>
            <x14:dxf>
              <fill>
                <patternFill>
                  <bgColor theme="5" tint="0.59996337778862885"/>
                </patternFill>
              </fill>
            </x14:dxf>
          </x14:cfRule>
          <x14:cfRule type="expression" priority="403" id="{A33F5FD1-7030-42AD-B9EE-793AF7BA2F00}">
            <xm:f>AND(K20&gt;=Einstellungen!$D$192,K20&lt;=Einstellungen!$E$192)</xm:f>
            <x14:dxf>
              <fill>
                <patternFill>
                  <bgColor theme="5" tint="0.59996337778862885"/>
                </patternFill>
              </fill>
            </x14:dxf>
          </x14:cfRule>
          <x14:cfRule type="expression" priority="402" id="{0ECA1F04-F536-4A76-8332-83A4CCA67061}">
            <xm:f>AND(K20&gt;=Einstellungen!$D$193,K20&lt;=Einstellungen!$E$193)</xm:f>
            <x14:dxf>
              <fill>
                <patternFill>
                  <bgColor theme="5" tint="0.59996337778862885"/>
                </patternFill>
              </fill>
            </x14:dxf>
          </x14:cfRule>
          <x14:cfRule type="expression" priority="398" id="{255F835E-1D78-4FCE-9D8E-DE4F5873541C}">
            <xm:f>AND(K20&gt;=Einstellungen!$D$197,K20&lt;=Einstellungen!$E$197)</xm:f>
            <x14:dxf>
              <fill>
                <patternFill>
                  <bgColor theme="5" tint="0.59996337778862885"/>
                </patternFill>
              </fill>
            </x14:dxf>
          </x14:cfRule>
          <x14:cfRule type="expression" priority="401" id="{0D5D8A20-C1DE-41D1-867B-929B2A8B81FA}">
            <xm:f>AND(K20&gt;=Einstellungen!$D$194,K20&lt;=Einstellungen!$E$194)</xm:f>
            <x14:dxf>
              <fill>
                <patternFill>
                  <bgColor theme="5" tint="0.59996337778862885"/>
                </patternFill>
              </fill>
            </x14:dxf>
          </x14:cfRule>
          <xm:sqref>Q21 Q23</xm:sqref>
        </x14:conditionalFormatting>
        <x14:conditionalFormatting xmlns:xm="http://schemas.microsoft.com/office/excel/2006/main">
          <x14:cfRule type="expression" priority="2715" id="{70BAD488-1536-4DA8-9EF1-FA38434440DE}">
            <xm:f>AND(K12&gt;=Einstellungen!$D$207,K12&lt;=Einstellungen!$E$207)</xm:f>
            <x14:dxf>
              <fill>
                <patternFill>
                  <bgColor rgb="FFFFC000"/>
                </patternFill>
              </fill>
            </x14:dxf>
          </x14:cfRule>
          <x14:cfRule type="expression" priority="2716" id="{BD6388E9-2BA0-4F6A-BA73-F31DC54426A9}">
            <xm:f>AND(K12&gt;=Einstellungen!$D$208,K12&lt;=Einstellungen!$E$208)</xm:f>
            <x14:dxf>
              <fill>
                <patternFill>
                  <bgColor rgb="FFFFC000"/>
                </patternFill>
              </fill>
            </x14:dxf>
          </x14:cfRule>
          <x14:cfRule type="expression" priority="2717" id="{9ED0C522-E37F-42B4-A796-867800CB39D6}">
            <xm:f>AND(K12&gt;=Einstellungen!$D$209,K12&lt;=Einstellungen!$E$209)</xm:f>
            <x14:dxf>
              <fill>
                <patternFill>
                  <bgColor rgb="FFFFC000"/>
                </patternFill>
              </fill>
            </x14:dxf>
          </x14:cfRule>
          <x14:cfRule type="expression" priority="2718" id="{84334A56-17E7-4266-BC7C-297C08D7CEAD}">
            <xm:f>AND(K12&gt;=Einstellungen!$D$210,K12&lt;=Einstellungen!$E$210)</xm:f>
            <x14:dxf>
              <fill>
                <patternFill>
                  <bgColor rgb="FFFFC000"/>
                </patternFill>
              </fill>
            </x14:dxf>
          </x14:cfRule>
          <x14:cfRule type="expression" priority="2719" id="{D1FA4154-B5DB-48B2-8CA4-01DD339B0B4D}">
            <xm:f>AND(K12&gt;=Einstellungen!$D$211,K12&lt;=Einstellungen!$E$211)</xm:f>
            <x14:dxf>
              <fill>
                <patternFill>
                  <bgColor rgb="FFFFC000"/>
                </patternFill>
              </fill>
            </x14:dxf>
          </x14:cfRule>
          <x14:cfRule type="expression" priority="2720" id="{1A32F53A-4321-4F3C-B4A1-B9B7C36BBFB5}">
            <xm:f>AND(K12&gt;=Einstellungen!$D$212,K12&lt;=Einstellungen!$E$212)</xm:f>
            <x14:dxf>
              <fill>
                <patternFill>
                  <bgColor rgb="FFFFC000"/>
                </patternFill>
              </fill>
            </x14:dxf>
          </x14:cfRule>
          <x14:cfRule type="expression" priority="2721" id="{9CF174A8-3DF4-4297-87A7-B06902FC89CC}">
            <xm:f>AND(K12&gt;=Einstellungen!$D$213,K12&lt;=Einstellungen!$E$213)</xm:f>
            <x14:dxf>
              <fill>
                <patternFill>
                  <bgColor rgb="FFFFC000"/>
                </patternFill>
              </fill>
            </x14:dxf>
          </x14:cfRule>
          <x14:cfRule type="expression" priority="2722" id="{5975FA83-9D72-4B69-AD99-E0621E533502}">
            <xm:f>AND(K12&gt;=Einstellungen!$D$214,K12&lt;=Einstellungen!$E$214)</xm:f>
            <x14:dxf>
              <fill>
                <patternFill>
                  <bgColor rgb="FFFFC000"/>
                </patternFill>
              </fill>
            </x14:dxf>
          </x14:cfRule>
          <x14:cfRule type="expression" priority="2713" id="{B7B3958D-FE87-46F1-8D4A-47F4F826621F}">
            <xm:f>AND(K12&gt;=Einstellungen!$D$205,K12&lt;=Einstellungen!$E$205)</xm:f>
            <x14:dxf>
              <fill>
                <patternFill>
                  <bgColor rgb="FFFFC000"/>
                </patternFill>
              </fill>
            </x14:dxf>
          </x14:cfRule>
          <x14:cfRule type="expression" priority="2714" id="{42540D5F-4E79-4A70-9D73-55E5C62705B7}">
            <xm:f>AND( K12&gt;=Einstellungen!$D$206,K12&lt;=Einstellungen!$E$206)</xm:f>
            <x14:dxf>
              <fill>
                <patternFill>
                  <bgColor rgb="FFFFC000"/>
                </patternFill>
              </fill>
            </x14:dxf>
          </x14:cfRule>
          <xm:sqref>R12</xm:sqref>
        </x14:conditionalFormatting>
        <x14:conditionalFormatting xmlns:xm="http://schemas.microsoft.com/office/excel/2006/main">
          <x14:cfRule type="expression" priority="2706" id="{13A2A3BE-BF44-4A32-BB83-EC2E287264E5}">
            <xm:f>AND(K12&gt;=Einstellungen!$D$208,K12&lt;=Einstellungen!$E$208)</xm:f>
            <x14:dxf>
              <fill>
                <patternFill>
                  <bgColor rgb="FFFFC000"/>
                </patternFill>
              </fill>
            </x14:dxf>
          </x14:cfRule>
          <x14:cfRule type="expression" priority="2707" id="{C89845B4-10A7-475C-8DD0-BB24D898F498}">
            <xm:f>AND(K12&gt;=Einstellungen!$D$209,K12&lt;=Einstellungen!$E$209)</xm:f>
            <x14:dxf>
              <fill>
                <patternFill>
                  <bgColor rgb="FFFFC000"/>
                </patternFill>
              </fill>
            </x14:dxf>
          </x14:cfRule>
          <x14:cfRule type="expression" priority="2708" id="{330E5122-A928-476B-B16A-407651C506BE}">
            <xm:f>AND(K12&gt;=Einstellungen!$D$210,K12&lt;=Einstellungen!$E$210)</xm:f>
            <x14:dxf>
              <fill>
                <patternFill>
                  <bgColor rgb="FFFFC000"/>
                </patternFill>
              </fill>
            </x14:dxf>
          </x14:cfRule>
          <x14:cfRule type="expression" priority="2709" id="{57B5EE43-CDAF-4FA3-ABD9-5AD847F3C933}">
            <xm:f>AND(K12&gt;=Einstellungen!$D$211,K12&lt;=Einstellungen!$E$211)</xm:f>
            <x14:dxf>
              <fill>
                <patternFill>
                  <bgColor rgb="FFFFC000"/>
                </patternFill>
              </fill>
            </x14:dxf>
          </x14:cfRule>
          <x14:cfRule type="expression" priority="2710" id="{D6CEC6F1-01D8-4C80-A60D-D9E045B3F89B}">
            <xm:f>AND(K12&gt;=Einstellungen!$D$212,K12&lt;=Einstellungen!$E$212)</xm:f>
            <x14:dxf>
              <fill>
                <patternFill>
                  <bgColor rgb="FFFFC000"/>
                </patternFill>
              </fill>
            </x14:dxf>
          </x14:cfRule>
          <x14:cfRule type="expression" priority="2711" id="{AEA0F81F-F8CE-4F0C-9926-1F8B0BF9EF9E}">
            <xm:f>AND(K12&gt;=Einstellungen!$D$213,K12&lt;=Einstellungen!$E$213)</xm:f>
            <x14:dxf>
              <fill>
                <patternFill>
                  <bgColor rgb="FFFFC000"/>
                </patternFill>
              </fill>
            </x14:dxf>
          </x14:cfRule>
          <x14:cfRule type="expression" priority="2712" id="{7B30B8E0-E083-4794-B102-DE545491F081}">
            <xm:f>AND(K12&gt;=Einstellungen!$D$214,K12&lt;=Einstellungen!$E$214)</xm:f>
            <x14:dxf>
              <fill>
                <patternFill>
                  <bgColor rgb="FFFFC000"/>
                </patternFill>
              </fill>
            </x14:dxf>
          </x14:cfRule>
          <x14:cfRule type="expression" priority="2703" id="{A1B21D03-F7AD-4F6F-8074-42B29F91095C}">
            <xm:f>AND(K12&gt;=Einstellungen!$D$205,K12&lt;=Einstellungen!$E$205)</xm:f>
            <x14:dxf>
              <fill>
                <patternFill>
                  <bgColor rgb="FFFFC000"/>
                </patternFill>
              </fill>
            </x14:dxf>
          </x14:cfRule>
          <x14:cfRule type="expression" priority="2704" id="{E5B6EDDF-5CFD-4616-A3CB-AF8A9BA13E06}">
            <xm:f>AND(K12&gt;=Einstellungen!$D$206,K12&lt;=Einstellungen!$E$206)</xm:f>
            <x14:dxf>
              <fill>
                <patternFill>
                  <bgColor rgb="FFFFC000"/>
                </patternFill>
              </fill>
            </x14:dxf>
          </x14:cfRule>
          <x14:cfRule type="expression" priority="2705" id="{67698121-6AF4-495F-A3F2-CBC96290DBF5}">
            <xm:f>AND(K12&gt;=Einstellungen!$D$207,K12&lt;=Einstellungen!$E$207)</xm:f>
            <x14:dxf>
              <fill>
                <patternFill>
                  <bgColor rgb="FFFFC000"/>
                </patternFill>
              </fill>
            </x14:dxf>
          </x14:cfRule>
          <xm:sqref>R13</xm:sqref>
        </x14:conditionalFormatting>
        <x14:conditionalFormatting xmlns:xm="http://schemas.microsoft.com/office/excel/2006/main">
          <x14:cfRule type="expression" priority="2607" id="{7F9267C0-82C6-4B8D-8DA5-F24935A8D659}">
            <xm:f>AND(K14&gt;=Einstellungen!$D$209,K14&lt;=Einstellungen!$E$209)</xm:f>
            <x14:dxf>
              <fill>
                <patternFill>
                  <bgColor rgb="FFFFC000"/>
                </patternFill>
              </fill>
            </x14:dxf>
          </x14:cfRule>
          <x14:cfRule type="expression" priority="2606" id="{BE2E854A-148C-46E2-9281-F9FC81D7AB4E}">
            <xm:f>AND(K14&gt;=Einstellungen!$D$208,K14&lt;=Einstellungen!$E$208)</xm:f>
            <x14:dxf>
              <fill>
                <patternFill>
                  <bgColor rgb="FFFFC000"/>
                </patternFill>
              </fill>
            </x14:dxf>
          </x14:cfRule>
          <x14:cfRule type="expression" priority="2605" id="{5CBA0407-233D-46DE-8EF5-C98EF70F8F68}">
            <xm:f>AND(K14&gt;=Einstellungen!$D$207,K14&lt;=Einstellungen!$E$207)</xm:f>
            <x14:dxf>
              <fill>
                <patternFill>
                  <bgColor rgb="FFFFC000"/>
                </patternFill>
              </fill>
            </x14:dxf>
          </x14:cfRule>
          <x14:cfRule type="expression" priority="2604" id="{96DEBD39-5B88-468C-BAAF-EB97131C2049}">
            <xm:f>AND( K14&gt;=Einstellungen!$D$206,K14&lt;=Einstellungen!$E$206)</xm:f>
            <x14:dxf>
              <fill>
                <patternFill>
                  <bgColor rgb="FFFFC000"/>
                </patternFill>
              </fill>
            </x14:dxf>
          </x14:cfRule>
          <x14:cfRule type="expression" priority="2603" id="{FE133686-38B2-4636-82EB-1F58EDBA5330}">
            <xm:f>AND(K14&gt;=Einstellungen!$D$205,K14&lt;=Einstellungen!$E$205)</xm:f>
            <x14:dxf>
              <fill>
                <patternFill>
                  <bgColor rgb="FFFFC000"/>
                </patternFill>
              </fill>
            </x14:dxf>
          </x14:cfRule>
          <x14:cfRule type="expression" priority="2612" id="{DA7EBBF0-6BAA-4BA5-ACFD-AFD562B742BF}">
            <xm:f>AND(K14&gt;=Einstellungen!$D$214,K14&lt;=Einstellungen!$E$214)</xm:f>
            <x14:dxf>
              <fill>
                <patternFill>
                  <bgColor rgb="FFFFC000"/>
                </patternFill>
              </fill>
            </x14:dxf>
          </x14:cfRule>
          <x14:cfRule type="expression" priority="2611" id="{401FAD17-0BFF-42D1-9CC0-57C8BF976E23}">
            <xm:f>AND(K14&gt;=Einstellungen!$D$213,K14&lt;=Einstellungen!$E$213)</xm:f>
            <x14:dxf>
              <fill>
                <patternFill>
                  <bgColor rgb="FFFFC000"/>
                </patternFill>
              </fill>
            </x14:dxf>
          </x14:cfRule>
          <x14:cfRule type="expression" priority="2610" id="{ADA2AAB3-FF77-4E6A-989E-7076A21EA010}">
            <xm:f>AND(K14&gt;=Einstellungen!$D$212,K14&lt;=Einstellungen!$E$212)</xm:f>
            <x14:dxf>
              <fill>
                <patternFill>
                  <bgColor rgb="FFFFC000"/>
                </patternFill>
              </fill>
            </x14:dxf>
          </x14:cfRule>
          <x14:cfRule type="expression" priority="2609" id="{B3A0A19B-0C6C-4407-9E66-707415A411F8}">
            <xm:f>AND(K14&gt;=Einstellungen!$D$211,K14&lt;=Einstellungen!$E$211)</xm:f>
            <x14:dxf>
              <fill>
                <patternFill>
                  <bgColor rgb="FFFFC000"/>
                </patternFill>
              </fill>
            </x14:dxf>
          </x14:cfRule>
          <x14:cfRule type="expression" priority="2608" id="{E58ED08C-2EB9-4AE9-99A7-ADC58D525023}">
            <xm:f>AND(K14&gt;=Einstellungen!$D$210,K14&lt;=Einstellungen!$E$210)</xm:f>
            <x14:dxf>
              <fill>
                <patternFill>
                  <bgColor rgb="FFFFC000"/>
                </patternFill>
              </fill>
            </x14:dxf>
          </x14:cfRule>
          <xm:sqref>R14 R16 R18 R24 R26 R28 R30 R32 R34 R36 R38 R40 R42 R44 R46 R48 R50 R52 R54 R56 R58 R60 R62 R64 R66 R68 R70 R72 R74 R76 R78 R80 R82 R84</xm:sqref>
        </x14:conditionalFormatting>
        <x14:conditionalFormatting xmlns:xm="http://schemas.microsoft.com/office/excel/2006/main">
          <x14:cfRule type="expression" priority="2598" id="{65B88BA4-73CF-43E4-A1B8-2739F7FF0AD6}">
            <xm:f>AND(K14&gt;=Einstellungen!$D$210,K14&lt;=Einstellungen!$E$210)</xm:f>
            <x14:dxf>
              <fill>
                <patternFill>
                  <bgColor rgb="FFFFC000"/>
                </patternFill>
              </fill>
            </x14:dxf>
          </x14:cfRule>
          <x14:cfRule type="expression" priority="2594" id="{C7DB3944-5667-4DD6-81FA-F1A99690F6AF}">
            <xm:f>AND(K14&gt;=Einstellungen!$D$206,K14&lt;=Einstellungen!$E$206)</xm:f>
            <x14:dxf>
              <fill>
                <patternFill>
                  <bgColor rgb="FFFFC000"/>
                </patternFill>
              </fill>
            </x14:dxf>
          </x14:cfRule>
          <x14:cfRule type="expression" priority="2595" id="{4515003F-5AC8-4E72-805C-325A79E6DA0A}">
            <xm:f>AND(K14&gt;=Einstellungen!$D$207,K14&lt;=Einstellungen!$E$207)</xm:f>
            <x14:dxf>
              <fill>
                <patternFill>
                  <bgColor rgb="FFFFC000"/>
                </patternFill>
              </fill>
            </x14:dxf>
          </x14:cfRule>
          <x14:cfRule type="expression" priority="2596" id="{6BD98C88-6D8F-4B65-A74D-2DCE45872135}">
            <xm:f>AND(K14&gt;=Einstellungen!$D$208,K14&lt;=Einstellungen!$E$208)</xm:f>
            <x14:dxf>
              <fill>
                <patternFill>
                  <bgColor rgb="FFFFC000"/>
                </patternFill>
              </fill>
            </x14:dxf>
          </x14:cfRule>
          <x14:cfRule type="expression" priority="2597" id="{E439A2AD-5F9C-4AEA-AC12-F008AFBBAE76}">
            <xm:f>AND(K14&gt;=Einstellungen!$D$209,K14&lt;=Einstellungen!$E$209)</xm:f>
            <x14:dxf>
              <fill>
                <patternFill>
                  <bgColor rgb="FFFFC000"/>
                </patternFill>
              </fill>
            </x14:dxf>
          </x14:cfRule>
          <x14:cfRule type="expression" priority="2593" id="{A859F660-C22C-4BCF-9E97-AC4881C29B02}">
            <xm:f>AND(K14&gt;=Einstellungen!$D$205,K14&lt;=Einstellungen!$E$205)</xm:f>
            <x14:dxf>
              <fill>
                <patternFill>
                  <bgColor rgb="FFFFC000"/>
                </patternFill>
              </fill>
            </x14:dxf>
          </x14:cfRule>
          <x14:cfRule type="expression" priority="2602" id="{66709ECA-BA2C-4DBE-BC00-BBF517478F44}">
            <xm:f>AND(K14&gt;=Einstellungen!$D$214,K14&lt;=Einstellungen!$E$214)</xm:f>
            <x14:dxf>
              <fill>
                <patternFill>
                  <bgColor rgb="FFFFC000"/>
                </patternFill>
              </fill>
            </x14:dxf>
          </x14:cfRule>
          <x14:cfRule type="expression" priority="2601" id="{AAB7D413-8F37-44E8-BBFC-1AA3F40F0678}">
            <xm:f>AND(K14&gt;=Einstellungen!$D$213,K14&lt;=Einstellungen!$E$213)</xm:f>
            <x14:dxf>
              <fill>
                <patternFill>
                  <bgColor rgb="FFFFC000"/>
                </patternFill>
              </fill>
            </x14:dxf>
          </x14:cfRule>
          <x14:cfRule type="expression" priority="2600" id="{022BCA3A-E9BB-40D2-96E2-6BEAEB572535}">
            <xm:f>AND(K14&gt;=Einstellungen!$D$212,K14&lt;=Einstellungen!$E$212)</xm:f>
            <x14:dxf>
              <fill>
                <patternFill>
                  <bgColor rgb="FFFFC000"/>
                </patternFill>
              </fill>
            </x14:dxf>
          </x14:cfRule>
          <x14:cfRule type="expression" priority="2599" id="{801FF0E6-2AC1-4D89-B171-E4B4BEF72B1C}">
            <xm:f>AND(K14&gt;=Einstellungen!$D$211,K14&lt;=Einstellungen!$E$211)</xm:f>
            <x14:dxf>
              <fill>
                <patternFill>
                  <bgColor rgb="FFFFC000"/>
                </patternFill>
              </fill>
            </x14:dxf>
          </x14:cfRule>
          <xm:sqref>R15 R17 R19 R25 R27 R29 R31 R33 R35 R37 R39 R41 R43 R45 R47 R49 R51 R53 R55 R57 R59 R61 R63 R65 R67 R69 R71 R73 R75 R77 R79 R81 R83 R85</xm:sqref>
        </x14:conditionalFormatting>
        <x14:conditionalFormatting xmlns:xm="http://schemas.microsoft.com/office/excel/2006/main">
          <x14:cfRule type="expression" priority="370" id="{C30EE404-54EC-47BE-A69B-4A46FFE3AB41}">
            <xm:f>AND(K20&gt;=Einstellungen!$D$211,K20&lt;=Einstellungen!$E$211)</xm:f>
            <x14:dxf>
              <fill>
                <patternFill>
                  <bgColor rgb="FFFFC000"/>
                </patternFill>
              </fill>
            </x14:dxf>
          </x14:cfRule>
          <x14:cfRule type="expression" priority="364" id="{55A7CC13-7BF3-454F-97A2-E39C768DFB41}">
            <xm:f>AND(K20&gt;=Einstellungen!$D$205,K20&lt;=Einstellungen!$E$205)</xm:f>
            <x14:dxf>
              <fill>
                <patternFill>
                  <bgColor rgb="FFFFC000"/>
                </patternFill>
              </fill>
            </x14:dxf>
          </x14:cfRule>
          <x14:cfRule type="expression" priority="365" id="{96016923-EC34-4008-B614-A5DD22A679CB}">
            <xm:f>AND( K20&gt;=Einstellungen!$D$206,K20&lt;=Einstellungen!$E$206)</xm:f>
            <x14:dxf>
              <fill>
                <patternFill>
                  <bgColor rgb="FFFFC000"/>
                </patternFill>
              </fill>
            </x14:dxf>
          </x14:cfRule>
          <x14:cfRule type="expression" priority="366" id="{1FB9CA70-4117-49B7-82B0-1847D4890D9A}">
            <xm:f>AND(K20&gt;=Einstellungen!$D$207,K20&lt;=Einstellungen!$E$207)</xm:f>
            <x14:dxf>
              <fill>
                <patternFill>
                  <bgColor rgb="FFFFC000"/>
                </patternFill>
              </fill>
            </x14:dxf>
          </x14:cfRule>
          <x14:cfRule type="expression" priority="367" id="{816A4BF8-0C32-4703-A514-A3A4A5D067AA}">
            <xm:f>AND(K20&gt;=Einstellungen!$D$208,K20&lt;=Einstellungen!$E$208)</xm:f>
            <x14:dxf>
              <fill>
                <patternFill>
                  <bgColor rgb="FFFFC000"/>
                </patternFill>
              </fill>
            </x14:dxf>
          </x14:cfRule>
          <x14:cfRule type="expression" priority="368" id="{AD2C8E78-DF9B-452A-9BD2-7DB513EB737A}">
            <xm:f>AND(K20&gt;=Einstellungen!$D$209,K20&lt;=Einstellungen!$E$209)</xm:f>
            <x14:dxf>
              <fill>
                <patternFill>
                  <bgColor rgb="FFFFC000"/>
                </patternFill>
              </fill>
            </x14:dxf>
          </x14:cfRule>
          <x14:cfRule type="expression" priority="369" id="{0F3D3F95-24A1-4206-8012-C2161953BBE2}">
            <xm:f>AND(K20&gt;=Einstellungen!$D$210,K20&lt;=Einstellungen!$E$210)</xm:f>
            <x14:dxf>
              <fill>
                <patternFill>
                  <bgColor rgb="FFFFC000"/>
                </patternFill>
              </fill>
            </x14:dxf>
          </x14:cfRule>
          <x14:cfRule type="expression" priority="371" id="{29A6956B-3C32-458E-850A-FC934A06A346}">
            <xm:f>AND(K20&gt;=Einstellungen!$D$212,K20&lt;=Einstellungen!$E$212)</xm:f>
            <x14:dxf>
              <fill>
                <patternFill>
                  <bgColor rgb="FFFFC000"/>
                </patternFill>
              </fill>
            </x14:dxf>
          </x14:cfRule>
          <x14:cfRule type="expression" priority="372" id="{9A29F677-370F-4FD9-B4EE-6E5029944C46}">
            <xm:f>AND(K20&gt;=Einstellungen!$D$213,K20&lt;=Einstellungen!$E$213)</xm:f>
            <x14:dxf>
              <fill>
                <patternFill>
                  <bgColor rgb="FFFFC000"/>
                </patternFill>
              </fill>
            </x14:dxf>
          </x14:cfRule>
          <x14:cfRule type="expression" priority="373" id="{AA3321B8-240D-4361-ACFB-0B1380D0B940}">
            <xm:f>AND(K20&gt;=Einstellungen!$D$214,K20&lt;=Einstellungen!$E$214)</xm:f>
            <x14:dxf>
              <fill>
                <patternFill>
                  <bgColor rgb="FFFFC000"/>
                </patternFill>
              </fill>
            </x14:dxf>
          </x14:cfRule>
          <xm:sqref>R20 R22</xm:sqref>
        </x14:conditionalFormatting>
        <x14:conditionalFormatting xmlns:xm="http://schemas.microsoft.com/office/excel/2006/main">
          <x14:cfRule type="expression" priority="360" id="{23259FD3-1839-400D-93BE-D9581D0B3253}">
            <xm:f>AND(K20&gt;=Einstellungen!$D$208,K20&lt;=Einstellungen!$E$208)</xm:f>
            <x14:dxf>
              <fill>
                <patternFill>
                  <bgColor rgb="FFFFC000"/>
                </patternFill>
              </fill>
            </x14:dxf>
          </x14:cfRule>
          <x14:cfRule type="expression" priority="361" id="{6300AA22-E6CD-4D85-B072-7292585CF4F1}">
            <xm:f>AND(K20&gt;=Einstellungen!$D$209,K20&lt;=Einstellungen!$E$209)</xm:f>
            <x14:dxf>
              <fill>
                <patternFill>
                  <bgColor rgb="FFFFC000"/>
                </patternFill>
              </fill>
            </x14:dxf>
          </x14:cfRule>
          <x14:cfRule type="expression" priority="362" id="{DA967237-5A89-41C6-AECF-F66085763EDA}">
            <xm:f>AND(K20&gt;=Einstellungen!$D$210,K20&lt;=Einstellungen!$E$210)</xm:f>
            <x14:dxf>
              <fill>
                <patternFill>
                  <bgColor rgb="FFFFC000"/>
                </patternFill>
              </fill>
            </x14:dxf>
          </x14:cfRule>
          <x14:cfRule type="expression" priority="363" id="{A96B7384-9675-4848-AF3B-0BCEB1AAE04D}">
            <xm:f>AND(K20&gt;=Einstellungen!$D$211,K20&lt;=Einstellungen!$E$211)</xm:f>
            <x14:dxf>
              <fill>
                <patternFill>
                  <bgColor rgb="FFFFC000"/>
                </patternFill>
              </fill>
            </x14:dxf>
          </x14:cfRule>
          <x14:cfRule type="expression" priority="359" id="{C2C7C059-B593-4CC6-85BA-085D02A1F3C4}">
            <xm:f>AND(K20&gt;=Einstellungen!$D$207,K20&lt;=Einstellungen!$E$207)</xm:f>
            <x14:dxf>
              <fill>
                <patternFill>
                  <bgColor rgb="FFFFC000"/>
                </patternFill>
              </fill>
            </x14:dxf>
          </x14:cfRule>
          <x14:cfRule type="expression" priority="357" id="{5CA618E0-E500-49BA-B2CF-E8C336BFB178}">
            <xm:f>AND(K20&gt;=Einstellungen!$D$205,K20&lt;=Einstellungen!$E$205)</xm:f>
            <x14:dxf>
              <fill>
                <patternFill>
                  <bgColor rgb="FFFFC000"/>
                </patternFill>
              </fill>
            </x14:dxf>
          </x14:cfRule>
          <x14:cfRule type="expression" priority="358" id="{98D81E71-A5D2-495B-9FD9-C6C5A6C31B0E}">
            <xm:f>AND(K20&gt;=Einstellungen!$D$206,K20&lt;=Einstellungen!$E$206)</xm:f>
            <x14:dxf>
              <fill>
                <patternFill>
                  <bgColor rgb="FFFFC000"/>
                </patternFill>
              </fill>
            </x14:dxf>
          </x14:cfRule>
          <x14:cfRule type="expression" priority="515" id="{231E11A0-95BE-4E9D-8BBB-DB4D5D983861}">
            <xm:f>AND(K20&gt;=Einstellungen!$D$213,K20&lt;=Einstellungen!$E$213)</xm:f>
            <x14:dxf>
              <fill>
                <patternFill>
                  <bgColor rgb="FFFFC000"/>
                </patternFill>
              </fill>
            </x14:dxf>
          </x14:cfRule>
          <x14:cfRule type="expression" priority="514" id="{487F7523-9951-4348-AA9A-34250971D530}">
            <xm:f>AND(K20&gt;=Einstellungen!$D$212,K20&lt;=Einstellungen!$E$212)</xm:f>
            <x14:dxf>
              <fill>
                <patternFill>
                  <bgColor rgb="FFFFC000"/>
                </patternFill>
              </fill>
            </x14:dxf>
          </x14:cfRule>
          <x14:cfRule type="expression" priority="527" id="{71E66909-BCAE-4981-8A26-D3F4EE059D9F}">
            <xm:f>AND(K20&gt;=Einstellungen!$D$214,K20&lt;=Einstellungen!$E$214)</xm:f>
            <x14:dxf>
              <fill>
                <patternFill>
                  <bgColor rgb="FFFFC000"/>
                </patternFill>
              </fill>
            </x14:dxf>
          </x14:cfRule>
          <xm:sqref>R21 R23</xm:sqref>
        </x14:conditionalFormatting>
        <x14:conditionalFormatting xmlns:xm="http://schemas.microsoft.com/office/excel/2006/main">
          <x14:cfRule type="expression" priority="2693" id="{DC5DAF36-FEF7-47C8-BFB6-A9A36F8FCA3E}">
            <xm:f>AND(K12&gt;=Einstellungen!$D$218,K12&lt;=Einstellungen!$E$218)</xm:f>
            <x14:dxf>
              <fill>
                <patternFill>
                  <bgColor theme="2" tint="-0.24994659260841701"/>
                </patternFill>
              </fill>
            </x14:dxf>
          </x14:cfRule>
          <x14:cfRule type="expression" priority="2695" id="{6909C41B-A6A2-411C-8DB5-464CF6153593}">
            <xm:f>AND(K12&gt;=Einstellungen!$D$220,K12&lt;=Einstellungen!$E$220)</xm:f>
            <x14:dxf>
              <fill>
                <patternFill>
                  <bgColor theme="2" tint="-0.24994659260841701"/>
                </patternFill>
              </fill>
            </x14:dxf>
          </x14:cfRule>
          <x14:cfRule type="expression" priority="2694" id="{CFFFC6B7-9906-442E-A295-DF652CD075DE}">
            <xm:f>AND( K12&gt;=Einstellungen!$D$219,K12&lt;=Einstellungen!$E$219)</xm:f>
            <x14:dxf>
              <fill>
                <patternFill>
                  <bgColor theme="2" tint="-0.24994659260841701"/>
                </patternFill>
              </fill>
            </x14:dxf>
          </x14:cfRule>
          <x14:cfRule type="expression" priority="2696" id="{3EC166AD-1DA5-4B5B-B9CD-67835DC56891}">
            <xm:f>AND(K12&gt;=Einstellungen!$D$221,K12&lt;=Einstellungen!$E$221)</xm:f>
            <x14:dxf>
              <fill>
                <patternFill>
                  <bgColor theme="2" tint="-0.24994659260841701"/>
                </patternFill>
              </fill>
            </x14:dxf>
          </x14:cfRule>
          <x14:cfRule type="expression" priority="2697" id="{01025DCA-97E5-4EBC-9C73-2863E4BD21E9}">
            <xm:f>AND(K12&gt;=Einstellungen!$D$222,K12&lt;=Einstellungen!$E$222)</xm:f>
            <x14:dxf>
              <fill>
                <patternFill>
                  <bgColor theme="2" tint="-0.24994659260841701"/>
                </patternFill>
              </fill>
            </x14:dxf>
          </x14:cfRule>
          <x14:cfRule type="expression" priority="2698" id="{A1327D35-2379-4E22-BA92-516FC6A6B878}">
            <xm:f>AND(K12&gt;=Einstellungen!$D$223,K12&lt;=Einstellungen!$E$223)</xm:f>
            <x14:dxf>
              <fill>
                <patternFill>
                  <bgColor theme="2" tint="-0.24994659260841701"/>
                </patternFill>
              </fill>
            </x14:dxf>
          </x14:cfRule>
          <x14:cfRule type="expression" priority="2699" id="{D5ACF50B-F143-4944-ACE3-15D6577D12C9}">
            <xm:f>AND(K12&gt;=Einstellungen!$D$224,K12&lt;=Einstellungen!$E$224)</xm:f>
            <x14:dxf>
              <fill>
                <patternFill>
                  <bgColor theme="2" tint="-0.24994659260841701"/>
                </patternFill>
              </fill>
            </x14:dxf>
          </x14:cfRule>
          <x14:cfRule type="expression" priority="2700" id="{8F3F8495-64F6-4BCD-AFCE-09B37B1CC7B2}">
            <xm:f>AND(K12&gt;=Einstellungen!$D$225,K12&lt;=Einstellungen!$E$225)</xm:f>
            <x14:dxf>
              <fill>
                <patternFill>
                  <bgColor theme="2" tint="-0.24994659260841701"/>
                </patternFill>
              </fill>
            </x14:dxf>
          </x14:cfRule>
          <x14:cfRule type="expression" priority="2701" id="{4CBB1446-76C9-4D52-BC09-5CB8E3DAC07A}">
            <xm:f>AND(K12&gt;=Einstellungen!$D$226,K12&lt;=Einstellungen!$E$226)</xm:f>
            <x14:dxf>
              <fill>
                <patternFill>
                  <bgColor theme="2" tint="-0.24994659260841701"/>
                </patternFill>
              </fill>
            </x14:dxf>
          </x14:cfRule>
          <x14:cfRule type="expression" priority="2702" id="{4B2E9F4B-4CD4-42CC-82B4-67DF3B944A62}">
            <xm:f>AND(K12&gt;=Einstellungen!$D$227,K12&lt;=Einstellungen!$E$227)</xm:f>
            <x14:dxf>
              <fill>
                <patternFill>
                  <bgColor theme="2" tint="-0.24994659260841701"/>
                </patternFill>
              </fill>
            </x14:dxf>
          </x14:cfRule>
          <xm:sqref>S12</xm:sqref>
        </x14:conditionalFormatting>
        <x14:conditionalFormatting xmlns:xm="http://schemas.microsoft.com/office/excel/2006/main">
          <x14:cfRule type="expression" priority="2688" id="{2E824FA2-BC25-470C-A8C9-A96225C3367F}">
            <xm:f>AND(K12&gt;=Einstellungen!$D$223,K12&lt;=Einstellungen!$E$223)</xm:f>
            <x14:dxf>
              <fill>
                <patternFill>
                  <bgColor theme="2" tint="-0.24994659260841701"/>
                </patternFill>
              </fill>
            </x14:dxf>
          </x14:cfRule>
          <x14:cfRule type="expression" priority="2692" id="{25716767-10DA-4CAB-AE9F-8890D49FA976}">
            <xm:f>AND(K12&gt;=Einstellungen!$D$227,K12&lt;=Einstellungen!$E$227)</xm:f>
            <x14:dxf>
              <fill>
                <patternFill>
                  <bgColor theme="2" tint="-0.24994659260841701"/>
                </patternFill>
              </fill>
            </x14:dxf>
          </x14:cfRule>
          <x14:cfRule type="expression" priority="2690" id="{47F705B4-DC6B-4A92-BA8F-13599255F985}">
            <xm:f>AND(K12&gt;=Einstellungen!$D$225,K12&lt;=Einstellungen!$E$225)</xm:f>
            <x14:dxf>
              <fill>
                <patternFill>
                  <bgColor theme="2" tint="-0.24994659260841701"/>
                </patternFill>
              </fill>
            </x14:dxf>
          </x14:cfRule>
          <x14:cfRule type="expression" priority="2689" id="{81E6E7F9-5C85-428F-8918-92208B60815D}">
            <xm:f>AND(K12&gt;=Einstellungen!$D$224,K12&lt;=Einstellungen!$E$224)</xm:f>
            <x14:dxf>
              <fill>
                <patternFill>
                  <bgColor theme="2" tint="-0.24994659260841701"/>
                </patternFill>
              </fill>
            </x14:dxf>
          </x14:cfRule>
          <x14:cfRule type="expression" priority="2691" id="{C221B6B2-16BA-47C4-97AD-CB9E6ADF8288}">
            <xm:f>AND(K12&gt;=Einstellungen!$D$226,K12&lt;=Einstellungen!$E$226)</xm:f>
            <x14:dxf>
              <fill>
                <patternFill>
                  <bgColor theme="2" tint="-0.24994659260841701"/>
                </patternFill>
              </fill>
            </x14:dxf>
          </x14:cfRule>
          <x14:cfRule type="expression" priority="2687" id="{45689454-0A53-43BF-8F66-392A62668E91}">
            <xm:f>AND(K12&gt;=Einstellungen!$D$222,K12&lt;=Einstellungen!$E$222)</xm:f>
            <x14:dxf>
              <fill>
                <patternFill>
                  <bgColor theme="2" tint="-0.24994659260841701"/>
                </patternFill>
              </fill>
            </x14:dxf>
          </x14:cfRule>
          <x14:cfRule type="expression" priority="2686" id="{C828D473-C0B1-45AD-9463-B97A4757C147}">
            <xm:f>AND(K12&gt;=Einstellungen!$D$221,K12&lt;=Einstellungen!$E$221)</xm:f>
            <x14:dxf>
              <fill>
                <patternFill>
                  <bgColor theme="2" tint="-0.24994659260841701"/>
                </patternFill>
              </fill>
            </x14:dxf>
          </x14:cfRule>
          <x14:cfRule type="expression" priority="2685" id="{99E23421-3378-4FE8-87F0-2EC0F126890E}">
            <xm:f>AND(K12&gt;=Einstellungen!$D$220,K12&lt;=Einstellungen!$E$220)</xm:f>
            <x14:dxf>
              <fill>
                <patternFill>
                  <bgColor theme="2" tint="-0.24994659260841701"/>
                </patternFill>
              </fill>
            </x14:dxf>
          </x14:cfRule>
          <x14:cfRule type="expression" priority="2684" id="{9A7FAF3B-481A-46F4-AAFD-9ADFC1781EB3}">
            <xm:f>AND( K12&gt;=Einstellungen!$D$219,K12&lt;=Einstellungen!$E$219)</xm:f>
            <x14:dxf>
              <fill>
                <patternFill>
                  <bgColor theme="2" tint="-0.24994659260841701"/>
                </patternFill>
              </fill>
            </x14:dxf>
          </x14:cfRule>
          <x14:cfRule type="expression" priority="2683" id="{0B73D7AE-0744-4F44-BB91-8AE0EDF74F4B}">
            <xm:f>AND(K12&gt;=Einstellungen!$D$218,K12&lt;=Einstellungen!$E$218)</xm:f>
            <x14:dxf>
              <fill>
                <patternFill>
                  <bgColor theme="2" tint="-0.24994659260841701"/>
                </patternFill>
              </fill>
            </x14:dxf>
          </x14:cfRule>
          <xm:sqref>S13</xm:sqref>
        </x14:conditionalFormatting>
        <x14:conditionalFormatting xmlns:xm="http://schemas.microsoft.com/office/excel/2006/main">
          <x14:cfRule type="expression" priority="2674" id="{CAB30E4D-FBD8-4000-892F-050BA022D470}">
            <xm:f>AND( K14&gt;=Einstellungen!$D$219,K14&lt;=Einstellungen!$E$219)</xm:f>
            <x14:dxf>
              <fill>
                <patternFill>
                  <bgColor theme="2" tint="-0.24994659260841701"/>
                </patternFill>
              </fill>
            </x14:dxf>
          </x14:cfRule>
          <x14:cfRule type="expression" priority="2682" id="{D136B46B-F6D7-46BF-8947-99D72BD7AD85}">
            <xm:f>AND(K14&gt;=Einstellungen!$D$227,K14&lt;=Einstellungen!$E$227)</xm:f>
            <x14:dxf>
              <fill>
                <patternFill>
                  <bgColor theme="2" tint="-0.24994659260841701"/>
                </patternFill>
              </fill>
            </x14:dxf>
          </x14:cfRule>
          <x14:cfRule type="expression" priority="2681" id="{32B17FD3-256C-4439-8FC3-BA3841675A65}">
            <xm:f>AND(K14&gt;=Einstellungen!$D$226,K14&lt;=Einstellungen!$E$226)</xm:f>
            <x14:dxf>
              <fill>
                <patternFill>
                  <bgColor theme="2" tint="-0.24994659260841701"/>
                </patternFill>
              </fill>
            </x14:dxf>
          </x14:cfRule>
          <x14:cfRule type="expression" priority="2680" id="{60A85BAD-B382-4761-B5B8-3AE1ECF52EA6}">
            <xm:f>AND(K14&gt;=Einstellungen!$D$225,K14&lt;=Einstellungen!$E$225)</xm:f>
            <x14:dxf>
              <fill>
                <patternFill>
                  <bgColor theme="2" tint="-0.24994659260841701"/>
                </patternFill>
              </fill>
            </x14:dxf>
          </x14:cfRule>
          <x14:cfRule type="expression" priority="2679" id="{97A8D489-0E87-469C-9E88-8CF717FD2B89}">
            <xm:f>AND(K14&gt;=Einstellungen!$D$224,K14&lt;=Einstellungen!$E$224)</xm:f>
            <x14:dxf>
              <fill>
                <patternFill>
                  <bgColor theme="2" tint="-0.24994659260841701"/>
                </patternFill>
              </fill>
            </x14:dxf>
          </x14:cfRule>
          <x14:cfRule type="expression" priority="2678" id="{7C42060D-83EC-4E09-911D-9DA91DADD2E8}">
            <xm:f>AND(K14&gt;=Einstellungen!$D$223,K14&lt;=Einstellungen!$E$223)</xm:f>
            <x14:dxf>
              <fill>
                <patternFill>
                  <bgColor theme="2" tint="-0.24994659260841701"/>
                </patternFill>
              </fill>
            </x14:dxf>
          </x14:cfRule>
          <x14:cfRule type="expression" priority="2677" id="{A6B3FCC1-A9A0-42E0-96C1-43D7FD8A6E52}">
            <xm:f>AND(K14&gt;=Einstellungen!$D$222,K14&lt;=Einstellungen!$E$222)</xm:f>
            <x14:dxf>
              <fill>
                <patternFill>
                  <bgColor theme="2" tint="-0.24994659260841701"/>
                </patternFill>
              </fill>
            </x14:dxf>
          </x14:cfRule>
          <x14:cfRule type="expression" priority="2676" id="{9079D7CB-3FB9-40B9-96D5-573018F2EAC6}">
            <xm:f>AND(K14&gt;=Einstellungen!$D$221,K14&lt;=Einstellungen!$E$221)</xm:f>
            <x14:dxf>
              <fill>
                <patternFill>
                  <bgColor theme="2" tint="-0.24994659260841701"/>
                </patternFill>
              </fill>
            </x14:dxf>
          </x14:cfRule>
          <x14:cfRule type="expression" priority="2675" id="{7C680F01-A228-4AB0-8A8B-7EAA93943281}">
            <xm:f>AND(K14&gt;=Einstellungen!$D$220,K14&lt;=Einstellungen!$E$220)</xm:f>
            <x14:dxf>
              <fill>
                <patternFill>
                  <bgColor theme="2" tint="-0.24994659260841701"/>
                </patternFill>
              </fill>
            </x14:dxf>
          </x14:cfRule>
          <x14:cfRule type="expression" priority="2673" id="{5A0F4A6A-2907-428B-A95D-92376DA771BC}">
            <xm:f>AND(K14&gt;=Einstellungen!$D$218,K14&lt;=Einstellungen!$E$218)</xm:f>
            <x14:dxf>
              <fill>
                <patternFill>
                  <bgColor theme="2" tint="-0.24994659260841701"/>
                </patternFill>
              </fill>
            </x14:dxf>
          </x14:cfRule>
          <xm:sqref>S14 S16 S18 S24 S26 S28 S30 S32 S34 S36 S38 S40 S42 S44 S46 S48 S50 S52 S54 S56 S58 S60 S62 S64 S66 S68 S70 S72 S74 S76 S78 S80 S82 S84</xm:sqref>
        </x14:conditionalFormatting>
        <x14:conditionalFormatting xmlns:xm="http://schemas.microsoft.com/office/excel/2006/main">
          <x14:cfRule type="expression" priority="2664" id="{4712B461-A479-4E6F-9E1D-C0BA38104128}">
            <xm:f>AND( K14&gt;=Einstellungen!$D$219,K14&lt;=Einstellungen!$E$219)</xm:f>
            <x14:dxf>
              <fill>
                <patternFill>
                  <bgColor theme="2" tint="-0.24994659260841701"/>
                </patternFill>
              </fill>
            </x14:dxf>
          </x14:cfRule>
          <x14:cfRule type="expression" priority="2665" id="{74FA84DC-829E-4AFF-9173-507B74BC189D}">
            <xm:f>AND(K14&gt;=Einstellungen!$D$220,K14&lt;=Einstellungen!$E$220)</xm:f>
            <x14:dxf>
              <fill>
                <patternFill>
                  <bgColor theme="2" tint="-0.24994659260841701"/>
                </patternFill>
              </fill>
            </x14:dxf>
          </x14:cfRule>
          <x14:cfRule type="expression" priority="2666" id="{9BE11B59-4624-499C-8EB5-DE52AE447AAB}">
            <xm:f>AND(K14&gt;=Einstellungen!$D$221,K14&lt;=Einstellungen!$E$221)</xm:f>
            <x14:dxf>
              <fill>
                <patternFill>
                  <bgColor theme="2" tint="-0.24994659260841701"/>
                </patternFill>
              </fill>
            </x14:dxf>
          </x14:cfRule>
          <x14:cfRule type="expression" priority="2667" id="{C97A8BC1-150E-4846-82ED-D9483A204788}">
            <xm:f>AND(K14&gt;=Einstellungen!$D$222,K14&lt;=Einstellungen!$E$222)</xm:f>
            <x14:dxf>
              <fill>
                <patternFill>
                  <bgColor theme="2" tint="-0.24994659260841701"/>
                </patternFill>
              </fill>
            </x14:dxf>
          </x14:cfRule>
          <x14:cfRule type="expression" priority="2668" id="{2F8BC6A5-127F-4ED3-AA23-9DEAD3EB8C4D}">
            <xm:f>AND(K14&gt;=Einstellungen!$D$223,K14&lt;=Einstellungen!$E$223)</xm:f>
            <x14:dxf>
              <fill>
                <patternFill>
                  <bgColor theme="2" tint="-0.24994659260841701"/>
                </patternFill>
              </fill>
            </x14:dxf>
          </x14:cfRule>
          <x14:cfRule type="expression" priority="2669" id="{9205A55B-9964-4CC5-9880-FBDD09EEE6CA}">
            <xm:f>AND(K14&gt;=Einstellungen!$D$224,K14&lt;=Einstellungen!$E$224)</xm:f>
            <x14:dxf>
              <fill>
                <patternFill>
                  <bgColor theme="2" tint="-0.24994659260841701"/>
                </patternFill>
              </fill>
            </x14:dxf>
          </x14:cfRule>
          <x14:cfRule type="expression" priority="2670" id="{F0E95C85-2F52-4D55-ACD5-F4F3B087D400}">
            <xm:f>AND(K14&gt;=Einstellungen!$D$225,K14&lt;=Einstellungen!$E$225)</xm:f>
            <x14:dxf>
              <fill>
                <patternFill>
                  <bgColor theme="2" tint="-0.24994659260841701"/>
                </patternFill>
              </fill>
            </x14:dxf>
          </x14:cfRule>
          <x14:cfRule type="expression" priority="2671" id="{E533FE4B-EC5D-4428-9E76-05245798B58E}">
            <xm:f>AND(K14&gt;=Einstellungen!$D$226,K14&lt;=Einstellungen!$E$226)</xm:f>
            <x14:dxf>
              <fill>
                <patternFill>
                  <bgColor theme="2" tint="-0.24994659260841701"/>
                </patternFill>
              </fill>
            </x14:dxf>
          </x14:cfRule>
          <x14:cfRule type="expression" priority="2672" id="{8BC46C51-D79E-4D08-AAA9-1534A08FF560}">
            <xm:f>AND(K14&gt;=Einstellungen!$D$227,K14&lt;=Einstellungen!$E$227)</xm:f>
            <x14:dxf>
              <fill>
                <patternFill>
                  <bgColor theme="2" tint="-0.24994659260841701"/>
                </patternFill>
              </fill>
            </x14:dxf>
          </x14:cfRule>
          <x14:cfRule type="expression" priority="2663" id="{969BBF80-5A56-4CB3-9AB2-EBB672ABB075}">
            <xm:f>AND(K14&gt;=Einstellungen!$D$218,K14&lt;=Einstellungen!$E$218)</xm:f>
            <x14:dxf>
              <fill>
                <patternFill>
                  <bgColor theme="2" tint="-0.24994659260841701"/>
                </patternFill>
              </fill>
            </x14:dxf>
          </x14:cfRule>
          <xm:sqref>S15 S17 S19 S25 S27 S29 S31 S33 S35 S37 S39 S41 S43 S45 S47 S49 S51 S53 S55 S57 S59 S61 S63 S65 S67 S69 S71 S73 S75 S77 S79 S81 S83 S85</xm:sqref>
        </x14:conditionalFormatting>
        <x14:conditionalFormatting xmlns:xm="http://schemas.microsoft.com/office/excel/2006/main">
          <x14:cfRule type="expression" priority="424" id="{C6E5D89C-E825-4D34-937A-C3633E6EA639}">
            <xm:f>AND(K20&gt;=Einstellungen!$D$218,K20&lt;=Einstellungen!$E$218)</xm:f>
            <x14:dxf>
              <fill>
                <patternFill>
                  <bgColor theme="2" tint="-0.24994659260841701"/>
                </patternFill>
              </fill>
            </x14:dxf>
          </x14:cfRule>
          <x14:cfRule type="expression" priority="432" id="{60B56952-098A-4917-802D-AD28CC44219C}">
            <xm:f>AND(K20&gt;=Einstellungen!$D$226,K20&lt;=Einstellungen!$E$226)</xm:f>
            <x14:dxf>
              <fill>
                <patternFill>
                  <bgColor theme="2" tint="-0.24994659260841701"/>
                </patternFill>
              </fill>
            </x14:dxf>
          </x14:cfRule>
          <x14:cfRule type="expression" priority="426" id="{0C06AE52-F218-42A2-A33F-C5177B8E118F}">
            <xm:f>AND(K20&gt;=Einstellungen!$D$220,K20&lt;=Einstellungen!$E$220)</xm:f>
            <x14:dxf>
              <fill>
                <patternFill>
                  <bgColor theme="2" tint="-0.24994659260841701"/>
                </patternFill>
              </fill>
            </x14:dxf>
          </x14:cfRule>
          <x14:cfRule type="expression" priority="425" id="{C90811EC-69AA-41FA-A41C-CE7B11472FBE}">
            <xm:f>AND( K20&gt;=Einstellungen!$D$219,K20&lt;=Einstellungen!$E$219)</xm:f>
            <x14:dxf>
              <fill>
                <patternFill>
                  <bgColor theme="2" tint="-0.24994659260841701"/>
                </patternFill>
              </fill>
            </x14:dxf>
          </x14:cfRule>
          <x14:cfRule type="expression" priority="427" id="{E5C9B8A1-D490-4B50-98E2-15B33EB4D6B3}">
            <xm:f>AND(K20&gt;=Einstellungen!$D$221,K20&lt;=Einstellungen!$E$221)</xm:f>
            <x14:dxf>
              <fill>
                <patternFill>
                  <bgColor theme="2" tint="-0.24994659260841701"/>
                </patternFill>
              </fill>
            </x14:dxf>
          </x14:cfRule>
          <x14:cfRule type="expression" priority="428" id="{1E1C3E2A-2E3F-4ACF-8961-544C7ACB39C5}">
            <xm:f>AND(K20&gt;=Einstellungen!$D$222,K20&lt;=Einstellungen!$E$222)</xm:f>
            <x14:dxf>
              <fill>
                <patternFill>
                  <bgColor theme="2" tint="-0.24994659260841701"/>
                </patternFill>
              </fill>
            </x14:dxf>
          </x14:cfRule>
          <x14:cfRule type="expression" priority="429" id="{003708AC-D9E8-4F1F-94AF-D60C4944A4B4}">
            <xm:f>AND(K20&gt;=Einstellungen!$D$223,K20&lt;=Einstellungen!$E$223)</xm:f>
            <x14:dxf>
              <fill>
                <patternFill>
                  <bgColor theme="2" tint="-0.24994659260841701"/>
                </patternFill>
              </fill>
            </x14:dxf>
          </x14:cfRule>
          <x14:cfRule type="expression" priority="430" id="{76E836C9-4961-4B66-9604-40953998A0EE}">
            <xm:f>AND(K20&gt;=Einstellungen!$D$224,K20&lt;=Einstellungen!$E$224)</xm:f>
            <x14:dxf>
              <fill>
                <patternFill>
                  <bgColor theme="2" tint="-0.24994659260841701"/>
                </patternFill>
              </fill>
            </x14:dxf>
          </x14:cfRule>
          <x14:cfRule type="expression" priority="431" id="{33FD1D97-C203-4125-945F-EA1C2DBC186D}">
            <xm:f>AND(K20&gt;=Einstellungen!$D$225,K20&lt;=Einstellungen!$E$225)</xm:f>
            <x14:dxf>
              <fill>
                <patternFill>
                  <bgColor theme="2" tint="-0.24994659260841701"/>
                </patternFill>
              </fill>
            </x14:dxf>
          </x14:cfRule>
          <x14:cfRule type="expression" priority="433" id="{50651B67-13E1-47B0-8355-9C725BC24D21}">
            <xm:f>AND(K20&gt;=Einstellungen!$D$227,K20&lt;=Einstellungen!$E$227)</xm:f>
            <x14:dxf>
              <fill>
                <patternFill>
                  <bgColor theme="2" tint="-0.24994659260841701"/>
                </patternFill>
              </fill>
            </x14:dxf>
          </x14:cfRule>
          <xm:sqref>S20 S22</xm:sqref>
        </x14:conditionalFormatting>
        <x14:conditionalFormatting xmlns:xm="http://schemas.microsoft.com/office/excel/2006/main">
          <x14:cfRule type="expression" priority="419" id="{5A4D54D4-E28B-4907-94CD-2DEADE9F7A69}">
            <xm:f>AND(K20&gt;=Einstellungen!$D$223,K20&lt;=Einstellungen!$E$223)</xm:f>
            <x14:dxf>
              <fill>
                <patternFill>
                  <bgColor theme="2" tint="-0.24994659260841701"/>
                </patternFill>
              </fill>
            </x14:dxf>
          </x14:cfRule>
          <x14:cfRule type="expression" priority="420" id="{FE03079D-9C4F-4279-BAEE-38384A88456C}">
            <xm:f>AND(K20&gt;=Einstellungen!$D$224,K20&lt;=Einstellungen!$E$224)</xm:f>
            <x14:dxf>
              <fill>
                <patternFill>
                  <bgColor theme="2" tint="-0.24994659260841701"/>
                </patternFill>
              </fill>
            </x14:dxf>
          </x14:cfRule>
          <x14:cfRule type="expression" priority="421" id="{07A3DE4E-CEE1-45D6-A19E-1683B0AE0C34}">
            <xm:f>AND(K20&gt;=Einstellungen!$D$225,K20&lt;=Einstellungen!$E$225)</xm:f>
            <x14:dxf>
              <fill>
                <patternFill>
                  <bgColor theme="2" tint="-0.24994659260841701"/>
                </patternFill>
              </fill>
            </x14:dxf>
          </x14:cfRule>
          <x14:cfRule type="expression" priority="422" id="{B244C3CA-6CF4-4CAD-9C02-2824BD4FD7B3}">
            <xm:f>AND(K20&gt;=Einstellungen!$D$226,K20&lt;=Einstellungen!$E$226)</xm:f>
            <x14:dxf>
              <fill>
                <patternFill>
                  <bgColor theme="2" tint="-0.24994659260841701"/>
                </patternFill>
              </fill>
            </x14:dxf>
          </x14:cfRule>
          <x14:cfRule type="expression" priority="423" id="{D8E876C7-2AAD-46D7-846A-96014EFBF21A}">
            <xm:f>AND(K20&gt;=Einstellungen!$D$227,K20&lt;=Einstellungen!$E$227)</xm:f>
            <x14:dxf>
              <fill>
                <patternFill>
                  <bgColor theme="2" tint="-0.24994659260841701"/>
                </patternFill>
              </fill>
            </x14:dxf>
          </x14:cfRule>
          <x14:cfRule type="expression" priority="418" id="{9F42BF6C-341E-43B8-BF9F-AB2DA09699F4}">
            <xm:f>AND(K20&gt;=Einstellungen!$D$222,K20&lt;=Einstellungen!$E$222)</xm:f>
            <x14:dxf>
              <fill>
                <patternFill>
                  <bgColor theme="2" tint="-0.24994659260841701"/>
                </patternFill>
              </fill>
            </x14:dxf>
          </x14:cfRule>
          <x14:cfRule type="expression" priority="414" id="{22E56AD0-5CB4-4A47-9B25-C2B4E45795DF}">
            <xm:f>AND(K20&gt;=Einstellungen!$D$218,K20&lt;=Einstellungen!$E$218)</xm:f>
            <x14:dxf>
              <fill>
                <patternFill>
                  <bgColor theme="2" tint="-0.24994659260841701"/>
                </patternFill>
              </fill>
            </x14:dxf>
          </x14:cfRule>
          <x14:cfRule type="expression" priority="417" id="{D248740E-63DB-4E4F-899B-855153252288}">
            <xm:f>AND(K20&gt;=Einstellungen!$D$221,K20&lt;=Einstellungen!$E$221)</xm:f>
            <x14:dxf>
              <fill>
                <patternFill>
                  <bgColor theme="2" tint="-0.24994659260841701"/>
                </patternFill>
              </fill>
            </x14:dxf>
          </x14:cfRule>
          <x14:cfRule type="expression" priority="416" id="{6F98F5EE-294E-4772-93FD-FAA6FA8E87DB}">
            <xm:f>AND(K20&gt;=Einstellungen!$D$220,K20&lt;=Einstellungen!$E$220)</xm:f>
            <x14:dxf>
              <fill>
                <patternFill>
                  <bgColor theme="2" tint="-0.24994659260841701"/>
                </patternFill>
              </fill>
            </x14:dxf>
          </x14:cfRule>
          <x14:cfRule type="expression" priority="415" id="{FC917059-25AA-4643-AD03-B92A2DF47D8E}">
            <xm:f>AND( K20&gt;=Einstellungen!$D$219,K20&lt;=Einstellungen!$E$219)</xm:f>
            <x14:dxf>
              <fill>
                <patternFill>
                  <bgColor theme="2" tint="-0.24994659260841701"/>
                </patternFill>
              </fill>
            </x14:dxf>
          </x14:cfRule>
          <xm:sqref>S21 S23</xm:sqref>
        </x14:conditionalFormatting>
        <x14:conditionalFormatting xmlns:xm="http://schemas.microsoft.com/office/excel/2006/main">
          <x14:cfRule type="expression" priority="2747" id="{1D16CF26-2727-4796-AE1D-E5DA569F9DC4}">
            <xm:f>AND(Einstellungen!$F$49="x")</xm:f>
            <x14:dxf>
              <fill>
                <patternFill>
                  <bgColor theme="0" tint="-0.14996795556505021"/>
                </patternFill>
              </fill>
            </x14:dxf>
          </x14:cfRule>
          <xm:sqref>T20:T23 AC20:AC23 AL20:AL23 AU20:AU23 BD20:BD23 BM20:BM23 BV20:BV23 CE20:CE23 CN20:CR23 CW20:CW23 V20:X23 AE20:AG23 AN20:AP23 AW20:AY23 BF20:BH23 BO20:BQ23 BX20:BZ23 CG20:CI23 CY20:DA23 A22:J23 A20:A21</xm:sqref>
        </x14:conditionalFormatting>
        <x14:conditionalFormatting xmlns:xm="http://schemas.microsoft.com/office/excel/2006/main">
          <x14:cfRule type="expression" priority="2766" id="{B37FF9D9-5A29-47A1-BE7C-0FBEC7763E40}">
            <xm:f>AND(Einstellungen!$F$49="x")</xm:f>
            <x14:dxf>
              <fill>
                <patternFill>
                  <bgColor theme="0" tint="-0.14996795556505021"/>
                </patternFill>
              </fill>
            </x14:dxf>
          </x14:cfRule>
          <xm:sqref>T34:T37 AC34:AC37 AL34:AL37 AU34:AU37 BD34:BD37 BM34:BM37 BV34:BV37 CE34:CE37 CN34:CR37 CW34:CW37 M34:O37 V34:X37 AE34:AG37 AN34:AP37 AW34:AY37 BF34:BH37 BO34:BQ37 BX34:BZ37 CG34:CI37 CY34:DA37 A34:K37</xm:sqref>
        </x14:conditionalFormatting>
        <x14:conditionalFormatting xmlns:xm="http://schemas.microsoft.com/office/excel/2006/main">
          <x14:cfRule type="cellIs" priority="4429" operator="between" id="{03DFE964-7FA0-4767-A2EE-5DDFE03A7EC4}">
            <xm:f>Einstellungen!$E$102</xm:f>
            <xm:f>Einstellungen!$F$102</xm:f>
            <x14:dxf>
              <fill>
                <patternFill>
                  <bgColor rgb="FFFFFF00"/>
                </patternFill>
              </fill>
            </x14:dxf>
          </x14:cfRule>
          <x14:cfRule type="cellIs" priority="4428" operator="between" id="{297E7DE4-F95C-40A8-8CE8-A37D2825DC6F}">
            <xm:f>Einstellungen!$E$103</xm:f>
            <xm:f>Einstellungen!$F$103</xm:f>
            <x14:dxf>
              <fill>
                <patternFill>
                  <bgColor rgb="FFFFFF00"/>
                </patternFill>
              </fill>
            </x14:dxf>
          </x14:cfRule>
          <x14:cfRule type="cellIs" priority="4426" operator="between" id="{39DB1D3A-8C2D-4BE1-AF05-3252CDB52102}">
            <xm:f>Einstellungen!$E$104</xm:f>
            <xm:f>Einstellungen!$F$104</xm:f>
            <x14:dxf>
              <fill>
                <patternFill>
                  <bgColor rgb="FFFFFF00"/>
                </patternFill>
              </fill>
            </x14:dxf>
          </x14:cfRule>
          <x14:cfRule type="cellIs" priority="4425" operator="between" id="{BDC20493-E442-41B3-8C0F-5F15B16BE1D3}">
            <xm:f>Einstellungen!$E$105</xm:f>
            <xm:f>Einstellungen!$F$105</xm:f>
            <x14:dxf>
              <fill>
                <patternFill>
                  <bgColor rgb="FFFFFF00"/>
                </patternFill>
              </fill>
            </x14:dxf>
          </x14:cfRule>
          <x14:cfRule type="cellIs" priority="4424" operator="between" id="{184B418B-2EAE-442F-8144-BF26DAF03386}">
            <xm:f>Einstellungen!$E$106</xm:f>
            <xm:f>Einstellungen!$F$106</xm:f>
            <x14:dxf>
              <fill>
                <patternFill>
                  <bgColor rgb="FFFFFF00"/>
                </patternFill>
              </fill>
            </x14:dxf>
          </x14:cfRule>
          <x14:cfRule type="cellIs" priority="4423" operator="between" id="{12021376-E138-47FB-A1D1-E57B04E9E056}">
            <xm:f>Einstellungen!$E$107</xm:f>
            <xm:f>Einstellungen!$F$107</xm:f>
            <x14:dxf>
              <fill>
                <patternFill>
                  <bgColor rgb="FFFFFF00"/>
                </patternFill>
              </fill>
            </x14:dxf>
          </x14:cfRule>
          <x14:cfRule type="cellIs" priority="4422" operator="between" id="{78BC72CC-0046-4174-BA07-9A9CE016B82A}">
            <xm:f>Einstellungen!$E$108</xm:f>
            <xm:f>Einstellungen!$F$108</xm:f>
            <x14:dxf>
              <fill>
                <patternFill>
                  <bgColor rgb="FFFFFF00"/>
                </patternFill>
              </fill>
            </x14:dxf>
          </x14:cfRule>
          <x14:cfRule type="cellIs" priority="4421" operator="between" id="{AB8EA44B-0B27-45DB-9F9C-977FB2301B58}">
            <xm:f>Einstellungen!$F$92</xm:f>
            <xm:f>Einstellungen!$G$92</xm:f>
            <x14:dxf>
              <fill>
                <patternFill>
                  <bgColor rgb="FFFFFF00"/>
                </patternFill>
              </fill>
            </x14:dxf>
          </x14:cfRule>
          <x14:cfRule type="cellIs" priority="4420" operator="between" id="{1F61D333-63E8-4102-9371-8B7C0604A38F}">
            <xm:f>Einstellungen!$F$93</xm:f>
            <xm:f>Einstellungen!$G$93</xm:f>
            <x14:dxf>
              <fill>
                <patternFill>
                  <bgColor rgb="FFFFFF00"/>
                </patternFill>
              </fill>
            </x14:dxf>
          </x14:cfRule>
          <x14:cfRule type="cellIs" priority="4419" operator="between" id="{54FC9357-6764-4C6B-9BE4-38487C78B519}">
            <xm:f>Einstellungen!$E$100</xm:f>
            <xm:f>Einstellungen!$F$100</xm:f>
            <x14:dxf>
              <fill>
                <patternFill>
                  <bgColor rgb="FFFFFF00"/>
                </patternFill>
              </fill>
            </x14:dxf>
          </x14:cfRule>
          <x14:cfRule type="cellIs" priority="4427" operator="between" id="{7C17518C-CE66-4CE8-99D7-F3C2E68E6564}">
            <xm:f>Einstellungen!$E$101</xm:f>
            <xm:f>Einstellungen!$F$101</xm:f>
            <x14:dxf>
              <fill>
                <patternFill>
                  <bgColor rgb="FFFFFF00"/>
                </patternFill>
              </fill>
            </x14:dxf>
          </x14:cfRule>
          <xm:sqref>T34:T37</xm:sqref>
        </x14:conditionalFormatting>
        <x14:conditionalFormatting xmlns:xm="http://schemas.microsoft.com/office/excel/2006/main">
          <x14:cfRule type="cellIs" priority="4279" operator="between" id="{58BD9F78-56EF-4528-8292-1573F8B830C8}">
            <xm:f>Einstellungen!$E$100</xm:f>
            <xm:f>Einstellungen!$F$100</xm:f>
            <x14:dxf>
              <fill>
                <patternFill>
                  <bgColor rgb="FFFFFF00"/>
                </patternFill>
              </fill>
            </x14:dxf>
          </x14:cfRule>
          <x14:cfRule type="cellIs" priority="4280" operator="between" id="{0DD5B42C-E5C0-431B-B5EE-9150AC991258}">
            <xm:f>Einstellungen!$F$93</xm:f>
            <xm:f>Einstellungen!$G$93</xm:f>
            <x14:dxf>
              <fill>
                <patternFill>
                  <bgColor rgb="FFFFFF00"/>
                </patternFill>
              </fill>
            </x14:dxf>
          </x14:cfRule>
          <x14:cfRule type="cellIs" priority="4281" operator="between" id="{4A1235DA-AD6E-4225-8324-F98DC75F188E}">
            <xm:f>Einstellungen!$F$92</xm:f>
            <xm:f>Einstellungen!$G$92</xm:f>
            <x14:dxf>
              <fill>
                <patternFill>
                  <bgColor rgb="FFFFFF00"/>
                </patternFill>
              </fill>
            </x14:dxf>
          </x14:cfRule>
          <x14:cfRule type="cellIs" priority="4282" operator="between" id="{FCFCB605-8280-4DB7-B887-25656EC58184}">
            <xm:f>Einstellungen!$E$108</xm:f>
            <xm:f>Einstellungen!$F$108</xm:f>
            <x14:dxf>
              <fill>
                <patternFill>
                  <bgColor rgb="FFFFFF00"/>
                </patternFill>
              </fill>
            </x14:dxf>
          </x14:cfRule>
          <x14:cfRule type="cellIs" priority="4283" operator="between" id="{1A9987A4-1D2C-4426-9409-A137D887D5D2}">
            <xm:f>Einstellungen!$E$107</xm:f>
            <xm:f>Einstellungen!$F$107</xm:f>
            <x14:dxf>
              <fill>
                <patternFill>
                  <bgColor rgb="FFFFFF00"/>
                </patternFill>
              </fill>
            </x14:dxf>
          </x14:cfRule>
          <x14:cfRule type="cellIs" priority="4284" operator="between" id="{62DB7F3C-F94C-4CF1-97D8-DF0D2AD1A817}">
            <xm:f>Einstellungen!$E$106</xm:f>
            <xm:f>Einstellungen!$F$106</xm:f>
            <x14:dxf>
              <fill>
                <patternFill>
                  <bgColor rgb="FFFFFF00"/>
                </patternFill>
              </fill>
            </x14:dxf>
          </x14:cfRule>
          <x14:cfRule type="cellIs" priority="4285" operator="between" id="{AD7860AF-3E02-4203-B10C-4013D36F4848}">
            <xm:f>Einstellungen!$E$105</xm:f>
            <xm:f>Einstellungen!$F$105</xm:f>
            <x14:dxf>
              <fill>
                <patternFill>
                  <bgColor rgb="FFFFFF00"/>
                </patternFill>
              </fill>
            </x14:dxf>
          </x14:cfRule>
          <x14:cfRule type="cellIs" priority="4286" operator="between" id="{F6F43DB5-F454-4ED1-ABDB-C733B1716C3D}">
            <xm:f>Einstellungen!$E$104</xm:f>
            <xm:f>Einstellungen!$F$104</xm:f>
            <x14:dxf>
              <fill>
                <patternFill>
                  <bgColor rgb="FFFFFF00"/>
                </patternFill>
              </fill>
            </x14:dxf>
          </x14:cfRule>
          <x14:cfRule type="cellIs" priority="4287" operator="between" id="{7C930DEB-F19B-4DFB-B0D8-E124D84AB0DF}">
            <xm:f>Einstellungen!$E$101</xm:f>
            <xm:f>Einstellungen!$F$101</xm:f>
            <x14:dxf>
              <fill>
                <patternFill>
                  <bgColor rgb="FFFFFF00"/>
                </patternFill>
              </fill>
            </x14:dxf>
          </x14:cfRule>
          <x14:cfRule type="cellIs" priority="4288" operator="between" id="{91144E71-DE8F-4C4F-91E0-2160C0F1D018}">
            <xm:f>Einstellungen!$E$103</xm:f>
            <xm:f>Einstellungen!$F$103</xm:f>
            <x14:dxf>
              <fill>
                <patternFill>
                  <bgColor rgb="FFFFFF00"/>
                </patternFill>
              </fill>
            </x14:dxf>
          </x14:cfRule>
          <x14:cfRule type="cellIs" priority="4289" operator="between" id="{1881D7F0-ECCC-4BF9-8195-31453310ECF8}">
            <xm:f>Einstellungen!$E$102</xm:f>
            <xm:f>Einstellungen!$F$102</xm:f>
            <x14:dxf>
              <fill>
                <patternFill>
                  <bgColor rgb="FFFFFF00"/>
                </patternFill>
              </fill>
            </x14:dxf>
          </x14:cfRule>
          <xm:sqref>T48:T51</xm:sqref>
        </x14:conditionalFormatting>
        <x14:conditionalFormatting xmlns:xm="http://schemas.microsoft.com/office/excel/2006/main">
          <x14:cfRule type="cellIs" priority="4149" operator="between" id="{454B9CDF-DCBA-4F56-9DB3-D5E90FD17C47}">
            <xm:f>Einstellungen!$E$102</xm:f>
            <xm:f>Einstellungen!$F$102</xm:f>
            <x14:dxf>
              <fill>
                <patternFill>
                  <bgColor rgb="FFFFFF00"/>
                </patternFill>
              </fill>
            </x14:dxf>
          </x14:cfRule>
          <x14:cfRule type="cellIs" priority="4144" operator="between" id="{8F723B8A-970C-458B-9E67-5580C919F97D}">
            <xm:f>Einstellungen!$E$106</xm:f>
            <xm:f>Einstellungen!$F$106</xm:f>
            <x14:dxf>
              <fill>
                <patternFill>
                  <bgColor rgb="FFFFFF00"/>
                </patternFill>
              </fill>
            </x14:dxf>
          </x14:cfRule>
          <x14:cfRule type="cellIs" priority="4145" operator="between" id="{8283182F-F877-4B6A-9AF5-9CC7C7A50D6D}">
            <xm:f>Einstellungen!$E$105</xm:f>
            <xm:f>Einstellungen!$F$105</xm:f>
            <x14:dxf>
              <fill>
                <patternFill>
                  <bgColor rgb="FFFFFF00"/>
                </patternFill>
              </fill>
            </x14:dxf>
          </x14:cfRule>
          <x14:cfRule type="cellIs" priority="4146" operator="between" id="{3ECF46A2-63E8-414C-9E79-03B92B22ED7E}">
            <xm:f>Einstellungen!$E$104</xm:f>
            <xm:f>Einstellungen!$F$104</xm:f>
            <x14:dxf>
              <fill>
                <patternFill>
                  <bgColor rgb="FFFFFF00"/>
                </patternFill>
              </fill>
            </x14:dxf>
          </x14:cfRule>
          <x14:cfRule type="cellIs" priority="4139" operator="between" id="{D136B6DE-8810-427B-AF90-6F1E34F25DFE}">
            <xm:f>Einstellungen!$E$100</xm:f>
            <xm:f>Einstellungen!$F$100</xm:f>
            <x14:dxf>
              <fill>
                <patternFill>
                  <bgColor rgb="FFFFFF00"/>
                </patternFill>
              </fill>
            </x14:dxf>
          </x14:cfRule>
          <x14:cfRule type="cellIs" priority="4147" operator="between" id="{B3CC6009-407A-47EC-852F-3B0CEA8962A2}">
            <xm:f>Einstellungen!$E$101</xm:f>
            <xm:f>Einstellungen!$F$101</xm:f>
            <x14:dxf>
              <fill>
                <patternFill>
                  <bgColor rgb="FFFFFF00"/>
                </patternFill>
              </fill>
            </x14:dxf>
          </x14:cfRule>
          <x14:cfRule type="cellIs" priority="4148" operator="between" id="{7D4D0DED-53FE-47A1-9CDC-FE16965E81F4}">
            <xm:f>Einstellungen!$E$103</xm:f>
            <xm:f>Einstellungen!$F$103</xm:f>
            <x14:dxf>
              <fill>
                <patternFill>
                  <bgColor rgb="FFFFFF00"/>
                </patternFill>
              </fill>
            </x14:dxf>
          </x14:cfRule>
          <x14:cfRule type="cellIs" priority="4140" operator="between" id="{CA77D379-88A4-421F-81D5-E2075B34FDB5}">
            <xm:f>Einstellungen!$F$93</xm:f>
            <xm:f>Einstellungen!$G$93</xm:f>
            <x14:dxf>
              <fill>
                <patternFill>
                  <bgColor rgb="FFFFFF00"/>
                </patternFill>
              </fill>
            </x14:dxf>
          </x14:cfRule>
          <x14:cfRule type="cellIs" priority="4141" operator="between" id="{280E607A-797E-411A-BB1D-DB886AE182A8}">
            <xm:f>Einstellungen!$F$92</xm:f>
            <xm:f>Einstellungen!$G$92</xm:f>
            <x14:dxf>
              <fill>
                <patternFill>
                  <bgColor rgb="FFFFFF00"/>
                </patternFill>
              </fill>
            </x14:dxf>
          </x14:cfRule>
          <x14:cfRule type="cellIs" priority="4142" operator="between" id="{52631865-637F-4F53-AF50-F2EBCBB11D41}">
            <xm:f>Einstellungen!$E$108</xm:f>
            <xm:f>Einstellungen!$F$108</xm:f>
            <x14:dxf>
              <fill>
                <patternFill>
                  <bgColor rgb="FFFFFF00"/>
                </patternFill>
              </fill>
            </x14:dxf>
          </x14:cfRule>
          <x14:cfRule type="cellIs" priority="4143" operator="between" id="{DCBDD19C-20BA-422D-89B1-68F8C706DB44}">
            <xm:f>Einstellungen!$E$107</xm:f>
            <xm:f>Einstellungen!$F$107</xm:f>
            <x14:dxf>
              <fill>
                <patternFill>
                  <bgColor rgb="FFFFFF00"/>
                </patternFill>
              </fill>
            </x14:dxf>
          </x14:cfRule>
          <xm:sqref>T62:T65</xm:sqref>
        </x14:conditionalFormatting>
        <x14:conditionalFormatting xmlns:xm="http://schemas.microsoft.com/office/excel/2006/main">
          <x14:cfRule type="cellIs" priority="4007" operator="between" id="{EDA30D63-977C-4B7F-8556-EB586EBA4D0B}">
            <xm:f>Einstellungen!$E$101</xm:f>
            <xm:f>Einstellungen!$F$101</xm:f>
            <x14:dxf>
              <fill>
                <patternFill>
                  <bgColor rgb="FFFFFF00"/>
                </patternFill>
              </fill>
            </x14:dxf>
          </x14:cfRule>
          <x14:cfRule type="cellIs" priority="4008" operator="between" id="{05D07EFB-F58C-4520-B456-BA7FD131797A}">
            <xm:f>Einstellungen!$E$103</xm:f>
            <xm:f>Einstellungen!$F$103</xm:f>
            <x14:dxf>
              <fill>
                <patternFill>
                  <bgColor rgb="FFFFFF00"/>
                </patternFill>
              </fill>
            </x14:dxf>
          </x14:cfRule>
          <x14:cfRule type="cellIs" priority="4009" operator="between" id="{1F989731-DA95-442E-9862-97701F839CA8}">
            <xm:f>Einstellungen!$E$102</xm:f>
            <xm:f>Einstellungen!$F$102</xm:f>
            <x14:dxf>
              <fill>
                <patternFill>
                  <bgColor rgb="FFFFFF00"/>
                </patternFill>
              </fill>
            </x14:dxf>
          </x14:cfRule>
          <x14:cfRule type="cellIs" priority="4003" operator="between" id="{E8A5CE77-D99A-44F3-A804-B58120B26DA8}">
            <xm:f>Einstellungen!$E$107</xm:f>
            <xm:f>Einstellungen!$F$107</xm:f>
            <x14:dxf>
              <fill>
                <patternFill>
                  <bgColor rgb="FFFFFF00"/>
                </patternFill>
              </fill>
            </x14:dxf>
          </x14:cfRule>
          <x14:cfRule type="cellIs" priority="4004" operator="between" id="{3A839BF0-E8C5-4114-B8F5-7BC22CE1CAFF}">
            <xm:f>Einstellungen!$E$106</xm:f>
            <xm:f>Einstellungen!$F$106</xm:f>
            <x14:dxf>
              <fill>
                <patternFill>
                  <bgColor rgb="FFFFFF00"/>
                </patternFill>
              </fill>
            </x14:dxf>
          </x14:cfRule>
          <x14:cfRule type="cellIs" priority="4005" operator="between" id="{35818A97-B9DD-485A-9E8B-C9393D5A2B4E}">
            <xm:f>Einstellungen!$E$105</xm:f>
            <xm:f>Einstellungen!$F$105</xm:f>
            <x14:dxf>
              <fill>
                <patternFill>
                  <bgColor rgb="FFFFFF00"/>
                </patternFill>
              </fill>
            </x14:dxf>
          </x14:cfRule>
          <x14:cfRule type="cellIs" priority="4006" operator="between" id="{C4503F22-DF2F-4D6A-BE1E-993CC33D437E}">
            <xm:f>Einstellungen!$E$104</xm:f>
            <xm:f>Einstellungen!$F$104</xm:f>
            <x14:dxf>
              <fill>
                <patternFill>
                  <bgColor rgb="FFFFFF00"/>
                </patternFill>
              </fill>
            </x14:dxf>
          </x14:cfRule>
          <x14:cfRule type="cellIs" priority="3999" operator="between" id="{9F329D9A-8080-4487-9EBA-95BEC76F34A5}">
            <xm:f>Einstellungen!$E$100</xm:f>
            <xm:f>Einstellungen!$F$100</xm:f>
            <x14:dxf>
              <fill>
                <patternFill>
                  <bgColor rgb="FFFFFF00"/>
                </patternFill>
              </fill>
            </x14:dxf>
          </x14:cfRule>
          <x14:cfRule type="cellIs" priority="4000" operator="between" id="{C73E8E10-FA02-4181-99F3-328AF851D0EF}">
            <xm:f>Einstellungen!$F$93</xm:f>
            <xm:f>Einstellungen!$G$93</xm:f>
            <x14:dxf>
              <fill>
                <patternFill>
                  <bgColor rgb="FFFFFF00"/>
                </patternFill>
              </fill>
            </x14:dxf>
          </x14:cfRule>
          <x14:cfRule type="cellIs" priority="4001" operator="between" id="{C1B55D65-C8C5-48DE-B591-A85468866BBD}">
            <xm:f>Einstellungen!$F$92</xm:f>
            <xm:f>Einstellungen!$G$92</xm:f>
            <x14:dxf>
              <fill>
                <patternFill>
                  <bgColor rgb="FFFFFF00"/>
                </patternFill>
              </fill>
            </x14:dxf>
          </x14:cfRule>
          <x14:cfRule type="cellIs" priority="4002" operator="between" id="{D07933A6-3C8B-4485-9579-EBF1C8B5C9CF}">
            <xm:f>Einstellungen!$E$108</xm:f>
            <xm:f>Einstellungen!$F$108</xm:f>
            <x14:dxf>
              <fill>
                <patternFill>
                  <bgColor rgb="FFFFFF00"/>
                </patternFill>
              </fill>
            </x14:dxf>
          </x14:cfRule>
          <xm:sqref>T76:T79</xm:sqref>
        </x14:conditionalFormatting>
        <x14:conditionalFormatting xmlns:xm="http://schemas.microsoft.com/office/excel/2006/main">
          <x14:cfRule type="expression" priority="1041" id="{32C924FB-8EEB-455D-942E-E0E4AE961AB7}">
            <xm:f>AND(T12&gt;=Einstellungen!$D$136,T12&lt;=Einstellungen!$E$136)</xm:f>
            <x14:dxf>
              <fill>
                <patternFill>
                  <bgColor rgb="FF00B050"/>
                </patternFill>
              </fill>
            </x14:dxf>
          </x14:cfRule>
          <x14:cfRule type="expression" priority="1044" id="{E60CDF28-A035-4B11-8DAC-61B24C83DC59}">
            <xm:f>AND(T12&gt;=Einstellungen!$D$133,T12&lt;=Einstellungen!$E$133)</xm:f>
            <x14:dxf>
              <fill>
                <patternFill>
                  <bgColor rgb="FF00B050"/>
                </patternFill>
              </fill>
            </x14:dxf>
          </x14:cfRule>
          <x14:cfRule type="expression" priority="1047" id="{07177786-FDC6-48F0-BA24-6B43FF71CB39}">
            <xm:f>AND(T12&gt;=Einstellungen!$D$130,T12&lt;=Einstellungen!$E$130)</xm:f>
            <x14:dxf>
              <fill>
                <patternFill>
                  <bgColor rgb="FF00B050"/>
                </patternFill>
              </fill>
            </x14:dxf>
          </x14:cfRule>
          <x14:cfRule type="expression" priority="1050" id="{84EE1C65-B39B-4EFB-9842-27A6CC7BA016}">
            <xm:f>AND(T12&gt;=Einstellungen!$D$127,T12&lt;=Einstellungen!$E$127)</xm:f>
            <x14:dxf>
              <fill>
                <patternFill>
                  <bgColor rgb="FF00B050"/>
                </patternFill>
              </fill>
            </x14:dxf>
          </x14:cfRule>
          <xm:sqref>U12 U16 U18 U20 U22 U24 U26 U28 U30 U32 U38 U40 U42 U44 U46 U52 U54 U56 U58 U60 U66 U68 U70 U72 U74 U80 U82 U84 U34 U36 U48 U50 U62 U64 U76 U78 U14</xm:sqref>
        </x14:conditionalFormatting>
        <x14:conditionalFormatting xmlns:xm="http://schemas.microsoft.com/office/excel/2006/main">
          <x14:cfRule type="expression" priority="1055" id="{9DEEE7E2-A546-4AB9-91C1-DDC08E31BAF2}">
            <xm:f>AND(T12&gt;=Einstellungen!$D$132,T12&lt;=Einstellungen!$E$132)</xm:f>
            <x14:dxf>
              <fill>
                <patternFill>
                  <bgColor rgb="FF00B050"/>
                </patternFill>
              </fill>
            </x14:dxf>
          </x14:cfRule>
          <x14:cfRule type="expression" priority="1054" id="{36E3A54C-8C1B-458B-9357-9F14A3DB8186}">
            <xm:f>AND(T12&gt;=Einstellungen!$D$133,T12&lt;=Einstellungen!$E$133)</xm:f>
            <x14:dxf>
              <fill>
                <patternFill>
                  <bgColor rgb="FF00B050"/>
                </patternFill>
              </fill>
            </x14:dxf>
          </x14:cfRule>
          <x14:cfRule type="expression" priority="1060" id="{C47DDB75-1465-48C2-9A3E-2D909EFC0BEA}">
            <xm:f>AND(T12&gt;=Einstellungen!$D$127,T12&lt;=Einstellungen!$E$127)</xm:f>
            <x14:dxf>
              <fill>
                <patternFill>
                  <bgColor rgb="FF00B050"/>
                </patternFill>
              </fill>
            </x14:dxf>
          </x14:cfRule>
          <x14:cfRule type="expression" priority="1053" id="{05A863F7-7D80-4158-9C3C-18C8BFAD98CB}">
            <xm:f>AND(T12&gt;=Einstellungen!$D$134,T12&lt;=Einstellungen!$E$134)</xm:f>
            <x14:dxf>
              <fill>
                <patternFill>
                  <bgColor rgb="FF00B050"/>
                </patternFill>
              </fill>
            </x14:dxf>
          </x14:cfRule>
          <x14:cfRule type="expression" priority="1052" id="{AA596316-07B0-49F4-BE56-D087F65FC931}">
            <xm:f>AND(T12&gt;=Einstellungen!$D$135,T12&lt;=Einstellungen!$E$135)</xm:f>
            <x14:dxf>
              <fill>
                <patternFill>
                  <bgColor rgb="FF00B050"/>
                </patternFill>
              </fill>
            </x14:dxf>
          </x14:cfRule>
          <x14:cfRule type="expression" priority="1059" id="{A111AA17-CA8D-4157-9A80-F2CD5B00E292}">
            <xm:f>AND(T12&gt;=Einstellungen!$D$128,T12&lt;=Einstellungen!$E$128)</xm:f>
            <x14:dxf>
              <fill>
                <patternFill>
                  <bgColor rgb="FF00B050"/>
                </patternFill>
              </fill>
            </x14:dxf>
          </x14:cfRule>
          <x14:cfRule type="expression" priority="1058" id="{04EDF6A1-DFC5-4EE1-BB1A-132B683945C3}">
            <xm:f>AND(T12&gt;=Einstellungen!$D$129,T12&lt;=Einstellungen!$E$129)</xm:f>
            <x14:dxf>
              <fill>
                <patternFill>
                  <bgColor rgb="FF00B050"/>
                </patternFill>
              </fill>
            </x14:dxf>
          </x14:cfRule>
          <x14:cfRule type="expression" priority="1051" id="{25E7B456-16A6-4BE4-8C68-05E181EC4493}">
            <xm:f>AND(T12&gt;=Einstellungen!$D$136,T12&lt;=Einstellungen!$E$136)</xm:f>
            <x14:dxf>
              <fill>
                <patternFill>
                  <bgColor rgb="FF00B050"/>
                </patternFill>
              </fill>
            </x14:dxf>
          </x14:cfRule>
          <x14:cfRule type="expression" priority="1057" id="{CA415738-8731-4730-BD46-6F216179540A}">
            <xm:f>AND(T12&gt;=Einstellungen!$D$130,T12&lt;=Einstellungen!$E$130)</xm:f>
            <x14:dxf>
              <fill>
                <patternFill>
                  <bgColor rgb="FF00B050"/>
                </patternFill>
              </fill>
            </x14:dxf>
          </x14:cfRule>
          <x14:cfRule type="expression" priority="1056" id="{CAFAC371-440A-435A-8CC0-F648E548E6F3}">
            <xm:f>AND(T12&gt;=Einstellungen!$D$131,T12&lt;=Einstellungen!$E$131)</xm:f>
            <x14:dxf>
              <fill>
                <patternFill>
                  <bgColor rgb="FF00B050"/>
                </patternFill>
              </fill>
            </x14:dxf>
          </x14:cfRule>
          <xm:sqref>U17 U19 U21 U23 U25 U27 U29 U31 U33 U39 U41 U43 U45 U47 U53 U55 U57 U59 U61 U67 U69 U71 U73 U75 U81 U83 U85 U35 U37 U49 U51 U63 U65 U77 U79 U13 U15</xm:sqref>
        </x14:conditionalFormatting>
        <x14:conditionalFormatting xmlns:xm="http://schemas.microsoft.com/office/excel/2006/main">
          <x14:cfRule type="expression" priority="1048" id="{81D68F03-61F7-4673-8094-853325BF192E}">
            <xm:f>AND(T12&gt;=Einstellungen!$D$129,T12&lt;=Einstellungen!$E$129)</xm:f>
            <x14:dxf>
              <fill>
                <patternFill>
                  <bgColor rgb="FF00B050"/>
                </patternFill>
              </fill>
            </x14:dxf>
          </x14:cfRule>
          <x14:cfRule type="expression" priority="1045" id="{67F32F44-6FB9-421C-B166-A5264861841E}">
            <xm:f>AND(T12&gt;=Einstellungen!$D$132,T12&lt;=Einstellungen!$E$132)</xm:f>
            <x14:dxf>
              <fill>
                <patternFill>
                  <bgColor rgb="FF00B050"/>
                </patternFill>
              </fill>
            </x14:dxf>
          </x14:cfRule>
          <x14:cfRule type="expression" priority="1043" id="{11E4C6E6-DD28-46E2-AF03-2E39764A3A00}">
            <xm:f>AND(T12&gt;=Einstellungen!$D$134,T12&lt;=Einstellungen!$E$134)</xm:f>
            <x14:dxf>
              <fill>
                <patternFill>
                  <bgColor rgb="FF00B050"/>
                </patternFill>
              </fill>
            </x14:dxf>
          </x14:cfRule>
          <x14:cfRule type="expression" priority="1042" id="{E9372799-3903-4C2C-A523-D07FAFFB7D17}">
            <xm:f>AND(T12&gt;=Einstellungen!$D$135,T12&lt;=Einstellungen!$E$135)</xm:f>
            <x14:dxf>
              <fill>
                <patternFill>
                  <bgColor rgb="FF00B050"/>
                </patternFill>
              </fill>
            </x14:dxf>
          </x14:cfRule>
          <x14:cfRule type="expression" priority="1049" id="{5B1B5BF8-B6A4-4B0D-919A-408EE9AF709D}">
            <xm:f>AND(T12&gt;=Einstellungen!$D$128,T12&lt;=Einstellungen!$E$128)</xm:f>
            <x14:dxf>
              <fill>
                <patternFill>
                  <bgColor rgb="FF00B050"/>
                </patternFill>
              </fill>
            </x14:dxf>
          </x14:cfRule>
          <x14:cfRule type="expression" priority="1046" id="{C1A6A61F-437A-4265-B950-CB95A19EED51}">
            <xm:f>AND(T12&gt;=Einstellungen!$D$131,T12&lt;=Einstellungen!$E$131)</xm:f>
            <x14:dxf>
              <fill>
                <patternFill>
                  <bgColor rgb="FF00B050"/>
                </patternFill>
              </fill>
            </x14:dxf>
          </x14:cfRule>
          <xm:sqref>U20 U22 U34 U36 U48 U50 U62 U64 U76 U78 U12 U14 U16 U18 U24 U26 U28 U30 U32 U38 U40 U42 U44 U46 U52 U54 U56 U58 U60 U66 U68 U70 U72 U74 U80 U82 U84</xm:sqref>
        </x14:conditionalFormatting>
        <x14:conditionalFormatting xmlns:xm="http://schemas.microsoft.com/office/excel/2006/main">
          <x14:cfRule type="expression" priority="1066" id="{64A8C8CB-6B77-43B0-ABCD-1D2377ACCDFE}">
            <xm:f>AND(Einstellungen!$F$49="x")</xm:f>
            <x14:dxf>
              <fill>
                <patternFill>
                  <bgColor theme="0" tint="-0.14996795556505021"/>
                </patternFill>
              </fill>
            </x14:dxf>
          </x14:cfRule>
          <xm:sqref>U20:U23 U34:U37 U48:U51 U62:U65 U76:U79</xm:sqref>
        </x14:conditionalFormatting>
        <x14:conditionalFormatting xmlns:xm="http://schemas.microsoft.com/office/excel/2006/main">
          <x14:cfRule type="expression" priority="1065" id="{C1DFE53D-6936-4FE1-8D9F-687EF94E11B1}">
            <xm:f>AND(Einstellungen!$F$49="x")</xm:f>
            <x14:dxf>
              <fill>
                <patternFill>
                  <bgColor theme="0" tint="-0.14996795556505021"/>
                </patternFill>
              </fill>
            </x14:dxf>
          </x14:cfRule>
          <xm:sqref>U20:U23</xm:sqref>
        </x14:conditionalFormatting>
        <x14:conditionalFormatting xmlns:xm="http://schemas.microsoft.com/office/excel/2006/main">
          <x14:cfRule type="expression" priority="1064" id="{D0C7D837-0D08-481A-83D5-4C5D75E5B5CC}">
            <xm:f>AND(Einstellungen!$F$49="x")</xm:f>
            <x14:dxf>
              <fill>
                <patternFill>
                  <bgColor theme="0" tint="-0.14996795556505021"/>
                </patternFill>
              </fill>
            </x14:dxf>
          </x14:cfRule>
          <xm:sqref>U34:U37</xm:sqref>
        </x14:conditionalFormatting>
        <x14:conditionalFormatting xmlns:xm="http://schemas.microsoft.com/office/excel/2006/main">
          <x14:cfRule type="expression" priority="1063" id="{19B08D11-1969-4922-9CFE-C6B82F672159}">
            <xm:f>AND(Einstellungen!$F$49="x")</xm:f>
            <x14:dxf>
              <fill>
                <patternFill>
                  <bgColor theme="0" tint="-0.14996795556505021"/>
                </patternFill>
              </fill>
            </x14:dxf>
          </x14:cfRule>
          <xm:sqref>U48:U51</xm:sqref>
        </x14:conditionalFormatting>
        <x14:conditionalFormatting xmlns:xm="http://schemas.microsoft.com/office/excel/2006/main">
          <x14:cfRule type="expression" priority="1062" id="{F87F6B38-91DA-4495-BEB5-099E94AADF41}">
            <xm:f>AND(Einstellungen!$F$49="x")</xm:f>
            <x14:dxf>
              <fill>
                <patternFill>
                  <bgColor theme="0" tint="-0.14996795556505021"/>
                </patternFill>
              </fill>
            </x14:dxf>
          </x14:cfRule>
          <xm:sqref>U62:U65</xm:sqref>
        </x14:conditionalFormatting>
        <x14:conditionalFormatting xmlns:xm="http://schemas.microsoft.com/office/excel/2006/main">
          <x14:cfRule type="expression" priority="1061" id="{0033A8BB-8B6E-458E-81B8-5A0C6F60382B}">
            <xm:f>AND(Einstellungen!$F$49="x")</xm:f>
            <x14:dxf>
              <fill>
                <patternFill>
                  <bgColor theme="0" tint="-0.14996795556505021"/>
                </patternFill>
              </fill>
            </x14:dxf>
          </x14:cfRule>
          <xm:sqref>U76:U79</xm:sqref>
        </x14:conditionalFormatting>
        <x14:conditionalFormatting xmlns:xm="http://schemas.microsoft.com/office/excel/2006/main">
          <x14:cfRule type="expression" priority="2505" id="{DBB1F70A-0947-4160-AFDC-B135C18C3256}">
            <xm:f>AND(T12&gt;=Einstellungen!$D$186,T12&lt;=Einstellungen!$E$186)</xm:f>
            <x14:dxf>
              <fill>
                <patternFill>
                  <bgColor theme="7" tint="0.39994506668294322"/>
                </patternFill>
              </fill>
            </x14:dxf>
          </x14:cfRule>
          <x14:cfRule type="expression" priority="2508" id="{13127337-EB5A-4765-8846-1F9DD0A4C94B}">
            <xm:f>AND(T12&gt;=Einstellungen!$D$183,T12&lt;=Einstellungen!$E$183)</xm:f>
            <x14:dxf>
              <fill>
                <patternFill>
                  <bgColor theme="7" tint="0.39994506668294322"/>
                </patternFill>
              </fill>
            </x14:dxf>
          </x14:cfRule>
          <x14:cfRule type="expression" priority="2510" id="{87C4468F-E3FF-46EB-8D7E-10F0B0FAC473}">
            <xm:f>AND(T12&gt;=Einstellungen!$D$181,T12&lt;=Einstellungen!$E$181)</xm:f>
            <x14:dxf>
              <fill>
                <patternFill>
                  <bgColor theme="7" tint="0.39994506668294322"/>
                </patternFill>
              </fill>
            </x14:dxf>
          </x14:cfRule>
          <x14:cfRule type="expression" priority="2507" id="{51E00303-AD89-4AB7-8092-0CFFD15FB221}">
            <xm:f>AND(T12&gt;=Einstellungen!$D$184,T12&lt;=Einstellungen!$E$184)</xm:f>
            <x14:dxf>
              <fill>
                <patternFill>
                  <bgColor theme="7" tint="0.39994506668294322"/>
                </patternFill>
              </fill>
            </x14:dxf>
          </x14:cfRule>
          <x14:cfRule type="expression" priority="2506" id="{6810BBAC-B412-4BBE-9200-1B17D48A26C1}">
            <xm:f>AND(T12&gt;=Einstellungen!$D$185,T12&lt;=Einstellungen!$E$185)</xm:f>
            <x14:dxf>
              <fill>
                <patternFill>
                  <bgColor theme="7" tint="0.39994506668294322"/>
                </patternFill>
              </fill>
            </x14:dxf>
          </x14:cfRule>
          <x14:cfRule type="expression" priority="2504" id="{C5E6A537-C29C-46D9-B86B-0B8EF7CE600C}">
            <xm:f>AND(T12&gt;=Einstellungen!$D$187,T12&lt;=Einstellungen!$E$187)</xm:f>
            <x14:dxf>
              <fill>
                <patternFill>
                  <bgColor theme="7" tint="0.39994506668294322"/>
                </patternFill>
              </fill>
            </x14:dxf>
          </x14:cfRule>
          <x14:cfRule type="expression" priority="2503" id="{2FA04844-11AC-460A-9F86-30E7B97E1425}">
            <xm:f>AND(T12&gt;=Einstellungen!$D$188,T12&lt;=Einstellungen!$E$188)</xm:f>
            <x14:dxf>
              <fill>
                <patternFill>
                  <bgColor theme="7" tint="0.39994506668294322"/>
                </patternFill>
              </fill>
            </x14:dxf>
          </x14:cfRule>
          <x14:cfRule type="expression" priority="2509" id="{A4BA81AC-42F1-4295-AB06-DB5019D640C1}">
            <xm:f>AND(T12&gt;=Einstellungen!$D$182,T12&lt;=Einstellungen!$E$182)</xm:f>
            <x14:dxf>
              <fill>
                <patternFill>
                  <bgColor theme="7" tint="0.39994506668294322"/>
                </patternFill>
              </fill>
            </x14:dxf>
          </x14:cfRule>
          <x14:cfRule type="expression" priority="2511" id="{5B07622A-FFA2-4F04-9D1C-28FA4C43BC46}">
            <xm:f>AND(T12&gt;=Einstellungen!$D$180,T12&lt;=Einstellungen!$E$180)</xm:f>
            <x14:dxf>
              <fill>
                <patternFill>
                  <bgColor theme="7" tint="0.39994506668294322"/>
                </patternFill>
              </fill>
            </x14:dxf>
          </x14:cfRule>
          <x14:cfRule type="expression" priority="2512" id="{94CDE4F7-60AE-454F-8DC2-B89B5DE720F6}">
            <xm:f>AND(T12&gt;=Einstellungen!$D$179,T12&lt;=Einstellungen!$E$179)</xm:f>
            <x14:dxf>
              <fill>
                <patternFill>
                  <bgColor theme="7" tint="0.39994506668294322"/>
                </patternFill>
              </fill>
            </x14:dxf>
          </x14:cfRule>
          <xm:sqref>Y12</xm:sqref>
        </x14:conditionalFormatting>
        <x14:conditionalFormatting xmlns:xm="http://schemas.microsoft.com/office/excel/2006/main">
          <x14:cfRule type="expression" priority="2485" id="{DAD501B7-F086-45E6-93A2-121458E53D1E}">
            <xm:f>AND(T14&gt;=Einstellungen!$D$186,T14&lt;=Einstellungen!$E$186)</xm:f>
            <x14:dxf>
              <fill>
                <patternFill>
                  <bgColor theme="7" tint="0.39994506668294322"/>
                </patternFill>
              </fill>
            </x14:dxf>
          </x14:cfRule>
          <x14:cfRule type="expression" priority="2484" id="{F7ABD623-9624-4D76-982D-BB1E69DCAE45}">
            <xm:f>AND(T14&gt;=Einstellungen!$D$187,T14&lt;=Einstellungen!$E$187)</xm:f>
            <x14:dxf>
              <fill>
                <patternFill>
                  <bgColor theme="7" tint="0.39994506668294322"/>
                </patternFill>
              </fill>
            </x14:dxf>
          </x14:cfRule>
          <x14:cfRule type="expression" priority="2486" id="{E3AEADF1-A7D8-4324-9A58-B1E0B800494B}">
            <xm:f>AND(T14&gt;=Einstellungen!$D$185,T14&lt;=Einstellungen!$E$185)</xm:f>
            <x14:dxf>
              <fill>
                <patternFill>
                  <bgColor theme="7" tint="0.39994506668294322"/>
                </patternFill>
              </fill>
            </x14:dxf>
          </x14:cfRule>
          <x14:cfRule type="expression" priority="2483" id="{F5836FEE-021A-4DBC-BC1B-F30FBD9D29A4}">
            <xm:f>AND(T14&gt;=Einstellungen!$D$188,T14&lt;=Einstellungen!$E$188)</xm:f>
            <x14:dxf>
              <fill>
                <patternFill>
                  <bgColor theme="7" tint="0.39994506668294322"/>
                </patternFill>
              </fill>
            </x14:dxf>
          </x14:cfRule>
          <x14:cfRule type="expression" priority="2492" id="{C78324E3-BB46-4324-829B-DC086A5694FC}">
            <xm:f>AND(T14&gt;=Einstellungen!$D$179,T14&lt;=Einstellungen!$E$179)</xm:f>
            <x14:dxf>
              <fill>
                <patternFill>
                  <bgColor theme="7" tint="0.39994506668294322"/>
                </patternFill>
              </fill>
            </x14:dxf>
          </x14:cfRule>
          <x14:cfRule type="expression" priority="2491" id="{C438926A-D98F-4494-8B92-55D9B947CD03}">
            <xm:f>AND(T14&gt;=Einstellungen!$D$180,T14&lt;=Einstellungen!$E$180)</xm:f>
            <x14:dxf>
              <fill>
                <patternFill>
                  <bgColor theme="7" tint="0.39994506668294322"/>
                </patternFill>
              </fill>
            </x14:dxf>
          </x14:cfRule>
          <x14:cfRule type="expression" priority="2490" id="{5954BFC5-06C7-4B94-BD65-4E39B8F9C3CA}">
            <xm:f>AND(T14&gt;=Einstellungen!$D$181,T14&lt;=Einstellungen!$E$181)</xm:f>
            <x14:dxf>
              <fill>
                <patternFill>
                  <bgColor theme="7" tint="0.39994506668294322"/>
                </patternFill>
              </fill>
            </x14:dxf>
          </x14:cfRule>
          <x14:cfRule type="expression" priority="2489" id="{3DDD0F64-A710-4E5A-B650-FA479FC716F6}">
            <xm:f>AND(T14&gt;=Einstellungen!$D$182,T14&lt;=Einstellungen!$E$182)</xm:f>
            <x14:dxf>
              <fill>
                <patternFill>
                  <bgColor theme="7" tint="0.39994506668294322"/>
                </patternFill>
              </fill>
            </x14:dxf>
          </x14:cfRule>
          <x14:cfRule type="expression" priority="2488" id="{D505F6EF-3667-48ED-B188-AF10F3A3C076}">
            <xm:f>AND(T14&gt;=Einstellungen!$D$183,T14&lt;=Einstellungen!$E$183)</xm:f>
            <x14:dxf>
              <fill>
                <patternFill>
                  <bgColor theme="7" tint="0.39994506668294322"/>
                </patternFill>
              </fill>
            </x14:dxf>
          </x14:cfRule>
          <x14:cfRule type="expression" priority="2487" id="{5A7EF036-4F4B-449C-BB00-9095D74EDF7E}">
            <xm:f>AND(T14&gt;=Einstellungen!$D$184,T14&lt;=Einstellungen!$E$184)</xm:f>
            <x14:dxf>
              <fill>
                <patternFill>
                  <bgColor theme="7" tint="0.39994506668294322"/>
                </patternFill>
              </fill>
            </x14:dxf>
          </x14:cfRule>
          <xm:sqref>Y14 Y16 Y18 Y20 Y22 Y24 Y26 Y28 Y30 Y32 Y34 Y36 Y38 Y40 Y42 Y44 Y46 Y48 Y50 Y52 Y54 Y56 Y58 Y60 Y62 Y64 Y66 Y68 Y70 Y72 Y74 Y76 Y78 Y80 Y82 Y84</xm:sqref>
        </x14:conditionalFormatting>
        <x14:conditionalFormatting xmlns:xm="http://schemas.microsoft.com/office/excel/2006/main">
          <x14:cfRule type="expression" priority="2499" id="{0BFA2EA7-29E6-4E5A-B12C-0246A9FF9187}">
            <xm:f>AND(T14&gt;=Einstellungen!$D$182,T14&lt;=Einstellungen!$E$182)</xm:f>
            <x14:dxf>
              <fill>
                <patternFill>
                  <bgColor theme="7" tint="0.39994506668294322"/>
                </patternFill>
              </fill>
            </x14:dxf>
          </x14:cfRule>
          <x14:cfRule type="expression" priority="2498" id="{548A088D-56F1-42AB-BD48-74FE25DB1330}">
            <xm:f>AND(T14&gt;=Einstellungen!$D$183,T14&lt;=Einstellungen!$E$183)</xm:f>
            <x14:dxf>
              <fill>
                <patternFill>
                  <bgColor theme="7" tint="0.39994506668294322"/>
                </patternFill>
              </fill>
            </x14:dxf>
          </x14:cfRule>
          <x14:cfRule type="expression" priority="2493" id="{C06D2D5C-5C57-4BC3-83A8-8FAF5BCA5DCD}">
            <xm:f>AND(T14&gt;=Einstellungen!$D$188,T14&lt;=Einstellungen!$E$188)</xm:f>
            <x14:dxf>
              <fill>
                <patternFill>
                  <bgColor theme="7" tint="0.39994506668294322"/>
                </patternFill>
              </fill>
            </x14:dxf>
          </x14:cfRule>
          <x14:cfRule type="expression" priority="2496" id="{18B18388-7811-490C-A30A-53D7E7BFE720}">
            <xm:f>AND(T14&gt;=Einstellungen!$D$185,T14&lt;=Einstellungen!$E$185)</xm:f>
            <x14:dxf>
              <fill>
                <patternFill>
                  <bgColor theme="7" tint="0.39994506668294322"/>
                </patternFill>
              </fill>
            </x14:dxf>
          </x14:cfRule>
          <x14:cfRule type="expression" priority="2497" id="{C040B270-1CE9-41F0-BEE8-B66AA8992EE9}">
            <xm:f>AND(T14&gt;=Einstellungen!$D$184,T14&lt;=Einstellungen!$E$184)</xm:f>
            <x14:dxf>
              <fill>
                <patternFill>
                  <bgColor theme="7" tint="0.39994506668294322"/>
                </patternFill>
              </fill>
            </x14:dxf>
          </x14:cfRule>
          <x14:cfRule type="expression" priority="2495" id="{59170943-F88E-4BDB-B2E0-CF56DC04D1B8}">
            <xm:f>AND(T14&gt;=Einstellungen!$D$186,T14&lt;=Einstellungen!$E$186)</xm:f>
            <x14:dxf>
              <fill>
                <patternFill>
                  <bgColor theme="7" tint="0.39994506668294322"/>
                </patternFill>
              </fill>
            </x14:dxf>
          </x14:cfRule>
          <x14:cfRule type="expression" priority="2494" id="{665DA68A-ED60-43B9-A616-FDFD7ED014CA}">
            <xm:f>AND(T14&gt;=Einstellungen!$D$187,T14&lt;=Einstellungen!$E$187)</xm:f>
            <x14:dxf>
              <fill>
                <patternFill>
                  <bgColor theme="7" tint="0.39994506668294322"/>
                </patternFill>
              </fill>
            </x14:dxf>
          </x14:cfRule>
          <x14:cfRule type="expression" priority="2501" id="{F961DF04-D8EA-40CD-B51D-332FC81CEE01}">
            <xm:f>AND(T14&gt;=Einstellungen!$D$180,T14&lt;=Einstellungen!$E$180)</xm:f>
            <x14:dxf>
              <fill>
                <patternFill>
                  <bgColor theme="7" tint="0.39994506668294322"/>
                </patternFill>
              </fill>
            </x14:dxf>
          </x14:cfRule>
          <x14:cfRule type="expression" priority="2502" id="{B99516F8-349E-43B3-BAE9-3078B0B654D7}">
            <xm:f>AND(T14&gt;=Einstellungen!$D$179,T14&lt;=Einstellungen!$E$179)</xm:f>
            <x14:dxf>
              <fill>
                <patternFill>
                  <bgColor theme="7" tint="0.39994506668294322"/>
                </patternFill>
              </fill>
            </x14:dxf>
          </x14:cfRule>
          <x14:cfRule type="expression" priority="2500" id="{22F36087-341C-4C2C-953F-2E91264B3716}">
            <xm:f>AND(T14&gt;=Einstellungen!$D$181,T14&lt;=Einstellungen!$E$181)</xm:f>
            <x14:dxf>
              <fill>
                <patternFill>
                  <bgColor theme="7" tint="0.39994506668294322"/>
                </patternFill>
              </fill>
            </x14:dxf>
          </x14:cfRule>
          <xm:sqref>Y15 Y17 Y19 Y21 Y23 Y25 Y27 Y29 Y31 Y33 Y35 Y37 Y39 Y41 Y43 Y45 Y47 Y49 Y51 Y53 Y55 Y57 Y59 Y61 Y63 Y65 Y67 Y69 Y71 Y73 Y75 Y77 Y79 Y81 Y83 Y85</xm:sqref>
        </x14:conditionalFormatting>
        <x14:conditionalFormatting xmlns:xm="http://schemas.microsoft.com/office/excel/2006/main">
          <x14:cfRule type="expression" priority="2583" id="{BABFFD34-4ED3-4270-9330-DB09F250DACD}">
            <xm:f>AND(T12&gt;=Einstellungen!$D$201,T12&lt;=Einstellungen!$E$201)</xm:f>
            <x14:dxf>
              <fill>
                <patternFill>
                  <bgColor theme="5" tint="0.59996337778862885"/>
                </patternFill>
              </fill>
            </x14:dxf>
          </x14:cfRule>
          <x14:cfRule type="expression" priority="2584" id="{D2AC5A34-13AA-48A9-8DCD-BECF339D5FE3}">
            <xm:f>AND(T12&gt;=Einstellungen!$D$200,T12&lt;=Einstellungen!$E$200)</xm:f>
            <x14:dxf>
              <fill>
                <patternFill>
                  <bgColor theme="5" tint="0.59996337778862885"/>
                </patternFill>
              </fill>
            </x14:dxf>
          </x14:cfRule>
          <x14:cfRule type="expression" priority="2585" id="{3636275F-9B27-4D5E-9EC7-5F910C52922F}">
            <xm:f>AND(T12&gt;=Einstellungen!$D$199,T12&lt;=Einstellungen!$E$199)</xm:f>
            <x14:dxf>
              <fill>
                <patternFill>
                  <bgColor theme="5" tint="0.59996337778862885"/>
                </patternFill>
              </fill>
            </x14:dxf>
          </x14:cfRule>
          <x14:cfRule type="expression" priority="2586" id="{ACB3AB9A-47C4-4CF8-8DB5-5AA691ABAF1B}">
            <xm:f>AND(T12&gt;=Einstellungen!$D$198,T12&lt;=Einstellungen!$E$198)</xm:f>
            <x14:dxf>
              <fill>
                <patternFill>
                  <bgColor theme="5" tint="0.59996337778862885"/>
                </patternFill>
              </fill>
            </x14:dxf>
          </x14:cfRule>
          <x14:cfRule type="expression" priority="2587" id="{06B54A04-ACEE-4854-AFC8-9DEB84D6BA11}">
            <xm:f>AND(T12&gt;=Einstellungen!$D$197,T12&lt;=Einstellungen!$E$197)</xm:f>
            <x14:dxf>
              <fill>
                <patternFill>
                  <bgColor theme="5" tint="0.59996337778862885"/>
                </patternFill>
              </fill>
            </x14:dxf>
          </x14:cfRule>
          <x14:cfRule type="expression" priority="2588" id="{8708C09E-16D4-424A-BA81-AB61193EDF09}">
            <xm:f>AND(T12&gt;=Einstellungen!$D$196,T12&lt;=Einstellungen!$E$196)</xm:f>
            <x14:dxf>
              <fill>
                <patternFill>
                  <bgColor theme="5" tint="0.59996337778862885"/>
                </patternFill>
              </fill>
            </x14:dxf>
          </x14:cfRule>
          <x14:cfRule type="expression" priority="2589" id="{23FA240C-D623-439F-BB8B-43156F87359A}">
            <xm:f>AND(T12&gt;=Einstellungen!$D$195,T12&lt;=Einstellungen!$E$195)</xm:f>
            <x14:dxf>
              <fill>
                <patternFill>
                  <bgColor theme="5" tint="0.59996337778862885"/>
                </patternFill>
              </fill>
            </x14:dxf>
          </x14:cfRule>
          <x14:cfRule type="expression" priority="2590" id="{DDBDF9A4-B85C-422B-A96D-2067B84FBAC9}">
            <xm:f>AND(T12&gt;=Einstellungen!$D$194,T12&lt;=Einstellungen!$E$194)</xm:f>
            <x14:dxf>
              <fill>
                <patternFill>
                  <bgColor theme="5" tint="0.59996337778862885"/>
                </patternFill>
              </fill>
            </x14:dxf>
          </x14:cfRule>
          <x14:cfRule type="expression" priority="2591" id="{07371B3D-FBEE-4D96-BABC-E1F673AD5F37}">
            <xm:f>AND(T12&gt;=Einstellungen!$D$193,T12&lt;=Einstellungen!$E$193)</xm:f>
            <x14:dxf>
              <fill>
                <patternFill>
                  <bgColor theme="5" tint="0.59996337778862885"/>
                </patternFill>
              </fill>
            </x14:dxf>
          </x14:cfRule>
          <x14:cfRule type="expression" priority="2592" id="{F5C7DA0E-E5F8-4EEC-9222-788120DBD498}">
            <xm:f>AND(T12&gt;=Einstellungen!$D$192,T12&lt;=Einstellungen!$E$192)</xm:f>
            <x14:dxf>
              <fill>
                <patternFill>
                  <bgColor theme="5" tint="0.59996337778862885"/>
                </patternFill>
              </fill>
            </x14:dxf>
          </x14:cfRule>
          <xm:sqref>Z12</xm:sqref>
        </x14:conditionalFormatting>
        <x14:conditionalFormatting xmlns:xm="http://schemas.microsoft.com/office/excel/2006/main">
          <x14:cfRule type="expression" priority="2578" id="{ECAC4523-9255-4FF8-AA87-1C2DFEE3CF5C}">
            <xm:f>AND(T12&gt;=Einstellungen!$D$196,T12&lt;=Einstellungen!$E$196)</xm:f>
            <x14:dxf>
              <fill>
                <patternFill>
                  <bgColor theme="5" tint="0.59996337778862885"/>
                </patternFill>
              </fill>
            </x14:dxf>
          </x14:cfRule>
          <x14:cfRule type="expression" priority="2577" id="{FD7683C6-E8C7-460C-8AF6-5FA7989377EA}">
            <xm:f>AND(T12&gt;=Einstellungen!$D$197,T12&lt;=Einstellungen!$E$197)</xm:f>
            <x14:dxf>
              <fill>
                <patternFill>
                  <bgColor theme="5" tint="0.59996337778862885"/>
                </patternFill>
              </fill>
            </x14:dxf>
          </x14:cfRule>
          <x14:cfRule type="expression" priority="2576" id="{E5AAC0D7-9E86-4893-9046-38460AECC85E}">
            <xm:f>AND(T12&gt;=Einstellungen!$D$198,T12&lt;=Einstellungen!$E$198)</xm:f>
            <x14:dxf>
              <fill>
                <patternFill>
                  <bgColor theme="5" tint="0.59996337778862885"/>
                </patternFill>
              </fill>
            </x14:dxf>
          </x14:cfRule>
          <x14:cfRule type="expression" priority="2575" id="{A7C56870-899A-4C23-9772-15CDB7013FD3}">
            <xm:f>AND(T12&gt;=Einstellungen!$D$199,T12&lt;=Einstellungen!$E$199)</xm:f>
            <x14:dxf>
              <fill>
                <patternFill>
                  <bgColor theme="5" tint="0.59996337778862885"/>
                </patternFill>
              </fill>
            </x14:dxf>
          </x14:cfRule>
          <x14:cfRule type="expression" priority="2573" id="{39BCA665-3885-40BF-B781-05A0379F425F}">
            <xm:f>AND(T12&gt;=Einstellungen!$D$201,T12&lt;=Einstellungen!$E$201)</xm:f>
            <x14:dxf>
              <fill>
                <patternFill>
                  <bgColor theme="5" tint="0.59996337778862885"/>
                </patternFill>
              </fill>
            </x14:dxf>
          </x14:cfRule>
          <x14:cfRule type="expression" priority="2574" id="{651BABE4-D009-4F86-ABE5-FE5BD9BEE0A7}">
            <xm:f>AND(T12&gt;=Einstellungen!$D$200,T12&lt;=Einstellungen!$E$200)</xm:f>
            <x14:dxf>
              <fill>
                <patternFill>
                  <bgColor theme="5" tint="0.59996337778862885"/>
                </patternFill>
              </fill>
            </x14:dxf>
          </x14:cfRule>
          <x14:cfRule type="expression" priority="2581" id="{8E2E5B66-3FA2-4E8B-8894-852E03881BBB}">
            <xm:f>AND(T12&gt;=Einstellungen!$D$193,T12&lt;=Einstellungen!$E$193)</xm:f>
            <x14:dxf>
              <fill>
                <patternFill>
                  <bgColor theme="5" tint="0.59996337778862885"/>
                </patternFill>
              </fill>
            </x14:dxf>
          </x14:cfRule>
          <x14:cfRule type="expression" priority="2580" id="{721F427E-2F42-4A1F-BAC6-9615A4AB1B04}">
            <xm:f>AND(T12&gt;=Einstellungen!$D$194,T12&lt;=Einstellungen!$E$194)</xm:f>
            <x14:dxf>
              <fill>
                <patternFill>
                  <bgColor theme="5" tint="0.59996337778862885"/>
                </patternFill>
              </fill>
            </x14:dxf>
          </x14:cfRule>
          <x14:cfRule type="expression" priority="2579" id="{651F1840-74D2-4C58-AA21-787588D2626E}">
            <xm:f>AND(T12&gt;=Einstellungen!$D$195,T12&lt;=Einstellungen!$E$195)</xm:f>
            <x14:dxf>
              <fill>
                <patternFill>
                  <bgColor theme="5" tint="0.59996337778862885"/>
                </patternFill>
              </fill>
            </x14:dxf>
          </x14:cfRule>
          <x14:cfRule type="expression" priority="2582" id="{7EECE6B0-665D-493A-9674-5A6E299C3589}">
            <xm:f>AND(T12&gt;=Einstellungen!$D$192,T12&lt;=Einstellungen!$E$192)</xm:f>
            <x14:dxf>
              <fill>
                <patternFill>
                  <bgColor theme="5" tint="0.59996337778862885"/>
                </patternFill>
              </fill>
            </x14:dxf>
          </x14:cfRule>
          <xm:sqref>Z13</xm:sqref>
        </x14:conditionalFormatting>
        <x14:conditionalFormatting xmlns:xm="http://schemas.microsoft.com/office/excel/2006/main">
          <x14:cfRule type="expression" priority="2473" id="{8C158D18-EE2A-4C3F-84B9-715C54B50E5D}">
            <xm:f>AND(T14&gt;=Einstellungen!$D$201,T14&lt;=Einstellungen!$E$201)</xm:f>
            <x14:dxf>
              <fill>
                <patternFill>
                  <bgColor theme="5" tint="0.59996337778862885"/>
                </patternFill>
              </fill>
            </x14:dxf>
          </x14:cfRule>
          <x14:cfRule type="expression" priority="2474" id="{0E507173-3969-4CB3-9B42-C3BFAB7EA677}">
            <xm:f>AND(T14&gt;=Einstellungen!$D$200,T14&lt;=Einstellungen!$E$200)</xm:f>
            <x14:dxf>
              <fill>
                <patternFill>
                  <bgColor theme="5" tint="0.59996337778862885"/>
                </patternFill>
              </fill>
            </x14:dxf>
          </x14:cfRule>
          <x14:cfRule type="expression" priority="2475" id="{22772135-4A4A-478B-9396-338EE7B6D9A8}">
            <xm:f>AND(T14&gt;=Einstellungen!$D$199,T14&lt;=Einstellungen!$E$199)</xm:f>
            <x14:dxf>
              <fill>
                <patternFill>
                  <bgColor theme="5" tint="0.59996337778862885"/>
                </patternFill>
              </fill>
            </x14:dxf>
          </x14:cfRule>
          <x14:cfRule type="expression" priority="2476" id="{A350EEC0-B025-4F2D-91D5-1BA93404135D}">
            <xm:f>AND(T14&gt;=Einstellungen!$D$198,T14&lt;=Einstellungen!$E$198)</xm:f>
            <x14:dxf>
              <fill>
                <patternFill>
                  <bgColor theme="5" tint="0.59996337778862885"/>
                </patternFill>
              </fill>
            </x14:dxf>
          </x14:cfRule>
          <x14:cfRule type="expression" priority="2477" id="{7547EFDF-98B5-4B69-8CE9-20DC6F65FC25}">
            <xm:f>AND(T14&gt;=Einstellungen!$D$197,T14&lt;=Einstellungen!$E$197)</xm:f>
            <x14:dxf>
              <fill>
                <patternFill>
                  <bgColor theme="5" tint="0.59996337778862885"/>
                </patternFill>
              </fill>
            </x14:dxf>
          </x14:cfRule>
          <x14:cfRule type="expression" priority="2478" id="{3C91B817-FE8B-4660-AC85-CCCB48AC7872}">
            <xm:f>AND(T14&gt;=Einstellungen!$D$196,T14&lt;=Einstellungen!$E$196)</xm:f>
            <x14:dxf>
              <fill>
                <patternFill>
                  <bgColor theme="5" tint="0.59996337778862885"/>
                </patternFill>
              </fill>
            </x14:dxf>
          </x14:cfRule>
          <x14:cfRule type="expression" priority="2479" id="{9AD9805B-DD30-4190-A3CA-6F536D940FA9}">
            <xm:f>AND(T14&gt;=Einstellungen!$D$195,T14&lt;=Einstellungen!$E$195)</xm:f>
            <x14:dxf>
              <fill>
                <patternFill>
                  <bgColor theme="5" tint="0.59996337778862885"/>
                </patternFill>
              </fill>
            </x14:dxf>
          </x14:cfRule>
          <x14:cfRule type="expression" priority="2481" id="{25854F62-5B47-42ED-827C-AEC86BB64494}">
            <xm:f>AND(T14&gt;=Einstellungen!$D$193,T14&lt;=Einstellungen!$E$193)</xm:f>
            <x14:dxf>
              <fill>
                <patternFill>
                  <bgColor theme="5" tint="0.59996337778862885"/>
                </patternFill>
              </fill>
            </x14:dxf>
          </x14:cfRule>
          <x14:cfRule type="expression" priority="2482" id="{02EC9E20-D620-4CCA-AA85-7A7F196C90B5}">
            <xm:f>AND(T14&gt;=Einstellungen!$D$192,T14&lt;=Einstellungen!$E$192)</xm:f>
            <x14:dxf>
              <fill>
                <patternFill>
                  <bgColor theme="5" tint="0.59996337778862885"/>
                </patternFill>
              </fill>
            </x14:dxf>
          </x14:cfRule>
          <x14:cfRule type="expression" priority="2480" id="{B75EE014-F935-426D-9F99-11213BEDDA2D}">
            <xm:f>AND(T14&gt;=Einstellungen!$D$194,T14&lt;=Einstellungen!$E$194)</xm:f>
            <x14:dxf>
              <fill>
                <patternFill>
                  <bgColor theme="5" tint="0.59996337778862885"/>
                </patternFill>
              </fill>
            </x14:dxf>
          </x14:cfRule>
          <xm:sqref>Z14 Z16 Z18 Z20 Z22 Z24 Z26 Z28 Z30 Z32 Z34 Z36 Z38 Z40 Z42 Z44 Z46 Z48 Z50 Z52 Z54 Z56 Z58 Z60 Z62 Z64 Z66 Z68 Z70 Z72 Z74 Z76 Z78 Z80 Z82 Z84</xm:sqref>
        </x14:conditionalFormatting>
        <x14:conditionalFormatting xmlns:xm="http://schemas.microsoft.com/office/excel/2006/main">
          <x14:cfRule type="expression" priority="2466" id="{ADA3873A-6976-4B10-8E78-DD1A77AE5552}">
            <xm:f>AND(T14&gt;=Einstellungen!$D$198,T14&lt;=Einstellungen!$E$198)</xm:f>
            <x14:dxf>
              <fill>
                <patternFill>
                  <bgColor theme="5" tint="0.59996337778862885"/>
                </patternFill>
              </fill>
            </x14:dxf>
          </x14:cfRule>
          <x14:cfRule type="expression" priority="2467" id="{692D91BC-298A-4EEA-B062-36E5E8CE7186}">
            <xm:f>AND(T14&gt;=Einstellungen!$D$197,T14&lt;=Einstellungen!$E$197)</xm:f>
            <x14:dxf>
              <fill>
                <patternFill>
                  <bgColor theme="5" tint="0.59996337778862885"/>
                </patternFill>
              </fill>
            </x14:dxf>
          </x14:cfRule>
          <x14:cfRule type="expression" priority="2469" id="{7728CED1-D900-4EEE-B11E-D828DBF50B8E}">
            <xm:f>AND(T14&gt;=Einstellungen!$D$195,T14&lt;=Einstellungen!$E$195)</xm:f>
            <x14:dxf>
              <fill>
                <patternFill>
                  <bgColor theme="5" tint="0.59996337778862885"/>
                </patternFill>
              </fill>
            </x14:dxf>
          </x14:cfRule>
          <x14:cfRule type="expression" priority="2470" id="{FB0B7695-97BC-4C91-AE6F-D11862EA48A0}">
            <xm:f>AND(T14&gt;=Einstellungen!$D$194,T14&lt;=Einstellungen!$E$194)</xm:f>
            <x14:dxf>
              <fill>
                <patternFill>
                  <bgColor theme="5" tint="0.59996337778862885"/>
                </patternFill>
              </fill>
            </x14:dxf>
          </x14:cfRule>
          <x14:cfRule type="expression" priority="2471" id="{0ED5F2DE-1C73-4F17-BA33-80F1BE627059}">
            <xm:f>AND(T14&gt;=Einstellungen!$D$193,T14&lt;=Einstellungen!$E$193)</xm:f>
            <x14:dxf>
              <fill>
                <patternFill>
                  <bgColor theme="5" tint="0.59996337778862885"/>
                </patternFill>
              </fill>
            </x14:dxf>
          </x14:cfRule>
          <x14:cfRule type="expression" priority="2472" id="{8D140446-2D43-424F-BABE-0AEE9994A849}">
            <xm:f>AND(T14&gt;=Einstellungen!$D$192,T14&lt;=Einstellungen!$E$192)</xm:f>
            <x14:dxf>
              <fill>
                <patternFill>
                  <bgColor theme="5" tint="0.59996337778862885"/>
                </patternFill>
              </fill>
            </x14:dxf>
          </x14:cfRule>
          <x14:cfRule type="expression" priority="2468" id="{0A85F052-1ED9-48DA-8B25-CC1035E6BC26}">
            <xm:f>AND(T14&gt;=Einstellungen!$D$196,T14&lt;=Einstellungen!$E$196)</xm:f>
            <x14:dxf>
              <fill>
                <patternFill>
                  <bgColor theme="5" tint="0.59996337778862885"/>
                </patternFill>
              </fill>
            </x14:dxf>
          </x14:cfRule>
          <x14:cfRule type="expression" priority="2463" id="{095ABC8A-747A-4C29-B592-73D45C64234C}">
            <xm:f>AND(T14&gt;=Einstellungen!$D$201,T14&lt;=Einstellungen!$E$201)</xm:f>
            <x14:dxf>
              <fill>
                <patternFill>
                  <bgColor theme="5" tint="0.59996337778862885"/>
                </patternFill>
              </fill>
            </x14:dxf>
          </x14:cfRule>
          <x14:cfRule type="expression" priority="2464" id="{B37AC22F-F38C-4246-BAE7-3AF4355180CF}">
            <xm:f>AND(T14&gt;=Einstellungen!$D$200,T14&lt;=Einstellungen!$E$200)</xm:f>
            <x14:dxf>
              <fill>
                <patternFill>
                  <bgColor theme="5" tint="0.59996337778862885"/>
                </patternFill>
              </fill>
            </x14:dxf>
          </x14:cfRule>
          <x14:cfRule type="expression" priority="2465" id="{4CD2E85F-9B43-4193-9D6E-AEF92CDDB972}">
            <xm:f>AND(T14&gt;=Einstellungen!$D$199,T14&lt;=Einstellungen!$E$199)</xm:f>
            <x14:dxf>
              <fill>
                <patternFill>
                  <bgColor theme="5" tint="0.59996337778862885"/>
                </patternFill>
              </fill>
            </x14:dxf>
          </x14:cfRule>
          <xm:sqref>Z15 Z17 Z19 Z21 Z23 Z25 Z27 Z29 Z31 Z33 Z35 Z37 Z39 Z41 Z43 Z45 Z47 Z49 Z51 Z53 Z55 Z57 Z59 Z61 Z63 Z65 Z67 Z69 Z71 Z73 Z75 Z77 Z79 Z81 Z83 Z85</xm:sqref>
        </x14:conditionalFormatting>
        <x14:conditionalFormatting xmlns:xm="http://schemas.microsoft.com/office/excel/2006/main">
          <x14:cfRule type="expression" priority="2564" id="{B262B6A5-3E0B-4DC6-A62D-04BADF08217C}">
            <xm:f>AND( T12&gt;=Einstellungen!$D$206,T12&lt;=Einstellungen!$E$206)</xm:f>
            <x14:dxf>
              <fill>
                <patternFill>
                  <bgColor rgb="FFFFC000"/>
                </patternFill>
              </fill>
            </x14:dxf>
          </x14:cfRule>
          <x14:cfRule type="expression" priority="2565" id="{762E7D51-45A7-45BA-9213-D729D98AFDE5}">
            <xm:f>AND(T12&gt;=Einstellungen!$D$207,T12&lt;=Einstellungen!$E$207)</xm:f>
            <x14:dxf>
              <fill>
                <patternFill>
                  <bgColor rgb="FFFFC000"/>
                </patternFill>
              </fill>
            </x14:dxf>
          </x14:cfRule>
          <x14:cfRule type="expression" priority="2566" id="{571F922D-D78A-4A05-851E-A0325EEF811E}">
            <xm:f>AND(T12&gt;=Einstellungen!$D$208,T12&lt;=Einstellungen!$E$208)</xm:f>
            <x14:dxf>
              <fill>
                <patternFill>
                  <bgColor rgb="FFFFC000"/>
                </patternFill>
              </fill>
            </x14:dxf>
          </x14:cfRule>
          <x14:cfRule type="expression" priority="2567" id="{22570381-B7AB-43E3-A1B0-E1CD87B7D4D7}">
            <xm:f>AND(T12&gt;=Einstellungen!$D$209,T12&lt;=Einstellungen!$E$209)</xm:f>
            <x14:dxf>
              <fill>
                <patternFill>
                  <bgColor rgb="FFFFC000"/>
                </patternFill>
              </fill>
            </x14:dxf>
          </x14:cfRule>
          <x14:cfRule type="expression" priority="2568" id="{136E9AF7-6880-4962-B405-03145796926A}">
            <xm:f>AND(T12&gt;=Einstellungen!$D$210,T12&lt;=Einstellungen!$E$210)</xm:f>
            <x14:dxf>
              <fill>
                <patternFill>
                  <bgColor rgb="FFFFC000"/>
                </patternFill>
              </fill>
            </x14:dxf>
          </x14:cfRule>
          <x14:cfRule type="expression" priority="2569" id="{AF9E8149-0A73-460E-8758-CE7F583DBE22}">
            <xm:f>AND(T12&gt;=Einstellungen!$D$211,T12&lt;=Einstellungen!$E$211)</xm:f>
            <x14:dxf>
              <fill>
                <patternFill>
                  <bgColor rgb="FFFFC000"/>
                </patternFill>
              </fill>
            </x14:dxf>
          </x14:cfRule>
          <x14:cfRule type="expression" priority="2570" id="{3BD052CC-638B-4016-87C7-664944945EB0}">
            <xm:f>AND(T12&gt;=Einstellungen!$D$212,T12&lt;=Einstellungen!$E$212)</xm:f>
            <x14:dxf>
              <fill>
                <patternFill>
                  <bgColor rgb="FFFFC000"/>
                </patternFill>
              </fill>
            </x14:dxf>
          </x14:cfRule>
          <x14:cfRule type="expression" priority="2571" id="{AA8ADB0D-7212-4684-90B9-E8504B126FFE}">
            <xm:f>AND(T12&gt;=Einstellungen!$D$213,T12&lt;=Einstellungen!$E$213)</xm:f>
            <x14:dxf>
              <fill>
                <patternFill>
                  <bgColor rgb="FFFFC000"/>
                </patternFill>
              </fill>
            </x14:dxf>
          </x14:cfRule>
          <x14:cfRule type="expression" priority="2563" id="{6A368F94-8065-47F3-92F4-15F37D307456}">
            <xm:f>AND(T12&gt;=Einstellungen!$D$205,T12&lt;=Einstellungen!$E$205)</xm:f>
            <x14:dxf>
              <fill>
                <patternFill>
                  <bgColor rgb="FFFFC000"/>
                </patternFill>
              </fill>
            </x14:dxf>
          </x14:cfRule>
          <x14:cfRule type="expression" priority="2572" id="{ED9C1077-21B0-4F5D-A7BC-FF53E02AF4DA}">
            <xm:f>AND(T12&gt;=Einstellungen!$D$214,T12&lt;=Einstellungen!$E$214)</xm:f>
            <x14:dxf>
              <fill>
                <patternFill>
                  <bgColor rgb="FFFFC000"/>
                </patternFill>
              </fill>
            </x14:dxf>
          </x14:cfRule>
          <xm:sqref>AA12</xm:sqref>
        </x14:conditionalFormatting>
        <x14:conditionalFormatting xmlns:xm="http://schemas.microsoft.com/office/excel/2006/main">
          <x14:cfRule type="expression" priority="2553" id="{2E59A47E-8130-4682-A95C-92CB358EE767}">
            <xm:f>AND(T12&gt;=Einstellungen!$D$205,T12&lt;=Einstellungen!$E$205)</xm:f>
            <x14:dxf>
              <fill>
                <patternFill>
                  <bgColor rgb="FFFFC000"/>
                </patternFill>
              </fill>
            </x14:dxf>
          </x14:cfRule>
          <x14:cfRule type="expression" priority="2555" id="{82D01C8A-4EC5-4457-B67E-31FC8208E302}">
            <xm:f>AND(T12&gt;=Einstellungen!$D$207,T12&lt;=Einstellungen!$E$207)</xm:f>
            <x14:dxf>
              <fill>
                <patternFill>
                  <bgColor rgb="FFFFC000"/>
                </patternFill>
              </fill>
            </x14:dxf>
          </x14:cfRule>
          <x14:cfRule type="expression" priority="2556" id="{F4D081EC-C365-4A48-B5A9-DB4C8C8FECC4}">
            <xm:f>AND(T12&gt;=Einstellungen!$D$208,T12&lt;=Einstellungen!$E$208)</xm:f>
            <x14:dxf>
              <fill>
                <patternFill>
                  <bgColor rgb="FFFFC000"/>
                </patternFill>
              </fill>
            </x14:dxf>
          </x14:cfRule>
          <x14:cfRule type="expression" priority="2557" id="{E79DDD54-EA4A-47B5-840B-9C22EBAEF71E}">
            <xm:f>AND(T12&gt;=Einstellungen!$D$209,T12&lt;=Einstellungen!$E$209)</xm:f>
            <x14:dxf>
              <fill>
                <patternFill>
                  <bgColor rgb="FFFFC000"/>
                </patternFill>
              </fill>
            </x14:dxf>
          </x14:cfRule>
          <x14:cfRule type="expression" priority="2558" id="{91404E4B-DF9A-4E0F-8AE5-A1BD96169DD1}">
            <xm:f>AND(T12&gt;=Einstellungen!$D$210,T12&lt;=Einstellungen!$E$210)</xm:f>
            <x14:dxf>
              <fill>
                <patternFill>
                  <bgColor rgb="FFFFC000"/>
                </patternFill>
              </fill>
            </x14:dxf>
          </x14:cfRule>
          <x14:cfRule type="expression" priority="2559" id="{B0E7750D-ED8A-4159-BC84-898D2320B7BA}">
            <xm:f>AND(T12&gt;=Einstellungen!$D$211,T12&lt;=Einstellungen!$E$211)</xm:f>
            <x14:dxf>
              <fill>
                <patternFill>
                  <bgColor rgb="FFFFC000"/>
                </patternFill>
              </fill>
            </x14:dxf>
          </x14:cfRule>
          <x14:cfRule type="expression" priority="2560" id="{BB2CBCF9-85B9-4793-A8C0-0D214E551617}">
            <xm:f>AND(T12&gt;=Einstellungen!$D$212,T12&lt;=Einstellungen!$E$212)</xm:f>
            <x14:dxf>
              <fill>
                <patternFill>
                  <bgColor rgb="FFFFC000"/>
                </patternFill>
              </fill>
            </x14:dxf>
          </x14:cfRule>
          <x14:cfRule type="expression" priority="2561" id="{67735BDF-5DE6-4A8B-9529-E15D29D67809}">
            <xm:f>AND(T12&gt;=Einstellungen!$D$213,T12&lt;=Einstellungen!$E$213)</xm:f>
            <x14:dxf>
              <fill>
                <patternFill>
                  <bgColor rgb="FFFFC000"/>
                </patternFill>
              </fill>
            </x14:dxf>
          </x14:cfRule>
          <x14:cfRule type="expression" priority="2562" id="{B5318381-0CA3-4D6E-AC57-A6DEE50A810A}">
            <xm:f>AND(T12&gt;=Einstellungen!$D$214,T12&lt;=Einstellungen!$E$214)</xm:f>
            <x14:dxf>
              <fill>
                <patternFill>
                  <bgColor rgb="FFFFC000"/>
                </patternFill>
              </fill>
            </x14:dxf>
          </x14:cfRule>
          <x14:cfRule type="expression" priority="2554" id="{10952B43-E31A-4D68-AD22-65764FB07271}">
            <xm:f>AND(T12&gt;=Einstellungen!$D$206,T12&lt;=Einstellungen!$E$206)</xm:f>
            <x14:dxf>
              <fill>
                <patternFill>
                  <bgColor rgb="FFFFC000"/>
                </patternFill>
              </fill>
            </x14:dxf>
          </x14:cfRule>
          <xm:sqref>AA13</xm:sqref>
        </x14:conditionalFormatting>
        <x14:conditionalFormatting xmlns:xm="http://schemas.microsoft.com/office/excel/2006/main">
          <x14:cfRule type="expression" priority="2455" id="{45DDA0A4-1BD6-4843-A66B-ED0CDBB7B5EE}">
            <xm:f>AND(T14&gt;=Einstellungen!$D$207,T14&lt;=Einstellungen!$E$207)</xm:f>
            <x14:dxf>
              <fill>
                <patternFill>
                  <bgColor rgb="FFFFC000"/>
                </patternFill>
              </fill>
            </x14:dxf>
          </x14:cfRule>
          <x14:cfRule type="expression" priority="2462" id="{608F55F3-9237-4F6B-BC08-30CB1A012F9D}">
            <xm:f>AND(T14&gt;=Einstellungen!$D$214,T14&lt;=Einstellungen!$E$214)</xm:f>
            <x14:dxf>
              <fill>
                <patternFill>
                  <bgColor rgb="FFFFC000"/>
                </patternFill>
              </fill>
            </x14:dxf>
          </x14:cfRule>
          <x14:cfRule type="expression" priority="2461" id="{BB0E5F58-D5AE-4C0A-BF93-8AFE11E7BB2C}">
            <xm:f>AND(T14&gt;=Einstellungen!$D$213,T14&lt;=Einstellungen!$E$213)</xm:f>
            <x14:dxf>
              <fill>
                <patternFill>
                  <bgColor rgb="FFFFC000"/>
                </patternFill>
              </fill>
            </x14:dxf>
          </x14:cfRule>
          <x14:cfRule type="expression" priority="2460" id="{2CE542DD-7EE4-47DD-85B2-0471DE77AADE}">
            <xm:f>AND(T14&gt;=Einstellungen!$D$212,T14&lt;=Einstellungen!$E$212)</xm:f>
            <x14:dxf>
              <fill>
                <patternFill>
                  <bgColor rgb="FFFFC000"/>
                </patternFill>
              </fill>
            </x14:dxf>
          </x14:cfRule>
          <x14:cfRule type="expression" priority="2459" id="{33578E60-C706-4307-9DFA-9DFD13219ADD}">
            <xm:f>AND(T14&gt;=Einstellungen!$D$211,T14&lt;=Einstellungen!$E$211)</xm:f>
            <x14:dxf>
              <fill>
                <patternFill>
                  <bgColor rgb="FFFFC000"/>
                </patternFill>
              </fill>
            </x14:dxf>
          </x14:cfRule>
          <x14:cfRule type="expression" priority="2458" id="{8F1F3B99-D17B-46FE-89FA-C4A3C62D89FB}">
            <xm:f>AND(T14&gt;=Einstellungen!$D$210,T14&lt;=Einstellungen!$E$210)</xm:f>
            <x14:dxf>
              <fill>
                <patternFill>
                  <bgColor rgb="FFFFC000"/>
                </patternFill>
              </fill>
            </x14:dxf>
          </x14:cfRule>
          <x14:cfRule type="expression" priority="2453" id="{98E46960-6D2D-4231-93DE-F567E24E48F7}">
            <xm:f>AND(T14&gt;=Einstellungen!$D$205,T14&lt;=Einstellungen!$E$205)</xm:f>
            <x14:dxf>
              <fill>
                <patternFill>
                  <bgColor rgb="FFFFC000"/>
                </patternFill>
              </fill>
            </x14:dxf>
          </x14:cfRule>
          <x14:cfRule type="expression" priority="2454" id="{AF85F85E-2B09-43CA-AEEA-B57F92D0915D}">
            <xm:f>AND( T14&gt;=Einstellungen!$D$206,T14&lt;=Einstellungen!$E$206)</xm:f>
            <x14:dxf>
              <fill>
                <patternFill>
                  <bgColor rgb="FFFFC000"/>
                </patternFill>
              </fill>
            </x14:dxf>
          </x14:cfRule>
          <x14:cfRule type="expression" priority="2457" id="{CF6DEB9C-AD3C-4190-B786-28E3E88C56B4}">
            <xm:f>AND(T14&gt;=Einstellungen!$D$209,T14&lt;=Einstellungen!$E$209)</xm:f>
            <x14:dxf>
              <fill>
                <patternFill>
                  <bgColor rgb="FFFFC000"/>
                </patternFill>
              </fill>
            </x14:dxf>
          </x14:cfRule>
          <x14:cfRule type="expression" priority="2456" id="{E95EBE59-EED6-4133-8B01-B72A04F2FC9E}">
            <xm:f>AND(T14&gt;=Einstellungen!$D$208,T14&lt;=Einstellungen!$E$208)</xm:f>
            <x14:dxf>
              <fill>
                <patternFill>
                  <bgColor rgb="FFFFC000"/>
                </patternFill>
              </fill>
            </x14:dxf>
          </x14:cfRule>
          <xm:sqref>AA14 AA16 AA18 AA20 AA22 AA24 AA26 AA28 AA30 AA32 AA34 AA36 AA38 AA40 AA42 AA44 AA46 AA48 AA50 AA52 AA54 AA56 AA58 AA60 AA62 AA64 AA66 AA68 AA70 AA72 AA74 AA76 AA78 AA80 AA82 AA84</xm:sqref>
        </x14:conditionalFormatting>
        <x14:conditionalFormatting xmlns:xm="http://schemas.microsoft.com/office/excel/2006/main">
          <x14:cfRule type="expression" priority="2443" id="{FE41B127-2D13-4AAF-A7E4-E06C44CFD630}">
            <xm:f>AND(T14&gt;=Einstellungen!$D$205,T14&lt;=Einstellungen!$E$205)</xm:f>
            <x14:dxf>
              <fill>
                <patternFill>
                  <bgColor rgb="FFFFC000"/>
                </patternFill>
              </fill>
            </x14:dxf>
          </x14:cfRule>
          <x14:cfRule type="expression" priority="2447" id="{FC5186AA-2C6F-4566-A1D8-17DD2B77B377}">
            <xm:f>AND(T14&gt;=Einstellungen!$D$209,T14&lt;=Einstellungen!$E$209)</xm:f>
            <x14:dxf>
              <fill>
                <patternFill>
                  <bgColor rgb="FFFFC000"/>
                </patternFill>
              </fill>
            </x14:dxf>
          </x14:cfRule>
          <x14:cfRule type="expression" priority="2452" id="{9F9B9953-5A91-49B5-8138-9207A7784418}">
            <xm:f>AND(T14&gt;=Einstellungen!$D$214,T14&lt;=Einstellungen!$E$214)</xm:f>
            <x14:dxf>
              <fill>
                <patternFill>
                  <bgColor rgb="FFFFC000"/>
                </patternFill>
              </fill>
            </x14:dxf>
          </x14:cfRule>
          <x14:cfRule type="expression" priority="2451" id="{4F96AB7B-4048-4E7F-B84E-4AB322A1EACD}">
            <xm:f>AND(T14&gt;=Einstellungen!$D$213,T14&lt;=Einstellungen!$E$213)</xm:f>
            <x14:dxf>
              <fill>
                <patternFill>
                  <bgColor rgb="FFFFC000"/>
                </patternFill>
              </fill>
            </x14:dxf>
          </x14:cfRule>
          <x14:cfRule type="expression" priority="2450" id="{0BBFF4CA-4814-460C-BEDD-90C5D92F2692}">
            <xm:f>AND(T14&gt;=Einstellungen!$D$212,T14&lt;=Einstellungen!$E$212)</xm:f>
            <x14:dxf>
              <fill>
                <patternFill>
                  <bgColor rgb="FFFFC000"/>
                </patternFill>
              </fill>
            </x14:dxf>
          </x14:cfRule>
          <x14:cfRule type="expression" priority="2449" id="{A967C2DE-AA77-424B-9752-B5D97B979DF7}">
            <xm:f>AND(T14&gt;=Einstellungen!$D$211,T14&lt;=Einstellungen!$E$211)</xm:f>
            <x14:dxf>
              <fill>
                <patternFill>
                  <bgColor rgb="FFFFC000"/>
                </patternFill>
              </fill>
            </x14:dxf>
          </x14:cfRule>
          <x14:cfRule type="expression" priority="2448" id="{1AC59A05-7D06-4876-96F8-3417339E11CD}">
            <xm:f>AND(T14&gt;=Einstellungen!$D$210,T14&lt;=Einstellungen!$E$210)</xm:f>
            <x14:dxf>
              <fill>
                <patternFill>
                  <bgColor rgb="FFFFC000"/>
                </patternFill>
              </fill>
            </x14:dxf>
          </x14:cfRule>
          <x14:cfRule type="expression" priority="2445" id="{8D4ADA9E-2154-4DEC-96A7-A20CF915AE9B}">
            <xm:f>AND(T14&gt;=Einstellungen!$D$207,T14&lt;=Einstellungen!$E$207)</xm:f>
            <x14:dxf>
              <fill>
                <patternFill>
                  <bgColor rgb="FFFFC000"/>
                </patternFill>
              </fill>
            </x14:dxf>
          </x14:cfRule>
          <x14:cfRule type="expression" priority="2446" id="{19F1A5CC-0529-4CCB-85EC-FD89AFCE0F24}">
            <xm:f>AND(T14&gt;=Einstellungen!$D$208,T14&lt;=Einstellungen!$E$208)</xm:f>
            <x14:dxf>
              <fill>
                <patternFill>
                  <bgColor rgb="FFFFC000"/>
                </patternFill>
              </fill>
            </x14:dxf>
          </x14:cfRule>
          <x14:cfRule type="expression" priority="2444" id="{F375D093-6355-4741-8DD7-522CDAD37E96}">
            <xm:f>AND(T14&gt;=Einstellungen!$D$206,T14&lt;=Einstellungen!$E$206)</xm:f>
            <x14:dxf>
              <fill>
                <patternFill>
                  <bgColor rgb="FFFFC000"/>
                </patternFill>
              </fill>
            </x14:dxf>
          </x14:cfRule>
          <xm:sqref>AA15 AA17 AA19 AA21 AA23 AA25 AA27 AA29 AA31 AA33 AA35 AA37 AA39 AA41 AA43 AA45 AA47 AA49 AA51 AA53 AA55 AA57 AA59 AA61 AA63 AA65 AA67 AA69 AA71 AA73 AA75 AA77 AA79 AA81 AA83 AA85</xm:sqref>
        </x14:conditionalFormatting>
        <x14:conditionalFormatting xmlns:xm="http://schemas.microsoft.com/office/excel/2006/main">
          <x14:cfRule type="expression" priority="2549" id="{1600084A-6D87-4054-99B1-ACC6C48D7BBD}">
            <xm:f>AND(T12&gt;=Einstellungen!$D$224,T12&lt;=Einstellungen!$E$224)</xm:f>
            <x14:dxf>
              <fill>
                <patternFill>
                  <bgColor theme="2" tint="-0.24994659260841701"/>
                </patternFill>
              </fill>
            </x14:dxf>
          </x14:cfRule>
          <x14:cfRule type="expression" priority="2543" id="{0BC1E84A-E6FE-4E03-A9C7-E47618DD9FC3}">
            <xm:f>AND(T12&gt;=Einstellungen!$D$218,T12&lt;=Einstellungen!$E$218)</xm:f>
            <x14:dxf>
              <fill>
                <patternFill>
                  <bgColor theme="2" tint="-0.24994659260841701"/>
                </patternFill>
              </fill>
            </x14:dxf>
          </x14:cfRule>
          <x14:cfRule type="expression" priority="2544" id="{84E8ADB3-9183-4EA6-ADF3-E32CE9661977}">
            <xm:f>AND( T12&gt;=Einstellungen!$D$219,T12&lt;=Einstellungen!$E$219)</xm:f>
            <x14:dxf>
              <fill>
                <patternFill>
                  <bgColor theme="2" tint="-0.24994659260841701"/>
                </patternFill>
              </fill>
            </x14:dxf>
          </x14:cfRule>
          <x14:cfRule type="expression" priority="2545" id="{F083CAC2-6430-49F7-A73C-C394DA8679D9}">
            <xm:f>AND(T12&gt;=Einstellungen!$D$220,T12&lt;=Einstellungen!$E$220)</xm:f>
            <x14:dxf>
              <fill>
                <patternFill>
                  <bgColor theme="2" tint="-0.24994659260841701"/>
                </patternFill>
              </fill>
            </x14:dxf>
          </x14:cfRule>
          <x14:cfRule type="expression" priority="2546" id="{8A808A65-FE67-4DA1-A589-BBB0671E144C}">
            <xm:f>AND(T12&gt;=Einstellungen!$D$221,T12&lt;=Einstellungen!$E$221)</xm:f>
            <x14:dxf>
              <fill>
                <patternFill>
                  <bgColor theme="2" tint="-0.24994659260841701"/>
                </patternFill>
              </fill>
            </x14:dxf>
          </x14:cfRule>
          <x14:cfRule type="expression" priority="2547" id="{4BE4E2A1-927D-4B12-BEAE-1F5BD3B727B1}">
            <xm:f>AND(T12&gt;=Einstellungen!$D$222,T12&lt;=Einstellungen!$E$222)</xm:f>
            <x14:dxf>
              <fill>
                <patternFill>
                  <bgColor theme="2" tint="-0.24994659260841701"/>
                </patternFill>
              </fill>
            </x14:dxf>
          </x14:cfRule>
          <x14:cfRule type="expression" priority="2548" id="{CBD2E6D9-2050-4800-8A2F-913E02E5E85A}">
            <xm:f>AND(T12&gt;=Einstellungen!$D$223,T12&lt;=Einstellungen!$E$223)</xm:f>
            <x14:dxf>
              <fill>
                <patternFill>
                  <bgColor theme="2" tint="-0.24994659260841701"/>
                </patternFill>
              </fill>
            </x14:dxf>
          </x14:cfRule>
          <x14:cfRule type="expression" priority="2550" id="{06448B07-A12B-4088-9EDA-008137CC33D3}">
            <xm:f>AND(T12&gt;=Einstellungen!$D$225,T12&lt;=Einstellungen!$E$225)</xm:f>
            <x14:dxf>
              <fill>
                <patternFill>
                  <bgColor theme="2" tint="-0.24994659260841701"/>
                </patternFill>
              </fill>
            </x14:dxf>
          </x14:cfRule>
          <x14:cfRule type="expression" priority="2551" id="{8A44E500-38AC-4543-A4B8-6263579022D4}">
            <xm:f>AND(T12&gt;=Einstellungen!$D$226,T12&lt;=Einstellungen!$E$226)</xm:f>
            <x14:dxf>
              <fill>
                <patternFill>
                  <bgColor theme="2" tint="-0.24994659260841701"/>
                </patternFill>
              </fill>
            </x14:dxf>
          </x14:cfRule>
          <x14:cfRule type="expression" priority="2552" id="{1BA4CFCC-27E2-418B-927F-88A8BBA5A4E6}">
            <xm:f>AND(T12&gt;=Einstellungen!$D$227,T12&lt;=Einstellungen!$E$227)</xm:f>
            <x14:dxf>
              <fill>
                <patternFill>
                  <bgColor theme="2" tint="-0.24994659260841701"/>
                </patternFill>
              </fill>
            </x14:dxf>
          </x14:cfRule>
          <xm:sqref>AB12</xm:sqref>
        </x14:conditionalFormatting>
        <x14:conditionalFormatting xmlns:xm="http://schemas.microsoft.com/office/excel/2006/main">
          <x14:cfRule type="expression" priority="2538" id="{DED14C4F-3EDE-4371-A87F-9DBC5770C0A0}">
            <xm:f>AND(T12&gt;=Einstellungen!$D$223,T12&lt;=Einstellungen!$E$223)</xm:f>
            <x14:dxf>
              <fill>
                <patternFill>
                  <bgColor theme="2" tint="-0.24994659260841701"/>
                </patternFill>
              </fill>
            </x14:dxf>
          </x14:cfRule>
          <x14:cfRule type="expression" priority="2536" id="{2246EF87-1FA9-4674-9352-EAE6F056B455}">
            <xm:f>AND(T12&gt;=Einstellungen!$D$221,T12&lt;=Einstellungen!$E$221)</xm:f>
            <x14:dxf>
              <fill>
                <patternFill>
                  <bgColor theme="2" tint="-0.24994659260841701"/>
                </patternFill>
              </fill>
            </x14:dxf>
          </x14:cfRule>
          <x14:cfRule type="expression" priority="2537" id="{A2D63617-6907-4499-A5D1-5E8E89E29825}">
            <xm:f>AND(T12&gt;=Einstellungen!$D$222,T12&lt;=Einstellungen!$E$222)</xm:f>
            <x14:dxf>
              <fill>
                <patternFill>
                  <bgColor theme="2" tint="-0.24994659260841701"/>
                </patternFill>
              </fill>
            </x14:dxf>
          </x14:cfRule>
          <x14:cfRule type="expression" priority="2541" id="{3C4942BD-6A66-4B48-9C0A-0F3373637B8A}">
            <xm:f>AND(T12&gt;=Einstellungen!$D$226,T12&lt;=Einstellungen!$E$226)</xm:f>
            <x14:dxf>
              <fill>
                <patternFill>
                  <bgColor theme="2" tint="-0.24994659260841701"/>
                </patternFill>
              </fill>
            </x14:dxf>
          </x14:cfRule>
          <x14:cfRule type="expression" priority="2540" id="{BAFC4BDB-5E7F-4786-8FB2-2E51C96512A8}">
            <xm:f>AND(T12&gt;=Einstellungen!$D$225,T12&lt;=Einstellungen!$E$225)</xm:f>
            <x14:dxf>
              <fill>
                <patternFill>
                  <bgColor theme="2" tint="-0.24994659260841701"/>
                </patternFill>
              </fill>
            </x14:dxf>
          </x14:cfRule>
          <x14:cfRule type="expression" priority="2539" id="{62E21048-6A1A-457C-BB07-DF2F00DBA5E5}">
            <xm:f>AND(T12&gt;=Einstellungen!$D$224,T12&lt;=Einstellungen!$E$224)</xm:f>
            <x14:dxf>
              <fill>
                <patternFill>
                  <bgColor theme="2" tint="-0.24994659260841701"/>
                </patternFill>
              </fill>
            </x14:dxf>
          </x14:cfRule>
          <x14:cfRule type="expression" priority="2542" id="{D344374C-640E-479C-90CE-5007D0D4F846}">
            <xm:f>AND(T12&gt;=Einstellungen!$D$227,T12&lt;=Einstellungen!$E$227)</xm:f>
            <x14:dxf>
              <fill>
                <patternFill>
                  <bgColor theme="2" tint="-0.24994659260841701"/>
                </patternFill>
              </fill>
            </x14:dxf>
          </x14:cfRule>
          <x14:cfRule type="expression" priority="2533" id="{459BA567-3883-4713-87D7-0979ACA9876E}">
            <xm:f>AND(T12&gt;=Einstellungen!$D$218,T12&lt;=Einstellungen!$E$218)</xm:f>
            <x14:dxf>
              <fill>
                <patternFill>
                  <bgColor theme="2" tint="-0.24994659260841701"/>
                </patternFill>
              </fill>
            </x14:dxf>
          </x14:cfRule>
          <x14:cfRule type="expression" priority="2534" id="{D53856AB-4154-4956-A9BB-C1B0C2DD9268}">
            <xm:f>AND( T12&gt;=Einstellungen!$D$219,T12&lt;=Einstellungen!$E$219)</xm:f>
            <x14:dxf>
              <fill>
                <patternFill>
                  <bgColor theme="2" tint="-0.24994659260841701"/>
                </patternFill>
              </fill>
            </x14:dxf>
          </x14:cfRule>
          <x14:cfRule type="expression" priority="2535" id="{BB337F69-603C-425E-8F80-C614E7D1B3E2}">
            <xm:f>AND(T12&gt;=Einstellungen!$D$220,T12&lt;=Einstellungen!$E$220)</xm:f>
            <x14:dxf>
              <fill>
                <patternFill>
                  <bgColor theme="2" tint="-0.24994659260841701"/>
                </patternFill>
              </fill>
            </x14:dxf>
          </x14:cfRule>
          <xm:sqref>AB13</xm:sqref>
        </x14:conditionalFormatting>
        <x14:conditionalFormatting xmlns:xm="http://schemas.microsoft.com/office/excel/2006/main">
          <x14:cfRule type="expression" priority="2530" id="{0D7E9F26-3C39-4FE5-8CE5-1C33FE35AF8D}">
            <xm:f>AND(T14&gt;=Einstellungen!$D$225,T14&lt;=Einstellungen!$E$225)</xm:f>
            <x14:dxf>
              <fill>
                <patternFill>
                  <bgColor theme="2" tint="-0.24994659260841701"/>
                </patternFill>
              </fill>
            </x14:dxf>
          </x14:cfRule>
          <x14:cfRule type="expression" priority="2527" id="{F2D03893-0C96-449B-B131-8DD59B8BF5F7}">
            <xm:f>AND(T14&gt;=Einstellungen!$D$222,T14&lt;=Einstellungen!$E$222)</xm:f>
            <x14:dxf>
              <fill>
                <patternFill>
                  <bgColor theme="2" tint="-0.24994659260841701"/>
                </patternFill>
              </fill>
            </x14:dxf>
          </x14:cfRule>
          <x14:cfRule type="expression" priority="2526" id="{0C2750E6-8717-409B-B6C3-916FC6F31DCA}">
            <xm:f>AND(T14&gt;=Einstellungen!$D$221,T14&lt;=Einstellungen!$E$221)</xm:f>
            <x14:dxf>
              <fill>
                <patternFill>
                  <bgColor theme="2" tint="-0.24994659260841701"/>
                </patternFill>
              </fill>
            </x14:dxf>
          </x14:cfRule>
          <x14:cfRule type="expression" priority="2529" id="{CFAC3A96-8135-4774-ACC6-1FF7607B1BDC}">
            <xm:f>AND(T14&gt;=Einstellungen!$D$224,T14&lt;=Einstellungen!$E$224)</xm:f>
            <x14:dxf>
              <fill>
                <patternFill>
                  <bgColor theme="2" tint="-0.24994659260841701"/>
                </patternFill>
              </fill>
            </x14:dxf>
          </x14:cfRule>
          <x14:cfRule type="expression" priority="2523" id="{6EA59070-5ECD-4636-B6AE-35E1232CB66E}">
            <xm:f>AND(T14&gt;=Einstellungen!$D$218,T14&lt;=Einstellungen!$E$218)</xm:f>
            <x14:dxf>
              <fill>
                <patternFill>
                  <bgColor theme="2" tint="-0.24994659260841701"/>
                </patternFill>
              </fill>
            </x14:dxf>
          </x14:cfRule>
          <x14:cfRule type="expression" priority="2524" id="{448E7D32-1B42-49C4-9CCF-594436FBBB62}">
            <xm:f>AND( T14&gt;=Einstellungen!$D$219,T14&lt;=Einstellungen!$E$219)</xm:f>
            <x14:dxf>
              <fill>
                <patternFill>
                  <bgColor theme="2" tint="-0.24994659260841701"/>
                </patternFill>
              </fill>
            </x14:dxf>
          </x14:cfRule>
          <x14:cfRule type="expression" priority="2525" id="{DAF0FF45-E031-4E25-AA40-83177FCFB833}">
            <xm:f>AND(T14&gt;=Einstellungen!$D$220,T14&lt;=Einstellungen!$E$220)</xm:f>
            <x14:dxf>
              <fill>
                <patternFill>
                  <bgColor theme="2" tint="-0.24994659260841701"/>
                </patternFill>
              </fill>
            </x14:dxf>
          </x14:cfRule>
          <x14:cfRule type="expression" priority="2532" id="{D7B7BC68-112A-49AC-B8C2-7E98D55D78F9}">
            <xm:f>AND(T14&gt;=Einstellungen!$D$227,T14&lt;=Einstellungen!$E$227)</xm:f>
            <x14:dxf>
              <fill>
                <patternFill>
                  <bgColor theme="2" tint="-0.24994659260841701"/>
                </patternFill>
              </fill>
            </x14:dxf>
          </x14:cfRule>
          <x14:cfRule type="expression" priority="2528" id="{63080D10-F463-412D-ABD6-77D899D4D6BD}">
            <xm:f>AND(T14&gt;=Einstellungen!$D$223,T14&lt;=Einstellungen!$E$223)</xm:f>
            <x14:dxf>
              <fill>
                <patternFill>
                  <bgColor theme="2" tint="-0.24994659260841701"/>
                </patternFill>
              </fill>
            </x14:dxf>
          </x14:cfRule>
          <x14:cfRule type="expression" priority="2531" id="{55A8C086-7DDD-48E5-9CE3-43633A18A9FA}">
            <xm:f>AND(T14&gt;=Einstellungen!$D$226,T14&lt;=Einstellungen!$E$226)</xm:f>
            <x14:dxf>
              <fill>
                <patternFill>
                  <bgColor theme="2" tint="-0.24994659260841701"/>
                </patternFill>
              </fill>
            </x14:dxf>
          </x14:cfRule>
          <xm:sqref>AB14 AB16 AB18 AB20 AB22 AB24 AB26 AB28 AB30 AB32 AB34 AB36 AB38 AB40 AB42 AB44 AB46 AB48 AB50 AB52 AB54 AB56 AB58 AB60 AB62 AB64 AB66 AB68 AB70 AB72 AB74 AB76 AB78 AB80 AB82 AB84</xm:sqref>
        </x14:conditionalFormatting>
        <x14:conditionalFormatting xmlns:xm="http://schemas.microsoft.com/office/excel/2006/main">
          <x14:cfRule type="expression" priority="2521" id="{51DC70E9-9378-4C79-9400-802063BED4E0}">
            <xm:f>AND(T14&gt;=Einstellungen!$D$226,T14&lt;=Einstellungen!$E$226)</xm:f>
            <x14:dxf>
              <fill>
                <patternFill>
                  <bgColor theme="2" tint="-0.24994659260841701"/>
                </patternFill>
              </fill>
            </x14:dxf>
          </x14:cfRule>
          <x14:cfRule type="expression" priority="2520" id="{CBD25529-0D81-4EA1-9BD6-11D0E79B08E3}">
            <xm:f>AND(T14&gt;=Einstellungen!$D$225,T14&lt;=Einstellungen!$E$225)</xm:f>
            <x14:dxf>
              <fill>
                <patternFill>
                  <bgColor theme="2" tint="-0.24994659260841701"/>
                </patternFill>
              </fill>
            </x14:dxf>
          </x14:cfRule>
          <x14:cfRule type="expression" priority="2519" id="{B483B6BF-3F36-4405-AA6A-786751BBAA7F}">
            <xm:f>AND(T14&gt;=Einstellungen!$D$224,T14&lt;=Einstellungen!$E$224)</xm:f>
            <x14:dxf>
              <fill>
                <patternFill>
                  <bgColor theme="2" tint="-0.24994659260841701"/>
                </patternFill>
              </fill>
            </x14:dxf>
          </x14:cfRule>
          <x14:cfRule type="expression" priority="2518" id="{7973E3D0-2DC9-49CB-B68F-2F2F0C3E0ADF}">
            <xm:f>AND(T14&gt;=Einstellungen!$D$223,T14&lt;=Einstellungen!$E$223)</xm:f>
            <x14:dxf>
              <fill>
                <patternFill>
                  <bgColor theme="2" tint="-0.24994659260841701"/>
                </patternFill>
              </fill>
            </x14:dxf>
          </x14:cfRule>
          <x14:cfRule type="expression" priority="2516" id="{414AF24E-C73A-4763-9CF6-392473D73D39}">
            <xm:f>AND(T14&gt;=Einstellungen!$D$221,T14&lt;=Einstellungen!$E$221)</xm:f>
            <x14:dxf>
              <fill>
                <patternFill>
                  <bgColor theme="2" tint="-0.24994659260841701"/>
                </patternFill>
              </fill>
            </x14:dxf>
          </x14:cfRule>
          <x14:cfRule type="expression" priority="2517" id="{6AA9456E-B4F1-49F3-9285-B69903EF3598}">
            <xm:f>AND(T14&gt;=Einstellungen!$D$222,T14&lt;=Einstellungen!$E$222)</xm:f>
            <x14:dxf>
              <fill>
                <patternFill>
                  <bgColor theme="2" tint="-0.24994659260841701"/>
                </patternFill>
              </fill>
            </x14:dxf>
          </x14:cfRule>
          <x14:cfRule type="expression" priority="2515" id="{0CA4755E-59A1-4680-BCF4-07A6F25F3C23}">
            <xm:f>AND(T14&gt;=Einstellungen!$D$220,T14&lt;=Einstellungen!$E$220)</xm:f>
            <x14:dxf>
              <fill>
                <patternFill>
                  <bgColor theme="2" tint="-0.24994659260841701"/>
                </patternFill>
              </fill>
            </x14:dxf>
          </x14:cfRule>
          <x14:cfRule type="expression" priority="2513" id="{A305A676-ED75-4860-B3BF-51394593B1F9}">
            <xm:f>AND(T14&gt;=Einstellungen!$D$218,T14&lt;=Einstellungen!$E$218)</xm:f>
            <x14:dxf>
              <fill>
                <patternFill>
                  <bgColor theme="2" tint="-0.24994659260841701"/>
                </patternFill>
              </fill>
            </x14:dxf>
          </x14:cfRule>
          <x14:cfRule type="expression" priority="2522" id="{2151B5E8-E4A0-455F-80E5-B024F9AA49E6}">
            <xm:f>AND(T14&gt;=Einstellungen!$D$227,T14&lt;=Einstellungen!$E$227)</xm:f>
            <x14:dxf>
              <fill>
                <patternFill>
                  <bgColor theme="2" tint="-0.24994659260841701"/>
                </patternFill>
              </fill>
            </x14:dxf>
          </x14:cfRule>
          <x14:cfRule type="expression" priority="2514" id="{FC69C4D3-744C-4586-B9CF-1844059EE02E}">
            <xm:f>AND( T14&gt;=Einstellungen!$D$219,T14&lt;=Einstellungen!$E$219)</xm:f>
            <x14:dxf>
              <fill>
                <patternFill>
                  <bgColor theme="2" tint="-0.24994659260841701"/>
                </patternFill>
              </fill>
            </x14:dxf>
          </x14:cfRule>
          <xm:sqref>AB15 AB17 AB19 AB21 AB23 AB25 AB27 AB29 AB31 AB33 AB35 AB37 AB39 AB41 AB43 AB45 AB47 AB49 AB51 AB53 AB55 AB57 AB59 AB61 AB63 AB65 AB67 AB69 AB71 AB73 AB75 AB77 AB79 AB81 AB83 AB85</xm:sqref>
        </x14:conditionalFormatting>
        <x14:conditionalFormatting xmlns:xm="http://schemas.microsoft.com/office/excel/2006/main">
          <x14:cfRule type="expression" priority="1024" id="{0CDA763B-082E-4B4F-A485-25A453032FB5}">
            <xm:f>AND(AC12&gt;=Einstellungen!$D$127,AC12&lt;=Einstellungen!$E$127)</xm:f>
            <x14:dxf>
              <fill>
                <patternFill>
                  <bgColor rgb="FF00B050"/>
                </patternFill>
              </fill>
            </x14:dxf>
          </x14:cfRule>
          <x14:cfRule type="expression" priority="1018" id="{624ADA2B-CF00-478A-A715-0502DD4380FC}">
            <xm:f>AND(AC12&gt;=Einstellungen!$D$133,AC12&lt;=Einstellungen!$E$133)</xm:f>
            <x14:dxf>
              <fill>
                <patternFill>
                  <bgColor rgb="FF00B050"/>
                </patternFill>
              </fill>
            </x14:dxf>
          </x14:cfRule>
          <x14:cfRule type="expression" priority="1021" id="{ABC52388-81BD-40D7-B2BF-E492B3E228B2}">
            <xm:f>AND(AC12&gt;=Einstellungen!$D$130,AC12&lt;=Einstellungen!$E$130)</xm:f>
            <x14:dxf>
              <fill>
                <patternFill>
                  <bgColor rgb="FF00B050"/>
                </patternFill>
              </fill>
            </x14:dxf>
          </x14:cfRule>
          <x14:cfRule type="expression" priority="1015" id="{D760761C-1DA7-4992-A0D8-D62124D2BA77}">
            <xm:f>AND(AC12&gt;=Einstellungen!$D$136,AC12&lt;=Einstellungen!$E$136)</xm:f>
            <x14:dxf>
              <fill>
                <patternFill>
                  <bgColor rgb="FF00B050"/>
                </patternFill>
              </fill>
            </x14:dxf>
          </x14:cfRule>
          <xm:sqref>AD12 AD16 AD18 AD20 AD22 AD24 AD26 AD28 AD30 AD32 AD38 AD40 AD42 AD44 AD46 AD52 AD54 AD56 AD58 AD60 AD66 AD68 AD70 AD72 AD74 AD80 AD82 AD84 AD34 AD36 AD48 AD50 AD62 AD64 AD76 AD78 AD14</xm:sqref>
        </x14:conditionalFormatting>
        <x14:conditionalFormatting xmlns:xm="http://schemas.microsoft.com/office/excel/2006/main">
          <x14:cfRule type="expression" priority="1033" id="{28D633C9-C1E4-4436-B6A5-47F83D8C1D5E}">
            <xm:f>AND(AC12&gt;=Einstellungen!$D$128,AC12&lt;=Einstellungen!$E$128)</xm:f>
            <x14:dxf>
              <fill>
                <patternFill>
                  <bgColor rgb="FF00B050"/>
                </patternFill>
              </fill>
            </x14:dxf>
          </x14:cfRule>
          <x14:cfRule type="expression" priority="1025" id="{5C36FA3B-47EC-4BE7-9830-78DBBE4A0975}">
            <xm:f>AND(AC12&gt;=Einstellungen!$D$136,AC12&lt;=Einstellungen!$E$136)</xm:f>
            <x14:dxf>
              <fill>
                <patternFill>
                  <bgColor rgb="FF00B050"/>
                </patternFill>
              </fill>
            </x14:dxf>
          </x14:cfRule>
          <x14:cfRule type="expression" priority="1026" id="{69E91C35-085F-4116-A3F0-B392F39E060B}">
            <xm:f>AND(AC12&gt;=Einstellungen!$D$135,AC12&lt;=Einstellungen!$E$135)</xm:f>
            <x14:dxf>
              <fill>
                <patternFill>
                  <bgColor rgb="FF00B050"/>
                </patternFill>
              </fill>
            </x14:dxf>
          </x14:cfRule>
          <x14:cfRule type="expression" priority="1027" id="{C45DC425-7BE6-4BA6-8F6F-42F3A8E6C652}">
            <xm:f>AND(AC12&gt;=Einstellungen!$D$134,AC12&lt;=Einstellungen!$E$134)</xm:f>
            <x14:dxf>
              <fill>
                <patternFill>
                  <bgColor rgb="FF00B050"/>
                </patternFill>
              </fill>
            </x14:dxf>
          </x14:cfRule>
          <x14:cfRule type="expression" priority="1028" id="{4C9D274E-D9A1-46AC-9CBD-82ADF395434E}">
            <xm:f>AND(AC12&gt;=Einstellungen!$D$133,AC12&lt;=Einstellungen!$E$133)</xm:f>
            <x14:dxf>
              <fill>
                <patternFill>
                  <bgColor rgb="FF00B050"/>
                </patternFill>
              </fill>
            </x14:dxf>
          </x14:cfRule>
          <x14:cfRule type="expression" priority="1029" id="{53844807-4F97-49C6-8D55-FD713E9AB280}">
            <xm:f>AND(AC12&gt;=Einstellungen!$D$132,AC12&lt;=Einstellungen!$E$132)</xm:f>
            <x14:dxf>
              <fill>
                <patternFill>
                  <bgColor rgb="FF00B050"/>
                </patternFill>
              </fill>
            </x14:dxf>
          </x14:cfRule>
          <x14:cfRule type="expression" priority="1030" id="{0BE8B72E-7626-4D05-9559-44210334BA6B}">
            <xm:f>AND(AC12&gt;=Einstellungen!$D$131,AC12&lt;=Einstellungen!$E$131)</xm:f>
            <x14:dxf>
              <fill>
                <patternFill>
                  <bgColor rgb="FF00B050"/>
                </patternFill>
              </fill>
            </x14:dxf>
          </x14:cfRule>
          <x14:cfRule type="expression" priority="1031" id="{2B0D3C86-7366-4DFB-AA1A-C1D3B8927E95}">
            <xm:f>AND(AC12&gt;=Einstellungen!$D$130,AC12&lt;=Einstellungen!$E$130)</xm:f>
            <x14:dxf>
              <fill>
                <patternFill>
                  <bgColor rgb="FF00B050"/>
                </patternFill>
              </fill>
            </x14:dxf>
          </x14:cfRule>
          <x14:cfRule type="expression" priority="1032" id="{DC218475-A5AD-4E44-9E5C-31A3F72044EC}">
            <xm:f>AND(AC12&gt;=Einstellungen!$D$129,AC12&lt;=Einstellungen!$E$129)</xm:f>
            <x14:dxf>
              <fill>
                <patternFill>
                  <bgColor rgb="FF00B050"/>
                </patternFill>
              </fill>
            </x14:dxf>
          </x14:cfRule>
          <x14:cfRule type="expression" priority="1034" id="{B842BB39-8632-415D-915D-654E31E57EFD}">
            <xm:f>AND(AC12&gt;=Einstellungen!$D$127,AC12&lt;=Einstellungen!$E$127)</xm:f>
            <x14:dxf>
              <fill>
                <patternFill>
                  <bgColor rgb="FF00B050"/>
                </patternFill>
              </fill>
            </x14:dxf>
          </x14:cfRule>
          <xm:sqref>AD17 AD19 AD21 AD23 AD25 AD27 AD29 AD31 AD33 AD39 AD41 AD43 AD45 AD47 AD53 AD55 AD57 AD59 AD61 AD67 AD69 AD71 AD73 AD75 AD81 AD83 AD85 AD35 AD37 AD49 AD51 AD63 AD65 AD77 AD79 AD13 AD15</xm:sqref>
        </x14:conditionalFormatting>
        <x14:conditionalFormatting xmlns:xm="http://schemas.microsoft.com/office/excel/2006/main">
          <x14:cfRule type="expression" priority="1020" id="{D6406B61-5418-45C9-948D-BEF3746C7975}">
            <xm:f>AND(AC12&gt;=Einstellungen!$D$131,AC12&lt;=Einstellungen!$E$131)</xm:f>
            <x14:dxf>
              <fill>
                <patternFill>
                  <bgColor rgb="FF00B050"/>
                </patternFill>
              </fill>
            </x14:dxf>
          </x14:cfRule>
          <x14:cfRule type="expression" priority="1022" id="{0A543185-D2F6-4554-B615-D0776C8838B0}">
            <xm:f>AND(AC12&gt;=Einstellungen!$D$129,AC12&lt;=Einstellungen!$E$129)</xm:f>
            <x14:dxf>
              <fill>
                <patternFill>
                  <bgColor rgb="FF00B050"/>
                </patternFill>
              </fill>
            </x14:dxf>
          </x14:cfRule>
          <x14:cfRule type="expression" priority="1023" id="{167BD930-0AAE-43FF-A2D1-F8735F91FC56}">
            <xm:f>AND(AC12&gt;=Einstellungen!$D$128,AC12&lt;=Einstellungen!$E$128)</xm:f>
            <x14:dxf>
              <fill>
                <patternFill>
                  <bgColor rgb="FF00B050"/>
                </patternFill>
              </fill>
            </x14:dxf>
          </x14:cfRule>
          <x14:cfRule type="expression" priority="1016" id="{CFA7CCB2-AEEF-4891-9A1D-827844865C66}">
            <xm:f>AND(AC12&gt;=Einstellungen!$D$135,AC12&lt;=Einstellungen!$E$135)</xm:f>
            <x14:dxf>
              <fill>
                <patternFill>
                  <bgColor rgb="FF00B050"/>
                </patternFill>
              </fill>
            </x14:dxf>
          </x14:cfRule>
          <x14:cfRule type="expression" priority="1017" id="{2FF323E2-8921-4C30-B09A-D8138F66450B}">
            <xm:f>AND(AC12&gt;=Einstellungen!$D$134,AC12&lt;=Einstellungen!$E$134)</xm:f>
            <x14:dxf>
              <fill>
                <patternFill>
                  <bgColor rgb="FF00B050"/>
                </patternFill>
              </fill>
            </x14:dxf>
          </x14:cfRule>
          <x14:cfRule type="expression" priority="1019" id="{EC3D220C-9CE5-43A7-A1CA-36AC14EA6453}">
            <xm:f>AND(AC12&gt;=Einstellungen!$D$132,AC12&lt;=Einstellungen!$E$132)</xm:f>
            <x14:dxf>
              <fill>
                <patternFill>
                  <bgColor rgb="FF00B050"/>
                </patternFill>
              </fill>
            </x14:dxf>
          </x14:cfRule>
          <xm:sqref>AD20 AD22 AD34 AD36 AD48 AD50 AD62 AD64 AD76 AD78 AD12 AD14 AD16 AD18 AD24 AD26 AD28 AD30 AD32 AD38 AD40 AD42 AD44 AD46 AD52 AD54 AD56 AD58 AD60 AD66 AD68 AD70 AD72 AD74 AD80 AD82 AD84</xm:sqref>
        </x14:conditionalFormatting>
        <x14:conditionalFormatting xmlns:xm="http://schemas.microsoft.com/office/excel/2006/main">
          <x14:cfRule type="expression" priority="1040" id="{024D68E8-06B0-4952-B3B7-87DE852CA403}">
            <xm:f>AND(Einstellungen!$F$49="x")</xm:f>
            <x14:dxf>
              <fill>
                <patternFill>
                  <bgColor theme="0" tint="-0.14996795556505021"/>
                </patternFill>
              </fill>
            </x14:dxf>
          </x14:cfRule>
          <xm:sqref>AD20:AD23 AD34:AD37 AD48:AD51 AD62:AD65 AD76:AD79</xm:sqref>
        </x14:conditionalFormatting>
        <x14:conditionalFormatting xmlns:xm="http://schemas.microsoft.com/office/excel/2006/main">
          <x14:cfRule type="expression" priority="1039" id="{D8557C98-80C5-4446-9DF7-7EAC4C49AFAE}">
            <xm:f>AND(Einstellungen!$F$49="x")</xm:f>
            <x14:dxf>
              <fill>
                <patternFill>
                  <bgColor theme="0" tint="-0.14996795556505021"/>
                </patternFill>
              </fill>
            </x14:dxf>
          </x14:cfRule>
          <xm:sqref>AD20:AD23</xm:sqref>
        </x14:conditionalFormatting>
        <x14:conditionalFormatting xmlns:xm="http://schemas.microsoft.com/office/excel/2006/main">
          <x14:cfRule type="expression" priority="1038" id="{AA92145F-2D80-4870-A66F-7E3C80353AA9}">
            <xm:f>AND(Einstellungen!$F$49="x")</xm:f>
            <x14:dxf>
              <fill>
                <patternFill>
                  <bgColor theme="0" tint="-0.14996795556505021"/>
                </patternFill>
              </fill>
            </x14:dxf>
          </x14:cfRule>
          <xm:sqref>AD34:AD37</xm:sqref>
        </x14:conditionalFormatting>
        <x14:conditionalFormatting xmlns:xm="http://schemas.microsoft.com/office/excel/2006/main">
          <x14:cfRule type="expression" priority="1037" id="{62020BD9-05D0-45A4-8C8A-E8405505F2EC}">
            <xm:f>AND(Einstellungen!$F$49="x")</xm:f>
            <x14:dxf>
              <fill>
                <patternFill>
                  <bgColor theme="0" tint="-0.14996795556505021"/>
                </patternFill>
              </fill>
            </x14:dxf>
          </x14:cfRule>
          <xm:sqref>AD48:AD51</xm:sqref>
        </x14:conditionalFormatting>
        <x14:conditionalFormatting xmlns:xm="http://schemas.microsoft.com/office/excel/2006/main">
          <x14:cfRule type="expression" priority="1036" id="{83B11C43-9256-48F8-8045-8B9E3B06EB5C}">
            <xm:f>AND(Einstellungen!$F$49="x")</xm:f>
            <x14:dxf>
              <fill>
                <patternFill>
                  <bgColor theme="0" tint="-0.14996795556505021"/>
                </patternFill>
              </fill>
            </x14:dxf>
          </x14:cfRule>
          <xm:sqref>AD62:AD65</xm:sqref>
        </x14:conditionalFormatting>
        <x14:conditionalFormatting xmlns:xm="http://schemas.microsoft.com/office/excel/2006/main">
          <x14:cfRule type="expression" priority="1035" id="{3C406AC5-2768-403F-892C-B05C369E5452}">
            <xm:f>AND(Einstellungen!$F$49="x")</xm:f>
            <x14:dxf>
              <fill>
                <patternFill>
                  <bgColor theme="0" tint="-0.14996795556505021"/>
                </patternFill>
              </fill>
            </x14:dxf>
          </x14:cfRule>
          <xm:sqref>AD76:AD79</xm:sqref>
        </x14:conditionalFormatting>
        <x14:conditionalFormatting xmlns:xm="http://schemas.microsoft.com/office/excel/2006/main">
          <x14:cfRule type="expression" priority="2353" id="{81AEAE0B-0D30-4F2C-9023-A8157249DF9A}">
            <xm:f>AND(AC12&gt;=Einstellungen!$D$188,AC12&lt;=Einstellungen!$E$188)</xm:f>
            <x14:dxf>
              <fill>
                <patternFill>
                  <bgColor theme="7" tint="0.39994506668294322"/>
                </patternFill>
              </fill>
            </x14:dxf>
          </x14:cfRule>
          <x14:cfRule type="expression" priority="2354" id="{363277F7-3D81-4289-A2C8-ACABEA7D6518}">
            <xm:f>AND(AC12&gt;=Einstellungen!$D$187,AC12&lt;=Einstellungen!$E$187)</xm:f>
            <x14:dxf>
              <fill>
                <patternFill>
                  <bgColor theme="7" tint="0.39994506668294322"/>
                </patternFill>
              </fill>
            </x14:dxf>
          </x14:cfRule>
          <x14:cfRule type="expression" priority="2355" id="{7EC16673-93ED-42AE-8375-2B9AB8F350CA}">
            <xm:f>AND(AC12&gt;=Einstellungen!$D$186,AC12&lt;=Einstellungen!$E$186)</xm:f>
            <x14:dxf>
              <fill>
                <patternFill>
                  <bgColor theme="7" tint="0.39994506668294322"/>
                </patternFill>
              </fill>
            </x14:dxf>
          </x14:cfRule>
          <x14:cfRule type="expression" priority="2362" id="{BB61AAE3-9C43-4AF1-8576-2800B3D21E8C}">
            <xm:f>AND(AC12&gt;=Einstellungen!$D$179,AC12&lt;=Einstellungen!$E$179)</xm:f>
            <x14:dxf>
              <fill>
                <patternFill>
                  <bgColor theme="7" tint="0.39994506668294322"/>
                </patternFill>
              </fill>
            </x14:dxf>
          </x14:cfRule>
          <x14:cfRule type="expression" priority="2361" id="{981105CF-4933-4C29-BA52-749EE177BD2E}">
            <xm:f>AND(AC12&gt;=Einstellungen!$D$180,AC12&lt;=Einstellungen!$E$180)</xm:f>
            <x14:dxf>
              <fill>
                <patternFill>
                  <bgColor theme="7" tint="0.39994506668294322"/>
                </patternFill>
              </fill>
            </x14:dxf>
          </x14:cfRule>
          <x14:cfRule type="expression" priority="2360" id="{C83B7AD2-3D98-41AB-BC5F-954718C450CA}">
            <xm:f>AND(AC12&gt;=Einstellungen!$D$181,AC12&lt;=Einstellungen!$E$181)</xm:f>
            <x14:dxf>
              <fill>
                <patternFill>
                  <bgColor theme="7" tint="0.39994506668294322"/>
                </patternFill>
              </fill>
            </x14:dxf>
          </x14:cfRule>
          <x14:cfRule type="expression" priority="2359" id="{0E1986DE-884F-4FC5-ABEB-90AB6A0E6E20}">
            <xm:f>AND(AC12&gt;=Einstellungen!$D$182,AC12&lt;=Einstellungen!$E$182)</xm:f>
            <x14:dxf>
              <fill>
                <patternFill>
                  <bgColor theme="7" tint="0.39994506668294322"/>
                </patternFill>
              </fill>
            </x14:dxf>
          </x14:cfRule>
          <x14:cfRule type="expression" priority="2358" id="{6E2B41E9-E465-40AE-A2E8-E89678F33860}">
            <xm:f>AND(AC12&gt;=Einstellungen!$D$183,AC12&lt;=Einstellungen!$E$183)</xm:f>
            <x14:dxf>
              <fill>
                <patternFill>
                  <bgColor theme="7" tint="0.39994506668294322"/>
                </patternFill>
              </fill>
            </x14:dxf>
          </x14:cfRule>
          <x14:cfRule type="expression" priority="2357" id="{854E703E-95B2-409F-A23D-93E8AF340255}">
            <xm:f>AND(AC12&gt;=Einstellungen!$D$184,AC12&lt;=Einstellungen!$E$184)</xm:f>
            <x14:dxf>
              <fill>
                <patternFill>
                  <bgColor theme="7" tint="0.39994506668294322"/>
                </patternFill>
              </fill>
            </x14:dxf>
          </x14:cfRule>
          <x14:cfRule type="expression" priority="2356" id="{61D51C41-DB75-40ED-A4C9-DE5D9C6642CE}">
            <xm:f>AND(AC12&gt;=Einstellungen!$D$185,AC12&lt;=Einstellungen!$E$185)</xm:f>
            <x14:dxf>
              <fill>
                <patternFill>
                  <bgColor theme="7" tint="0.39994506668294322"/>
                </patternFill>
              </fill>
            </x14:dxf>
          </x14:cfRule>
          <xm:sqref>AH12</xm:sqref>
        </x14:conditionalFormatting>
        <x14:conditionalFormatting xmlns:xm="http://schemas.microsoft.com/office/excel/2006/main">
          <x14:cfRule type="expression" priority="2340" id="{10EF528A-A4B9-47A9-BCA6-EEB7E11B0D82}">
            <xm:f>AND(AC14&gt;=Einstellungen!$D$181,AC14&lt;=Einstellungen!$E$181)</xm:f>
            <x14:dxf>
              <fill>
                <patternFill>
                  <bgColor theme="7" tint="0.39994506668294322"/>
                </patternFill>
              </fill>
            </x14:dxf>
          </x14:cfRule>
          <x14:cfRule type="expression" priority="2341" id="{DCDE954A-00F9-47A1-96F6-AB4010A04460}">
            <xm:f>AND(AC14&gt;=Einstellungen!$D$180,AC14&lt;=Einstellungen!$E$180)</xm:f>
            <x14:dxf>
              <fill>
                <patternFill>
                  <bgColor theme="7" tint="0.39994506668294322"/>
                </patternFill>
              </fill>
            </x14:dxf>
          </x14:cfRule>
          <x14:cfRule type="expression" priority="2342" id="{26D91C9F-EC82-4FB8-BD65-1081D9BEDF8B}">
            <xm:f>AND(AC14&gt;=Einstellungen!$D$179,AC14&lt;=Einstellungen!$E$179)</xm:f>
            <x14:dxf>
              <fill>
                <patternFill>
                  <bgColor theme="7" tint="0.39994506668294322"/>
                </patternFill>
              </fill>
            </x14:dxf>
          </x14:cfRule>
          <x14:cfRule type="expression" priority="2335" id="{47F36651-ADC8-4BAD-93A7-12D4CBC5B3C8}">
            <xm:f>AND(AC14&gt;=Einstellungen!$D$186,AC14&lt;=Einstellungen!$E$186)</xm:f>
            <x14:dxf>
              <fill>
                <patternFill>
                  <bgColor theme="7" tint="0.39994506668294322"/>
                </patternFill>
              </fill>
            </x14:dxf>
          </x14:cfRule>
          <x14:cfRule type="expression" priority="2336" id="{5236B953-DCDA-43A9-AC34-A404813F71AD}">
            <xm:f>AND(AC14&gt;=Einstellungen!$D$185,AC14&lt;=Einstellungen!$E$185)</xm:f>
            <x14:dxf>
              <fill>
                <patternFill>
                  <bgColor theme="7" tint="0.39994506668294322"/>
                </patternFill>
              </fill>
            </x14:dxf>
          </x14:cfRule>
          <x14:cfRule type="expression" priority="2337" id="{9D229112-1F3B-4865-BAE8-CA44BF43ECCD}">
            <xm:f>AND(AC14&gt;=Einstellungen!$D$184,AC14&lt;=Einstellungen!$E$184)</xm:f>
            <x14:dxf>
              <fill>
                <patternFill>
                  <bgColor theme="7" tint="0.39994506668294322"/>
                </patternFill>
              </fill>
            </x14:dxf>
          </x14:cfRule>
          <x14:cfRule type="expression" priority="2338" id="{CF3B8CE2-C434-4F02-B566-B0AFC668CECB}">
            <xm:f>AND(AC14&gt;=Einstellungen!$D$183,AC14&lt;=Einstellungen!$E$183)</xm:f>
            <x14:dxf>
              <fill>
                <patternFill>
                  <bgColor theme="7" tint="0.39994506668294322"/>
                </patternFill>
              </fill>
            </x14:dxf>
          </x14:cfRule>
          <x14:cfRule type="expression" priority="2339" id="{B2DAB746-10E6-4DA9-8A50-9BDC8940A997}">
            <xm:f>AND(AC14&gt;=Einstellungen!$D$182,AC14&lt;=Einstellungen!$E$182)</xm:f>
            <x14:dxf>
              <fill>
                <patternFill>
                  <bgColor theme="7" tint="0.39994506668294322"/>
                </patternFill>
              </fill>
            </x14:dxf>
          </x14:cfRule>
          <x14:cfRule type="expression" priority="2333" id="{0FB33D7B-CA2E-4F64-B8B9-48AE650F15C3}">
            <xm:f>AND(AC14&gt;=Einstellungen!$D$188,AC14&lt;=Einstellungen!$E$188)</xm:f>
            <x14:dxf>
              <fill>
                <patternFill>
                  <bgColor theme="7" tint="0.39994506668294322"/>
                </patternFill>
              </fill>
            </x14:dxf>
          </x14:cfRule>
          <x14:cfRule type="expression" priority="2334" id="{002AFA3B-037F-4849-B02E-1393A795AE1B}">
            <xm:f>AND(AC14&gt;=Einstellungen!$D$187,AC14&lt;=Einstellungen!$E$187)</xm:f>
            <x14:dxf>
              <fill>
                <patternFill>
                  <bgColor theme="7" tint="0.39994506668294322"/>
                </patternFill>
              </fill>
            </x14:dxf>
          </x14:cfRule>
          <xm:sqref>AH14 AH16 AH18 AH20 AH22 AH24 AH26 AH28 AH30 AH32 AH34 AH36 AH38 AH40 AH42 AH44 AH46 AH48 AH50 AH52 AH54 AH56 AH58 AH60 AH62 AH64 AH66 AH68 AH70 AH72 AH74 AH76 AH78 AH80 AH82 AH84</xm:sqref>
        </x14:conditionalFormatting>
        <x14:conditionalFormatting xmlns:xm="http://schemas.microsoft.com/office/excel/2006/main">
          <x14:cfRule type="expression" priority="2343" id="{F5F452EF-AF0D-4660-A400-9B75E15D01A8}">
            <xm:f>AND(AC14&gt;=Einstellungen!$D$188,AC14&lt;=Einstellungen!$E$188)</xm:f>
            <x14:dxf>
              <fill>
                <patternFill>
                  <bgColor theme="7" tint="0.39994506668294322"/>
                </patternFill>
              </fill>
            </x14:dxf>
          </x14:cfRule>
          <x14:cfRule type="expression" priority="2344" id="{5DBBE119-B421-4CD7-8AC6-B74C8C133EC4}">
            <xm:f>AND(AC14&gt;=Einstellungen!$D$187,AC14&lt;=Einstellungen!$E$187)</xm:f>
            <x14:dxf>
              <fill>
                <patternFill>
                  <bgColor theme="7" tint="0.39994506668294322"/>
                </patternFill>
              </fill>
            </x14:dxf>
          </x14:cfRule>
          <x14:cfRule type="expression" priority="2345" id="{04E46D93-EEB9-4622-950B-1EC8D858B3C6}">
            <xm:f>AND(AC14&gt;=Einstellungen!$D$186,AC14&lt;=Einstellungen!$E$186)</xm:f>
            <x14:dxf>
              <fill>
                <patternFill>
                  <bgColor theme="7" tint="0.39994506668294322"/>
                </patternFill>
              </fill>
            </x14:dxf>
          </x14:cfRule>
          <x14:cfRule type="expression" priority="2346" id="{D5E349E2-BB6F-4D7C-BF35-0498D1D436DD}">
            <xm:f>AND(AC14&gt;=Einstellungen!$D$185,AC14&lt;=Einstellungen!$E$185)</xm:f>
            <x14:dxf>
              <fill>
                <patternFill>
                  <bgColor theme="7" tint="0.39994506668294322"/>
                </patternFill>
              </fill>
            </x14:dxf>
          </x14:cfRule>
          <x14:cfRule type="expression" priority="2347" id="{4782897A-23FF-499D-B62C-CDC27119C641}">
            <xm:f>AND(AC14&gt;=Einstellungen!$D$184,AC14&lt;=Einstellungen!$E$184)</xm:f>
            <x14:dxf>
              <fill>
                <patternFill>
                  <bgColor theme="7" tint="0.39994506668294322"/>
                </patternFill>
              </fill>
            </x14:dxf>
          </x14:cfRule>
          <x14:cfRule type="expression" priority="2348" id="{203D4DC2-B04E-47A1-8717-A625D0831263}">
            <xm:f>AND(AC14&gt;=Einstellungen!$D$183,AC14&lt;=Einstellungen!$E$183)</xm:f>
            <x14:dxf>
              <fill>
                <patternFill>
                  <bgColor theme="7" tint="0.39994506668294322"/>
                </patternFill>
              </fill>
            </x14:dxf>
          </x14:cfRule>
          <x14:cfRule type="expression" priority="2349" id="{35A15F3C-841A-4D78-886A-F87ACD67A55C}">
            <xm:f>AND(AC14&gt;=Einstellungen!$D$182,AC14&lt;=Einstellungen!$E$182)</xm:f>
            <x14:dxf>
              <fill>
                <patternFill>
                  <bgColor theme="7" tint="0.39994506668294322"/>
                </patternFill>
              </fill>
            </x14:dxf>
          </x14:cfRule>
          <x14:cfRule type="expression" priority="2351" id="{3E15E936-7208-4E54-98DE-99779F466917}">
            <xm:f>AND(AC14&gt;=Einstellungen!$D$180,AC14&lt;=Einstellungen!$E$180)</xm:f>
            <x14:dxf>
              <fill>
                <patternFill>
                  <bgColor theme="7" tint="0.39994506668294322"/>
                </patternFill>
              </fill>
            </x14:dxf>
          </x14:cfRule>
          <x14:cfRule type="expression" priority="2352" id="{F1989944-6281-4F1C-A7FB-33D2060F235F}">
            <xm:f>AND(AC14&gt;=Einstellungen!$D$179,AC14&lt;=Einstellungen!$E$179)</xm:f>
            <x14:dxf>
              <fill>
                <patternFill>
                  <bgColor theme="7" tint="0.39994506668294322"/>
                </patternFill>
              </fill>
            </x14:dxf>
          </x14:cfRule>
          <x14:cfRule type="expression" priority="2350" id="{FCF0A093-EB1A-4E84-BEC8-3C71E699B80F}">
            <xm:f>AND(AC14&gt;=Einstellungen!$D$181,AC14&lt;=Einstellungen!$E$181)</xm:f>
            <x14:dxf>
              <fill>
                <patternFill>
                  <bgColor theme="7" tint="0.39994506668294322"/>
                </patternFill>
              </fill>
            </x14:dxf>
          </x14:cfRule>
          <xm:sqref>AH15 AH17 AH19 AH21 AH23 AH25 AH27 AH29 AH31 AH33 AH35 AH37 AH39 AH41 AH43 AH45 AH47 AH49 AH51 AH53 AH55 AH57 AH59 AH61 AH63 AH65 AH67 AH69 AH71 AH73 AH75 AH77 AH79 AH81 AH83 AH85</xm:sqref>
        </x14:conditionalFormatting>
        <x14:conditionalFormatting xmlns:xm="http://schemas.microsoft.com/office/excel/2006/main">
          <x14:cfRule type="expression" priority="2435" id="{A4973D54-9511-4E19-8332-EEE4AAC4AD79}">
            <xm:f>AND(AC12&gt;=Einstellungen!$D$199,AC12&lt;=Einstellungen!$E$199)</xm:f>
            <x14:dxf>
              <fill>
                <patternFill>
                  <bgColor theme="5" tint="0.59996337778862885"/>
                </patternFill>
              </fill>
            </x14:dxf>
          </x14:cfRule>
          <x14:cfRule type="expression" priority="2436" id="{98C31835-8466-4C77-94E6-67EB5AF36F7F}">
            <xm:f>AND(AC12&gt;=Einstellungen!$D$198,AC12&lt;=Einstellungen!$E$198)</xm:f>
            <x14:dxf>
              <fill>
                <patternFill>
                  <bgColor theme="5" tint="0.59996337778862885"/>
                </patternFill>
              </fill>
            </x14:dxf>
          </x14:cfRule>
          <x14:cfRule type="expression" priority="2437" id="{96386720-0277-4128-BE86-AB57ACE03D0D}">
            <xm:f>AND(AC12&gt;=Einstellungen!$D$197,AC12&lt;=Einstellungen!$E$197)</xm:f>
            <x14:dxf>
              <fill>
                <patternFill>
                  <bgColor theme="5" tint="0.59996337778862885"/>
                </patternFill>
              </fill>
            </x14:dxf>
          </x14:cfRule>
          <x14:cfRule type="expression" priority="2438" id="{869EBDBE-47F7-404E-8D74-CF800BDBC266}">
            <xm:f>AND(AC12&gt;=Einstellungen!$D$196,AC12&lt;=Einstellungen!$E$196)</xm:f>
            <x14:dxf>
              <fill>
                <patternFill>
                  <bgColor theme="5" tint="0.59996337778862885"/>
                </patternFill>
              </fill>
            </x14:dxf>
          </x14:cfRule>
          <x14:cfRule type="expression" priority="2433" id="{F8C2A888-A5AD-45A7-8CCF-910164BD8564}">
            <xm:f>AND(AC12&gt;=Einstellungen!$D$201,AC12&lt;=Einstellungen!$E$201)</xm:f>
            <x14:dxf>
              <fill>
                <patternFill>
                  <bgColor theme="5" tint="0.59996337778862885"/>
                </patternFill>
              </fill>
            </x14:dxf>
          </x14:cfRule>
          <x14:cfRule type="expression" priority="2440" id="{5247D07E-3F63-40C1-BF9E-1F5CC2A677A2}">
            <xm:f>AND(AC12&gt;=Einstellungen!$D$194,AC12&lt;=Einstellungen!$E$194)</xm:f>
            <x14:dxf>
              <fill>
                <patternFill>
                  <bgColor theme="5" tint="0.59996337778862885"/>
                </patternFill>
              </fill>
            </x14:dxf>
          </x14:cfRule>
          <x14:cfRule type="expression" priority="2439" id="{C2EE50D2-AAB1-4951-AD97-7F3EE956C9FF}">
            <xm:f>AND(AC12&gt;=Einstellungen!$D$195,AC12&lt;=Einstellungen!$E$195)</xm:f>
            <x14:dxf>
              <fill>
                <patternFill>
                  <bgColor theme="5" tint="0.59996337778862885"/>
                </patternFill>
              </fill>
            </x14:dxf>
          </x14:cfRule>
          <x14:cfRule type="expression" priority="2441" id="{AA289A19-C647-4556-A739-BFBF3E4CE0B6}">
            <xm:f>AND(AC12&gt;=Einstellungen!$D$193,AC12&lt;=Einstellungen!$E$193)</xm:f>
            <x14:dxf>
              <fill>
                <patternFill>
                  <bgColor theme="5" tint="0.59996337778862885"/>
                </patternFill>
              </fill>
            </x14:dxf>
          </x14:cfRule>
          <x14:cfRule type="expression" priority="2442" id="{04860524-49AC-48D3-A8CF-8011867B88D3}">
            <xm:f>AND(AC12&gt;=Einstellungen!$D$192,AC12&lt;=Einstellungen!$E$192)</xm:f>
            <x14:dxf>
              <fill>
                <patternFill>
                  <bgColor theme="5" tint="0.59996337778862885"/>
                </patternFill>
              </fill>
            </x14:dxf>
          </x14:cfRule>
          <x14:cfRule type="expression" priority="2434" id="{457AFD66-A1E7-4140-95FB-9491B957757A}">
            <xm:f>AND(AC12&gt;=Einstellungen!$D$200,AC12&lt;=Einstellungen!$E$200)</xm:f>
            <x14:dxf>
              <fill>
                <patternFill>
                  <bgColor theme="5" tint="0.59996337778862885"/>
                </patternFill>
              </fill>
            </x14:dxf>
          </x14:cfRule>
          <xm:sqref>AI12</xm:sqref>
        </x14:conditionalFormatting>
        <x14:conditionalFormatting xmlns:xm="http://schemas.microsoft.com/office/excel/2006/main">
          <x14:cfRule type="expression" priority="2423" id="{8A9E1FD8-E73E-4E04-AE0B-785E10481827}">
            <xm:f>AND(AC12&gt;=Einstellungen!$D$201,AC12&lt;=Einstellungen!$E$201)</xm:f>
            <x14:dxf>
              <fill>
                <patternFill>
                  <bgColor theme="5" tint="0.59996337778862885"/>
                </patternFill>
              </fill>
            </x14:dxf>
          </x14:cfRule>
          <x14:cfRule type="expression" priority="2424" id="{226C2C37-C2DA-48C2-A501-E59707147123}">
            <xm:f>AND(AC12&gt;=Einstellungen!$D$200,AC12&lt;=Einstellungen!$E$200)</xm:f>
            <x14:dxf>
              <fill>
                <patternFill>
                  <bgColor theme="5" tint="0.59996337778862885"/>
                </patternFill>
              </fill>
            </x14:dxf>
          </x14:cfRule>
          <x14:cfRule type="expression" priority="2431" id="{A08C5E7C-0385-4D40-8844-6A45FDAFB063}">
            <xm:f>AND(AC12&gt;=Einstellungen!$D$193,AC12&lt;=Einstellungen!$E$193)</xm:f>
            <x14:dxf>
              <fill>
                <patternFill>
                  <bgColor theme="5" tint="0.59996337778862885"/>
                </patternFill>
              </fill>
            </x14:dxf>
          </x14:cfRule>
          <x14:cfRule type="expression" priority="2429" id="{CE44FB2E-94B3-44BC-9743-21B50E5CD6B6}">
            <xm:f>AND(AC12&gt;=Einstellungen!$D$195,AC12&lt;=Einstellungen!$E$195)</xm:f>
            <x14:dxf>
              <fill>
                <patternFill>
                  <bgColor theme="5" tint="0.59996337778862885"/>
                </patternFill>
              </fill>
            </x14:dxf>
          </x14:cfRule>
          <x14:cfRule type="expression" priority="2427" id="{E2218924-1A58-42CB-ACEC-931AE76299CC}">
            <xm:f>AND(AC12&gt;=Einstellungen!$D$197,AC12&lt;=Einstellungen!$E$197)</xm:f>
            <x14:dxf>
              <fill>
                <patternFill>
                  <bgColor theme="5" tint="0.59996337778862885"/>
                </patternFill>
              </fill>
            </x14:dxf>
          </x14:cfRule>
          <x14:cfRule type="expression" priority="2426" id="{E9F667E5-42E3-49C5-94A2-981039AB9528}">
            <xm:f>AND(AC12&gt;=Einstellungen!$D$198,AC12&lt;=Einstellungen!$E$198)</xm:f>
            <x14:dxf>
              <fill>
                <patternFill>
                  <bgColor theme="5" tint="0.59996337778862885"/>
                </patternFill>
              </fill>
            </x14:dxf>
          </x14:cfRule>
          <x14:cfRule type="expression" priority="2430" id="{D8588B35-B88D-41A1-8639-B2ACBFDB11E4}">
            <xm:f>AND(AC12&gt;=Einstellungen!$D$194,AC12&lt;=Einstellungen!$E$194)</xm:f>
            <x14:dxf>
              <fill>
                <patternFill>
                  <bgColor theme="5" tint="0.59996337778862885"/>
                </patternFill>
              </fill>
            </x14:dxf>
          </x14:cfRule>
          <x14:cfRule type="expression" priority="2425" id="{977E796C-CBC3-4EB2-A538-E77705254B4F}">
            <xm:f>AND(AC12&gt;=Einstellungen!$D$199,AC12&lt;=Einstellungen!$E$199)</xm:f>
            <x14:dxf>
              <fill>
                <patternFill>
                  <bgColor theme="5" tint="0.59996337778862885"/>
                </patternFill>
              </fill>
            </x14:dxf>
          </x14:cfRule>
          <x14:cfRule type="expression" priority="2428" id="{9FA12AE0-D53A-425C-859A-B5D3C26CDB11}">
            <xm:f>AND(AC12&gt;=Einstellungen!$D$196,AC12&lt;=Einstellungen!$E$196)</xm:f>
            <x14:dxf>
              <fill>
                <patternFill>
                  <bgColor theme="5" tint="0.59996337778862885"/>
                </patternFill>
              </fill>
            </x14:dxf>
          </x14:cfRule>
          <x14:cfRule type="expression" priority="2432" id="{2E8D5E16-C0A3-4325-85C1-7D2A6C9031E1}">
            <xm:f>AND(AC12&gt;=Einstellungen!$D$192,AC12&lt;=Einstellungen!$E$192)</xm:f>
            <x14:dxf>
              <fill>
                <patternFill>
                  <bgColor theme="5" tint="0.59996337778862885"/>
                </patternFill>
              </fill>
            </x14:dxf>
          </x14:cfRule>
          <xm:sqref>AI13</xm:sqref>
        </x14:conditionalFormatting>
        <x14:conditionalFormatting xmlns:xm="http://schemas.microsoft.com/office/excel/2006/main">
          <x14:cfRule type="expression" priority="2323" id="{DD81D3BB-1190-41F7-9638-094478EEF526}">
            <xm:f>AND(AC14&gt;=Einstellungen!$D$201,AC14&lt;=Einstellungen!$E$201)</xm:f>
            <x14:dxf>
              <fill>
                <patternFill>
                  <bgColor theme="5" tint="0.59996337778862885"/>
                </patternFill>
              </fill>
            </x14:dxf>
          </x14:cfRule>
          <x14:cfRule type="expression" priority="2324" id="{A7F38703-A546-48F4-A725-E9B2271106B6}">
            <xm:f>AND(AC14&gt;=Einstellungen!$D$200,AC14&lt;=Einstellungen!$E$200)</xm:f>
            <x14:dxf>
              <fill>
                <patternFill>
                  <bgColor theme="5" tint="0.59996337778862885"/>
                </patternFill>
              </fill>
            </x14:dxf>
          </x14:cfRule>
          <x14:cfRule type="expression" priority="2325" id="{5508252F-B177-4EAF-A0BA-0D507C110E19}">
            <xm:f>AND(AC14&gt;=Einstellungen!$D$199,AC14&lt;=Einstellungen!$E$199)</xm:f>
            <x14:dxf>
              <fill>
                <patternFill>
                  <bgColor theme="5" tint="0.59996337778862885"/>
                </patternFill>
              </fill>
            </x14:dxf>
          </x14:cfRule>
          <x14:cfRule type="expression" priority="2326" id="{BE3A7ED3-59B2-4A21-A1FE-A8DFFA30A25D}">
            <xm:f>AND(AC14&gt;=Einstellungen!$D$198,AC14&lt;=Einstellungen!$E$198)</xm:f>
            <x14:dxf>
              <fill>
                <patternFill>
                  <bgColor theme="5" tint="0.59996337778862885"/>
                </patternFill>
              </fill>
            </x14:dxf>
          </x14:cfRule>
          <x14:cfRule type="expression" priority="2329" id="{8A6083F0-EEAD-4C67-9300-9094BCA686B9}">
            <xm:f>AND(AC14&gt;=Einstellungen!$D$195,AC14&lt;=Einstellungen!$E$195)</xm:f>
            <x14:dxf>
              <fill>
                <patternFill>
                  <bgColor theme="5" tint="0.59996337778862885"/>
                </patternFill>
              </fill>
            </x14:dxf>
          </x14:cfRule>
          <x14:cfRule type="expression" priority="2330" id="{B099DDF2-F328-4911-9807-884B67986657}">
            <xm:f>AND(AC14&gt;=Einstellungen!$D$194,AC14&lt;=Einstellungen!$E$194)</xm:f>
            <x14:dxf>
              <fill>
                <patternFill>
                  <bgColor theme="5" tint="0.59996337778862885"/>
                </patternFill>
              </fill>
            </x14:dxf>
          </x14:cfRule>
          <x14:cfRule type="expression" priority="2331" id="{504C3651-B6F3-4132-8567-DF29E007C3AE}">
            <xm:f>AND(AC14&gt;=Einstellungen!$D$193,AC14&lt;=Einstellungen!$E$193)</xm:f>
            <x14:dxf>
              <fill>
                <patternFill>
                  <bgColor theme="5" tint="0.59996337778862885"/>
                </patternFill>
              </fill>
            </x14:dxf>
          </x14:cfRule>
          <x14:cfRule type="expression" priority="2332" id="{722DAA05-81B2-497C-886B-5F694AE12958}">
            <xm:f>AND(AC14&gt;=Einstellungen!$D$192,AC14&lt;=Einstellungen!$E$192)</xm:f>
            <x14:dxf>
              <fill>
                <patternFill>
                  <bgColor theme="5" tint="0.59996337778862885"/>
                </patternFill>
              </fill>
            </x14:dxf>
          </x14:cfRule>
          <x14:cfRule type="expression" priority="2328" id="{B3364FBF-F618-4E12-8964-F992B24B1999}">
            <xm:f>AND(AC14&gt;=Einstellungen!$D$196,AC14&lt;=Einstellungen!$E$196)</xm:f>
            <x14:dxf>
              <fill>
                <patternFill>
                  <bgColor theme="5" tint="0.59996337778862885"/>
                </patternFill>
              </fill>
            </x14:dxf>
          </x14:cfRule>
          <x14:cfRule type="expression" priority="2327" id="{6420BF51-CE18-491D-A05B-E28564D5DC51}">
            <xm:f>AND(AC14&gt;=Einstellungen!$D$197,AC14&lt;=Einstellungen!$E$197)</xm:f>
            <x14:dxf>
              <fill>
                <patternFill>
                  <bgColor theme="5" tint="0.59996337778862885"/>
                </patternFill>
              </fill>
            </x14:dxf>
          </x14:cfRule>
          <xm:sqref>AI14 AI16 AI18 AI20 AI22 AI24 AI26 AI28 AI30 AI32 AI34 AI36 AI38 AI40 AI42 AI44 AI46 AI48 AI50 AI52 AI54 AI56 AI58 AI60 AI62 AI64 AI66 AI68 AI70 AI72 AI74 AI76 AI78 AI80 AI82 AI84</xm:sqref>
        </x14:conditionalFormatting>
        <x14:conditionalFormatting xmlns:xm="http://schemas.microsoft.com/office/excel/2006/main">
          <x14:cfRule type="expression" priority="2320" id="{BD3E0555-01CC-4508-A918-F2E6AF221B41}">
            <xm:f>AND(AC14&gt;=Einstellungen!$D$194,AC14&lt;=Einstellungen!$E$194)</xm:f>
            <x14:dxf>
              <fill>
                <patternFill>
                  <bgColor theme="5" tint="0.59996337778862885"/>
                </patternFill>
              </fill>
            </x14:dxf>
          </x14:cfRule>
          <x14:cfRule type="expression" priority="2319" id="{F9982D7E-FFD2-4EE0-9C26-419C49A1D2AF}">
            <xm:f>AND(AC14&gt;=Einstellungen!$D$195,AC14&lt;=Einstellungen!$E$195)</xm:f>
            <x14:dxf>
              <fill>
                <patternFill>
                  <bgColor theme="5" tint="0.59996337778862885"/>
                </patternFill>
              </fill>
            </x14:dxf>
          </x14:cfRule>
          <x14:cfRule type="expression" priority="2318" id="{C65FF649-24A6-40E8-A8FC-D21366B6E0A5}">
            <xm:f>AND(AC14&gt;=Einstellungen!$D$196,AC14&lt;=Einstellungen!$E$196)</xm:f>
            <x14:dxf>
              <fill>
                <patternFill>
                  <bgColor theme="5" tint="0.59996337778862885"/>
                </patternFill>
              </fill>
            </x14:dxf>
          </x14:cfRule>
          <x14:cfRule type="expression" priority="2317" id="{DE8A0DB3-3C8F-4FF8-BAE4-4A8593472D40}">
            <xm:f>AND(AC14&gt;=Einstellungen!$D$197,AC14&lt;=Einstellungen!$E$197)</xm:f>
            <x14:dxf>
              <fill>
                <patternFill>
                  <bgColor theme="5" tint="0.59996337778862885"/>
                </patternFill>
              </fill>
            </x14:dxf>
          </x14:cfRule>
          <x14:cfRule type="expression" priority="2316" id="{E9E3446D-09DB-42C9-A1C1-6BB8CDCDE78A}">
            <xm:f>AND(AC14&gt;=Einstellungen!$D$198,AC14&lt;=Einstellungen!$E$198)</xm:f>
            <x14:dxf>
              <fill>
                <patternFill>
                  <bgColor theme="5" tint="0.59996337778862885"/>
                </patternFill>
              </fill>
            </x14:dxf>
          </x14:cfRule>
          <x14:cfRule type="expression" priority="2315" id="{8385A3E6-68D2-4493-8961-B77E468FA04E}">
            <xm:f>AND(AC14&gt;=Einstellungen!$D$199,AC14&lt;=Einstellungen!$E$199)</xm:f>
            <x14:dxf>
              <fill>
                <patternFill>
                  <bgColor theme="5" tint="0.59996337778862885"/>
                </patternFill>
              </fill>
            </x14:dxf>
          </x14:cfRule>
          <x14:cfRule type="expression" priority="2314" id="{3AF1674A-4085-4514-A8F6-DC1840F9AE61}">
            <xm:f>AND(AC14&gt;=Einstellungen!$D$200,AC14&lt;=Einstellungen!$E$200)</xm:f>
            <x14:dxf>
              <fill>
                <patternFill>
                  <bgColor theme="5" tint="0.59996337778862885"/>
                </patternFill>
              </fill>
            </x14:dxf>
          </x14:cfRule>
          <x14:cfRule type="expression" priority="2313" id="{A37298E5-0F6B-40FB-B96D-7205E0A16396}">
            <xm:f>AND(AC14&gt;=Einstellungen!$D$201,AC14&lt;=Einstellungen!$E$201)</xm:f>
            <x14:dxf>
              <fill>
                <patternFill>
                  <bgColor theme="5" tint="0.59996337778862885"/>
                </patternFill>
              </fill>
            </x14:dxf>
          </x14:cfRule>
          <x14:cfRule type="expression" priority="2322" id="{300338F4-74FA-4859-B8C9-C0E6B2F795AB}">
            <xm:f>AND(AC14&gt;=Einstellungen!$D$192,AC14&lt;=Einstellungen!$E$192)</xm:f>
            <x14:dxf>
              <fill>
                <patternFill>
                  <bgColor theme="5" tint="0.59996337778862885"/>
                </patternFill>
              </fill>
            </x14:dxf>
          </x14:cfRule>
          <x14:cfRule type="expression" priority="2321" id="{323BD414-3607-4391-BDF1-5D4458F5A7BD}">
            <xm:f>AND(AC14&gt;=Einstellungen!$D$193,AC14&lt;=Einstellungen!$E$193)</xm:f>
            <x14:dxf>
              <fill>
                <patternFill>
                  <bgColor theme="5" tint="0.59996337778862885"/>
                </patternFill>
              </fill>
            </x14:dxf>
          </x14:cfRule>
          <xm:sqref>AI15 AI17 AI19 AI21 AI23 AI25 AI27 AI29 AI31 AI33 AI35 AI37 AI39 AI41 AI43 AI45 AI47 AI49 AI51 AI53 AI55 AI57 AI59 AI61 AI63 AI65 AI67 AI69 AI71 AI73 AI75 AI77 AI79 AI81 AI83 AI85</xm:sqref>
        </x14:conditionalFormatting>
        <x14:conditionalFormatting xmlns:xm="http://schemas.microsoft.com/office/excel/2006/main">
          <x14:cfRule type="expression" priority="2414" id="{5015D0D4-8C12-4416-9E31-BAEAE30C05BA}">
            <xm:f>AND( AC12&gt;=Einstellungen!$D$206,AC12&lt;=Einstellungen!$E$206)</xm:f>
            <x14:dxf>
              <fill>
                <patternFill>
                  <bgColor rgb="FFFFC000"/>
                </patternFill>
              </fill>
            </x14:dxf>
          </x14:cfRule>
          <x14:cfRule type="expression" priority="2413" id="{0A9CDCF3-D1A6-4448-9A8D-E893B61DEC00}">
            <xm:f>AND(AC12&gt;=Einstellungen!$D$205,AC12&lt;=Einstellungen!$E$205)</xm:f>
            <x14:dxf>
              <fill>
                <patternFill>
                  <bgColor rgb="FFFFC000"/>
                </patternFill>
              </fill>
            </x14:dxf>
          </x14:cfRule>
          <x14:cfRule type="expression" priority="2421" id="{684C32C5-D682-4682-B514-19EB62F36C5E}">
            <xm:f>AND(AC12&gt;=Einstellungen!$D$213,AC12&lt;=Einstellungen!$E$213)</xm:f>
            <x14:dxf>
              <fill>
                <patternFill>
                  <bgColor rgb="FFFFC000"/>
                </patternFill>
              </fill>
            </x14:dxf>
          </x14:cfRule>
          <x14:cfRule type="expression" priority="2422" id="{8944C334-1BD7-4368-8B85-C46EF843B200}">
            <xm:f>AND(AC12&gt;=Einstellungen!$D$214,AC12&lt;=Einstellungen!$E$214)</xm:f>
            <x14:dxf>
              <fill>
                <patternFill>
                  <bgColor rgb="FFFFC000"/>
                </patternFill>
              </fill>
            </x14:dxf>
          </x14:cfRule>
          <x14:cfRule type="expression" priority="2420" id="{4382E833-47BD-4D56-961E-4A6FD339DE5F}">
            <xm:f>AND(AC12&gt;=Einstellungen!$D$212,AC12&lt;=Einstellungen!$E$212)</xm:f>
            <x14:dxf>
              <fill>
                <patternFill>
                  <bgColor rgb="FFFFC000"/>
                </patternFill>
              </fill>
            </x14:dxf>
          </x14:cfRule>
          <x14:cfRule type="expression" priority="2419" id="{B41203E5-A539-4CF0-BD27-71B94F6AA5BB}">
            <xm:f>AND(AC12&gt;=Einstellungen!$D$211,AC12&lt;=Einstellungen!$E$211)</xm:f>
            <x14:dxf>
              <fill>
                <patternFill>
                  <bgColor rgb="FFFFC000"/>
                </patternFill>
              </fill>
            </x14:dxf>
          </x14:cfRule>
          <x14:cfRule type="expression" priority="2418" id="{8ECEE84D-A31B-427B-8809-D78906CFAA64}">
            <xm:f>AND(AC12&gt;=Einstellungen!$D$210,AC12&lt;=Einstellungen!$E$210)</xm:f>
            <x14:dxf>
              <fill>
                <patternFill>
                  <bgColor rgb="FFFFC000"/>
                </patternFill>
              </fill>
            </x14:dxf>
          </x14:cfRule>
          <x14:cfRule type="expression" priority="2417" id="{1C52F6B1-1501-4C82-9965-D59E29F2FBED}">
            <xm:f>AND(AC12&gt;=Einstellungen!$D$209,AC12&lt;=Einstellungen!$E$209)</xm:f>
            <x14:dxf>
              <fill>
                <patternFill>
                  <bgColor rgb="FFFFC000"/>
                </patternFill>
              </fill>
            </x14:dxf>
          </x14:cfRule>
          <x14:cfRule type="expression" priority="2416" id="{6F455236-DE0D-4420-A25A-351B09B1D534}">
            <xm:f>AND(AC12&gt;=Einstellungen!$D$208,AC12&lt;=Einstellungen!$E$208)</xm:f>
            <x14:dxf>
              <fill>
                <patternFill>
                  <bgColor rgb="FFFFC000"/>
                </patternFill>
              </fill>
            </x14:dxf>
          </x14:cfRule>
          <x14:cfRule type="expression" priority="2415" id="{DF0F3524-0577-450A-8408-6C8E39C4EA22}">
            <xm:f>AND(AC12&gt;=Einstellungen!$D$207,AC12&lt;=Einstellungen!$E$207)</xm:f>
            <x14:dxf>
              <fill>
                <patternFill>
                  <bgColor rgb="FFFFC000"/>
                </patternFill>
              </fill>
            </x14:dxf>
          </x14:cfRule>
          <xm:sqref>AJ12</xm:sqref>
        </x14:conditionalFormatting>
        <x14:conditionalFormatting xmlns:xm="http://schemas.microsoft.com/office/excel/2006/main">
          <x14:cfRule type="expression" priority="2404" id="{4B6784DD-162C-4C80-B7DF-321418E02C99}">
            <xm:f>AND(AC12&gt;=Einstellungen!$D$206,AC12&lt;=Einstellungen!$E$206)</xm:f>
            <x14:dxf>
              <fill>
                <patternFill>
                  <bgColor rgb="FFFFC000"/>
                </patternFill>
              </fill>
            </x14:dxf>
          </x14:cfRule>
          <x14:cfRule type="expression" priority="2403" id="{2BA417B1-40BA-4B2F-AE75-AAD6A34858F2}">
            <xm:f>AND(AC12&gt;=Einstellungen!$D$205,AC12&lt;=Einstellungen!$E$205)</xm:f>
            <x14:dxf>
              <fill>
                <patternFill>
                  <bgColor rgb="FFFFC000"/>
                </patternFill>
              </fill>
            </x14:dxf>
          </x14:cfRule>
          <x14:cfRule type="expression" priority="2405" id="{4CB71BD5-27DA-445B-85CB-493626879E9A}">
            <xm:f>AND(AC12&gt;=Einstellungen!$D$207,AC12&lt;=Einstellungen!$E$207)</xm:f>
            <x14:dxf>
              <fill>
                <patternFill>
                  <bgColor rgb="FFFFC000"/>
                </patternFill>
              </fill>
            </x14:dxf>
          </x14:cfRule>
          <x14:cfRule type="expression" priority="2406" id="{358AD1E8-CC1A-42C9-A102-031F8E9E7CE5}">
            <xm:f>AND(AC12&gt;=Einstellungen!$D$208,AC12&lt;=Einstellungen!$E$208)</xm:f>
            <x14:dxf>
              <fill>
                <patternFill>
                  <bgColor rgb="FFFFC000"/>
                </patternFill>
              </fill>
            </x14:dxf>
          </x14:cfRule>
          <x14:cfRule type="expression" priority="2407" id="{36E8479F-CC6A-4A34-BC63-B388DD8C604F}">
            <xm:f>AND(AC12&gt;=Einstellungen!$D$209,AC12&lt;=Einstellungen!$E$209)</xm:f>
            <x14:dxf>
              <fill>
                <patternFill>
                  <bgColor rgb="FFFFC000"/>
                </patternFill>
              </fill>
            </x14:dxf>
          </x14:cfRule>
          <x14:cfRule type="expression" priority="2408" id="{9DEEF845-F4E8-4A83-99C3-251452CC9917}">
            <xm:f>AND(AC12&gt;=Einstellungen!$D$210,AC12&lt;=Einstellungen!$E$210)</xm:f>
            <x14:dxf>
              <fill>
                <patternFill>
                  <bgColor rgb="FFFFC000"/>
                </patternFill>
              </fill>
            </x14:dxf>
          </x14:cfRule>
          <x14:cfRule type="expression" priority="2409" id="{C40A1161-F836-430C-BF2D-4E63640B225E}">
            <xm:f>AND(AC12&gt;=Einstellungen!$D$211,AC12&lt;=Einstellungen!$E$211)</xm:f>
            <x14:dxf>
              <fill>
                <patternFill>
                  <bgColor rgb="FFFFC000"/>
                </patternFill>
              </fill>
            </x14:dxf>
          </x14:cfRule>
          <x14:cfRule type="expression" priority="2410" id="{03D91B4A-75DA-4811-945D-D94A8215D98A}">
            <xm:f>AND(AC12&gt;=Einstellungen!$D$212,AC12&lt;=Einstellungen!$E$212)</xm:f>
            <x14:dxf>
              <fill>
                <patternFill>
                  <bgColor rgb="FFFFC000"/>
                </patternFill>
              </fill>
            </x14:dxf>
          </x14:cfRule>
          <x14:cfRule type="expression" priority="2411" id="{885E29F1-B38A-4535-A71F-78A8315D8A7D}">
            <xm:f>AND(AC12&gt;=Einstellungen!$D$213,AC12&lt;=Einstellungen!$E$213)</xm:f>
            <x14:dxf>
              <fill>
                <patternFill>
                  <bgColor rgb="FFFFC000"/>
                </patternFill>
              </fill>
            </x14:dxf>
          </x14:cfRule>
          <x14:cfRule type="expression" priority="2412" id="{4E2F1490-AD86-4437-8400-68A191BE050D}">
            <xm:f>AND(AC12&gt;=Einstellungen!$D$214,AC12&lt;=Einstellungen!$E$214)</xm:f>
            <x14:dxf>
              <fill>
                <patternFill>
                  <bgColor rgb="FFFFC000"/>
                </patternFill>
              </fill>
            </x14:dxf>
          </x14:cfRule>
          <xm:sqref>AJ13</xm:sqref>
        </x14:conditionalFormatting>
        <x14:conditionalFormatting xmlns:xm="http://schemas.microsoft.com/office/excel/2006/main">
          <x14:cfRule type="expression" priority="2310" id="{DFDBF594-7D80-45AA-8786-31C6A76FF358}">
            <xm:f>AND(AC14&gt;=Einstellungen!$D$212,AC14&lt;=Einstellungen!$E$212)</xm:f>
            <x14:dxf>
              <fill>
                <patternFill>
                  <bgColor rgb="FFFFC000"/>
                </patternFill>
              </fill>
            </x14:dxf>
          </x14:cfRule>
          <x14:cfRule type="expression" priority="2309" id="{AD0FF84D-FA15-4ABF-8132-A8FCBEF5F183}">
            <xm:f>AND(AC14&gt;=Einstellungen!$D$211,AC14&lt;=Einstellungen!$E$211)</xm:f>
            <x14:dxf>
              <fill>
                <patternFill>
                  <bgColor rgb="FFFFC000"/>
                </patternFill>
              </fill>
            </x14:dxf>
          </x14:cfRule>
          <x14:cfRule type="expression" priority="2308" id="{EE4BF687-A09B-4550-9314-16C56A7906ED}">
            <xm:f>AND(AC14&gt;=Einstellungen!$D$210,AC14&lt;=Einstellungen!$E$210)</xm:f>
            <x14:dxf>
              <fill>
                <patternFill>
                  <bgColor rgb="FFFFC000"/>
                </patternFill>
              </fill>
            </x14:dxf>
          </x14:cfRule>
          <x14:cfRule type="expression" priority="2307" id="{DF633A7C-2C81-4A5A-AD7D-9249969A41DC}">
            <xm:f>AND(AC14&gt;=Einstellungen!$D$209,AC14&lt;=Einstellungen!$E$209)</xm:f>
            <x14:dxf>
              <fill>
                <patternFill>
                  <bgColor rgb="FFFFC000"/>
                </patternFill>
              </fill>
            </x14:dxf>
          </x14:cfRule>
          <x14:cfRule type="expression" priority="2306" id="{B448819E-47EF-4098-8038-319846261A12}">
            <xm:f>AND(AC14&gt;=Einstellungen!$D$208,AC14&lt;=Einstellungen!$E$208)</xm:f>
            <x14:dxf>
              <fill>
                <patternFill>
                  <bgColor rgb="FFFFC000"/>
                </patternFill>
              </fill>
            </x14:dxf>
          </x14:cfRule>
          <x14:cfRule type="expression" priority="2305" id="{0389AC66-1AF8-4F4C-B4A1-6A1F88D3354A}">
            <xm:f>AND(AC14&gt;=Einstellungen!$D$207,AC14&lt;=Einstellungen!$E$207)</xm:f>
            <x14:dxf>
              <fill>
                <patternFill>
                  <bgColor rgb="FFFFC000"/>
                </patternFill>
              </fill>
            </x14:dxf>
          </x14:cfRule>
          <x14:cfRule type="expression" priority="2304" id="{5F6B540F-84F9-45F9-8388-33035EED0B05}">
            <xm:f>AND( AC14&gt;=Einstellungen!$D$206,AC14&lt;=Einstellungen!$E$206)</xm:f>
            <x14:dxf>
              <fill>
                <patternFill>
                  <bgColor rgb="FFFFC000"/>
                </patternFill>
              </fill>
            </x14:dxf>
          </x14:cfRule>
          <x14:cfRule type="expression" priority="2303" id="{79B86DB4-BA12-4E4C-B534-53A0638D153C}">
            <xm:f>AND(AC14&gt;=Einstellungen!$D$205,AC14&lt;=Einstellungen!$E$205)</xm:f>
            <x14:dxf>
              <fill>
                <patternFill>
                  <bgColor rgb="FFFFC000"/>
                </patternFill>
              </fill>
            </x14:dxf>
          </x14:cfRule>
          <x14:cfRule type="expression" priority="2312" id="{DD11E3F7-608F-49F9-97CA-B44489E41184}">
            <xm:f>AND(AC14&gt;=Einstellungen!$D$214,AC14&lt;=Einstellungen!$E$214)</xm:f>
            <x14:dxf>
              <fill>
                <patternFill>
                  <bgColor rgb="FFFFC000"/>
                </patternFill>
              </fill>
            </x14:dxf>
          </x14:cfRule>
          <x14:cfRule type="expression" priority="2311" id="{D1DDA73E-CCB0-4ED9-9DD3-95159B55247B}">
            <xm:f>AND(AC14&gt;=Einstellungen!$D$213,AC14&lt;=Einstellungen!$E$213)</xm:f>
            <x14:dxf>
              <fill>
                <patternFill>
                  <bgColor rgb="FFFFC000"/>
                </patternFill>
              </fill>
            </x14:dxf>
          </x14:cfRule>
          <xm:sqref>AJ14 AJ16 AJ18 AJ20 AJ22 AJ24 AJ26 AJ28 AJ30 AJ32 AJ34 AJ36 AJ38 AJ40 AJ42 AJ44 AJ46 AJ48 AJ50 AJ52 AJ54 AJ56 AJ58 AJ60 AJ62 AJ64 AJ66 AJ68 AJ70 AJ72 AJ74 AJ76 AJ78 AJ80 AJ82 AJ84</xm:sqref>
        </x14:conditionalFormatting>
        <x14:conditionalFormatting xmlns:xm="http://schemas.microsoft.com/office/excel/2006/main">
          <x14:cfRule type="expression" priority="2302" id="{05CA455D-0B9D-4D11-B597-78093892336C}">
            <xm:f>AND(AC14&gt;=Einstellungen!$D$214,AC14&lt;=Einstellungen!$E$214)</xm:f>
            <x14:dxf>
              <fill>
                <patternFill>
                  <bgColor rgb="FFFFC000"/>
                </patternFill>
              </fill>
            </x14:dxf>
          </x14:cfRule>
          <x14:cfRule type="expression" priority="2301" id="{7205F971-C1E0-4172-9E56-50D4C58D4D78}">
            <xm:f>AND(AC14&gt;=Einstellungen!$D$213,AC14&lt;=Einstellungen!$E$213)</xm:f>
            <x14:dxf>
              <fill>
                <patternFill>
                  <bgColor rgb="FFFFC000"/>
                </patternFill>
              </fill>
            </x14:dxf>
          </x14:cfRule>
          <x14:cfRule type="expression" priority="2300" id="{5EFF277C-8F70-4EEC-A612-44CF5B6316AF}">
            <xm:f>AND(AC14&gt;=Einstellungen!$D$212,AC14&lt;=Einstellungen!$E$212)</xm:f>
            <x14:dxf>
              <fill>
                <patternFill>
                  <bgColor rgb="FFFFC000"/>
                </patternFill>
              </fill>
            </x14:dxf>
          </x14:cfRule>
          <x14:cfRule type="expression" priority="2299" id="{FDF45930-D3C8-40AF-AAAB-4005AC34845E}">
            <xm:f>AND(AC14&gt;=Einstellungen!$D$211,AC14&lt;=Einstellungen!$E$211)</xm:f>
            <x14:dxf>
              <fill>
                <patternFill>
                  <bgColor rgb="FFFFC000"/>
                </patternFill>
              </fill>
            </x14:dxf>
          </x14:cfRule>
          <x14:cfRule type="expression" priority="2298" id="{1BA56B32-B1C5-4427-86AB-11D7B594388F}">
            <xm:f>AND(AC14&gt;=Einstellungen!$D$210,AC14&lt;=Einstellungen!$E$210)</xm:f>
            <x14:dxf>
              <fill>
                <patternFill>
                  <bgColor rgb="FFFFC000"/>
                </patternFill>
              </fill>
            </x14:dxf>
          </x14:cfRule>
          <x14:cfRule type="expression" priority="2297" id="{B2F8E326-0FD4-40BB-A58F-674BA459E948}">
            <xm:f>AND(AC14&gt;=Einstellungen!$D$209,AC14&lt;=Einstellungen!$E$209)</xm:f>
            <x14:dxf>
              <fill>
                <patternFill>
                  <bgColor rgb="FFFFC000"/>
                </patternFill>
              </fill>
            </x14:dxf>
          </x14:cfRule>
          <x14:cfRule type="expression" priority="2296" id="{79B86877-4C85-43C9-B98A-F6B8E0534A2C}">
            <xm:f>AND(AC14&gt;=Einstellungen!$D$208,AC14&lt;=Einstellungen!$E$208)</xm:f>
            <x14:dxf>
              <fill>
                <patternFill>
                  <bgColor rgb="FFFFC000"/>
                </patternFill>
              </fill>
            </x14:dxf>
          </x14:cfRule>
          <x14:cfRule type="expression" priority="2295" id="{B4B8C9DC-B703-41A3-A2B8-5EC4B6362368}">
            <xm:f>AND(AC14&gt;=Einstellungen!$D$207,AC14&lt;=Einstellungen!$E$207)</xm:f>
            <x14:dxf>
              <fill>
                <patternFill>
                  <bgColor rgb="FFFFC000"/>
                </patternFill>
              </fill>
            </x14:dxf>
          </x14:cfRule>
          <x14:cfRule type="expression" priority="2294" id="{2D773008-6F0E-4138-A5CF-31E05BEA3C45}">
            <xm:f>AND(AC14&gt;=Einstellungen!$D$206,AC14&lt;=Einstellungen!$E$206)</xm:f>
            <x14:dxf>
              <fill>
                <patternFill>
                  <bgColor rgb="FFFFC000"/>
                </patternFill>
              </fill>
            </x14:dxf>
          </x14:cfRule>
          <x14:cfRule type="expression" priority="2293" id="{9AB6E81E-D43E-4878-803E-D318C1A85E9C}">
            <xm:f>AND(AC14&gt;=Einstellungen!$D$205,AC14&lt;=Einstellungen!$E$205)</xm:f>
            <x14:dxf>
              <fill>
                <patternFill>
                  <bgColor rgb="FFFFC000"/>
                </patternFill>
              </fill>
            </x14:dxf>
          </x14:cfRule>
          <xm:sqref>AJ15 AJ17 AJ19 AJ21 AJ23 AJ25 AJ27 AJ29 AJ31 AJ33 AJ35 AJ37 AJ39 AJ41 AJ43 AJ45 AJ47 AJ49 AJ51 AJ53 AJ55 AJ57 AJ59 AJ61 AJ63 AJ65 AJ67 AJ69 AJ71 AJ73 AJ75 AJ77 AJ79 AJ81 AJ83 AJ85</xm:sqref>
        </x14:conditionalFormatting>
        <x14:conditionalFormatting xmlns:xm="http://schemas.microsoft.com/office/excel/2006/main">
          <x14:cfRule type="expression" priority="2402" id="{1546CBDA-2459-46FD-9161-214CD8573D69}">
            <xm:f>AND(AC12&gt;=Einstellungen!$D$227,AC12&lt;=Einstellungen!$E$227)</xm:f>
            <x14:dxf>
              <fill>
                <patternFill>
                  <bgColor theme="2" tint="-0.24994659260841701"/>
                </patternFill>
              </fill>
            </x14:dxf>
          </x14:cfRule>
          <x14:cfRule type="expression" priority="2394" id="{F067750A-7011-439B-B865-B43891B92814}">
            <xm:f>AND( AC12&gt;=Einstellungen!$D$219,AC12&lt;=Einstellungen!$E$219)</xm:f>
            <x14:dxf>
              <fill>
                <patternFill>
                  <bgColor theme="2" tint="-0.24994659260841701"/>
                </patternFill>
              </fill>
            </x14:dxf>
          </x14:cfRule>
          <x14:cfRule type="expression" priority="2401" id="{06E1E957-0EED-429D-82EE-493C7E395C14}">
            <xm:f>AND(AC12&gt;=Einstellungen!$D$226,AC12&lt;=Einstellungen!$E$226)</xm:f>
            <x14:dxf>
              <fill>
                <patternFill>
                  <bgColor theme="2" tint="-0.24994659260841701"/>
                </patternFill>
              </fill>
            </x14:dxf>
          </x14:cfRule>
          <x14:cfRule type="expression" priority="2400" id="{963DD09F-2E92-4709-AD11-A4DE7555A0E2}">
            <xm:f>AND(AC12&gt;=Einstellungen!$D$225,AC12&lt;=Einstellungen!$E$225)</xm:f>
            <x14:dxf>
              <fill>
                <patternFill>
                  <bgColor theme="2" tint="-0.24994659260841701"/>
                </patternFill>
              </fill>
            </x14:dxf>
          </x14:cfRule>
          <x14:cfRule type="expression" priority="2399" id="{159FC80C-08E2-4B84-B416-A0C5C0114745}">
            <xm:f>AND(AC12&gt;=Einstellungen!$D$224,AC12&lt;=Einstellungen!$E$224)</xm:f>
            <x14:dxf>
              <fill>
                <patternFill>
                  <bgColor theme="2" tint="-0.24994659260841701"/>
                </patternFill>
              </fill>
            </x14:dxf>
          </x14:cfRule>
          <x14:cfRule type="expression" priority="2398" id="{A23F0CDB-07E9-4B75-919D-8A931F24C76B}">
            <xm:f>AND(AC12&gt;=Einstellungen!$D$223,AC12&lt;=Einstellungen!$E$223)</xm:f>
            <x14:dxf>
              <fill>
                <patternFill>
                  <bgColor theme="2" tint="-0.24994659260841701"/>
                </patternFill>
              </fill>
            </x14:dxf>
          </x14:cfRule>
          <x14:cfRule type="expression" priority="2397" id="{6F7A7985-C3F9-4E6F-9225-40F5E3591E3E}">
            <xm:f>AND(AC12&gt;=Einstellungen!$D$222,AC12&lt;=Einstellungen!$E$222)</xm:f>
            <x14:dxf>
              <fill>
                <patternFill>
                  <bgColor theme="2" tint="-0.24994659260841701"/>
                </patternFill>
              </fill>
            </x14:dxf>
          </x14:cfRule>
          <x14:cfRule type="expression" priority="2395" id="{AB4F131E-4A51-467C-9EDC-E95E0FFD2E8A}">
            <xm:f>AND(AC12&gt;=Einstellungen!$D$220,AC12&lt;=Einstellungen!$E$220)</xm:f>
            <x14:dxf>
              <fill>
                <patternFill>
                  <bgColor theme="2" tint="-0.24994659260841701"/>
                </patternFill>
              </fill>
            </x14:dxf>
          </x14:cfRule>
          <x14:cfRule type="expression" priority="2396" id="{8F4F10B9-9496-4F3E-A664-346920125A38}">
            <xm:f>AND(AC12&gt;=Einstellungen!$D$221,AC12&lt;=Einstellungen!$E$221)</xm:f>
            <x14:dxf>
              <fill>
                <patternFill>
                  <bgColor theme="2" tint="-0.24994659260841701"/>
                </patternFill>
              </fill>
            </x14:dxf>
          </x14:cfRule>
          <x14:cfRule type="expression" priority="2393" id="{8B0A1B8B-E79E-47BF-9E69-F8E98C4191C4}">
            <xm:f>AND(AC12&gt;=Einstellungen!$D$218,AC12&lt;=Einstellungen!$E$218)</xm:f>
            <x14:dxf>
              <fill>
                <patternFill>
                  <bgColor theme="2" tint="-0.24994659260841701"/>
                </patternFill>
              </fill>
            </x14:dxf>
          </x14:cfRule>
          <xm:sqref>AK12</xm:sqref>
        </x14:conditionalFormatting>
        <x14:conditionalFormatting xmlns:xm="http://schemas.microsoft.com/office/excel/2006/main">
          <x14:cfRule type="expression" priority="2387" id="{0084E4D3-BD02-4F8A-A892-E715A3E84222}">
            <xm:f>AND(AC12&gt;=Einstellungen!$D$222,AC12&lt;=Einstellungen!$E$222)</xm:f>
            <x14:dxf>
              <fill>
                <patternFill>
                  <bgColor theme="2" tint="-0.24994659260841701"/>
                </patternFill>
              </fill>
            </x14:dxf>
          </x14:cfRule>
          <x14:cfRule type="expression" priority="2388" id="{FB9DE411-8709-4707-915D-E994DEDBCFCA}">
            <xm:f>AND(AC12&gt;=Einstellungen!$D$223,AC12&lt;=Einstellungen!$E$223)</xm:f>
            <x14:dxf>
              <fill>
                <patternFill>
                  <bgColor theme="2" tint="-0.24994659260841701"/>
                </patternFill>
              </fill>
            </x14:dxf>
          </x14:cfRule>
          <x14:cfRule type="expression" priority="2389" id="{C8018BC0-9995-4275-9391-EB7D4B0BCD5B}">
            <xm:f>AND(AC12&gt;=Einstellungen!$D$224,AC12&lt;=Einstellungen!$E$224)</xm:f>
            <x14:dxf>
              <fill>
                <patternFill>
                  <bgColor theme="2" tint="-0.24994659260841701"/>
                </patternFill>
              </fill>
            </x14:dxf>
          </x14:cfRule>
          <x14:cfRule type="expression" priority="2390" id="{615D63A7-D30E-4BA3-A52A-E67915E2DB85}">
            <xm:f>AND(AC12&gt;=Einstellungen!$D$225,AC12&lt;=Einstellungen!$E$225)</xm:f>
            <x14:dxf>
              <fill>
                <patternFill>
                  <bgColor theme="2" tint="-0.24994659260841701"/>
                </patternFill>
              </fill>
            </x14:dxf>
          </x14:cfRule>
          <x14:cfRule type="expression" priority="2391" id="{29BA5CC8-1072-4F4E-BC53-B00B6198C07E}">
            <xm:f>AND(AC12&gt;=Einstellungen!$D$226,AC12&lt;=Einstellungen!$E$226)</xm:f>
            <x14:dxf>
              <fill>
                <patternFill>
                  <bgColor theme="2" tint="-0.24994659260841701"/>
                </patternFill>
              </fill>
            </x14:dxf>
          </x14:cfRule>
          <x14:cfRule type="expression" priority="2392" id="{9CFD5F71-B721-42BA-B2FF-DA1CD7FD1B99}">
            <xm:f>AND(AC12&gt;=Einstellungen!$D$227,AC12&lt;=Einstellungen!$E$227)</xm:f>
            <x14:dxf>
              <fill>
                <patternFill>
                  <bgColor theme="2" tint="-0.24994659260841701"/>
                </patternFill>
              </fill>
            </x14:dxf>
          </x14:cfRule>
          <x14:cfRule type="expression" priority="2386" id="{41B304C9-B8C1-4852-8A52-95BB7735873F}">
            <xm:f>AND(AC12&gt;=Einstellungen!$D$221,AC12&lt;=Einstellungen!$E$221)</xm:f>
            <x14:dxf>
              <fill>
                <patternFill>
                  <bgColor theme="2" tint="-0.24994659260841701"/>
                </patternFill>
              </fill>
            </x14:dxf>
          </x14:cfRule>
          <x14:cfRule type="expression" priority="2385" id="{D29AFBEF-0E52-4705-AB93-1AA629637AB0}">
            <xm:f>AND(AC12&gt;=Einstellungen!$D$220,AC12&lt;=Einstellungen!$E$220)</xm:f>
            <x14:dxf>
              <fill>
                <patternFill>
                  <bgColor theme="2" tint="-0.24994659260841701"/>
                </patternFill>
              </fill>
            </x14:dxf>
          </x14:cfRule>
          <x14:cfRule type="expression" priority="2384" id="{6D7B24D7-FD3E-40CD-B1BD-43762F1BA184}">
            <xm:f>AND( AC12&gt;=Einstellungen!$D$219,AC12&lt;=Einstellungen!$E$219)</xm:f>
            <x14:dxf>
              <fill>
                <patternFill>
                  <bgColor theme="2" tint="-0.24994659260841701"/>
                </patternFill>
              </fill>
            </x14:dxf>
          </x14:cfRule>
          <x14:cfRule type="expression" priority="2383" id="{9B0604CC-3C53-4C32-B403-73DB80FB265C}">
            <xm:f>AND(AC12&gt;=Einstellungen!$D$218,AC12&lt;=Einstellungen!$E$218)</xm:f>
            <x14:dxf>
              <fill>
                <patternFill>
                  <bgColor theme="2" tint="-0.24994659260841701"/>
                </patternFill>
              </fill>
            </x14:dxf>
          </x14:cfRule>
          <xm:sqref>AK13</xm:sqref>
        </x14:conditionalFormatting>
        <x14:conditionalFormatting xmlns:xm="http://schemas.microsoft.com/office/excel/2006/main">
          <x14:cfRule type="expression" priority="2382" id="{9A98F90D-E39A-4D89-B2DE-7B4EEA1F7CB2}">
            <xm:f>AND(AC14&gt;=Einstellungen!$D$227,AC14&lt;=Einstellungen!$E$227)</xm:f>
            <x14:dxf>
              <fill>
                <patternFill>
                  <bgColor theme="2" tint="-0.24994659260841701"/>
                </patternFill>
              </fill>
            </x14:dxf>
          </x14:cfRule>
          <x14:cfRule type="expression" priority="2381" id="{E379401F-12DC-479E-9BF7-0459E9D02932}">
            <xm:f>AND(AC14&gt;=Einstellungen!$D$226,AC14&lt;=Einstellungen!$E$226)</xm:f>
            <x14:dxf>
              <fill>
                <patternFill>
                  <bgColor theme="2" tint="-0.24994659260841701"/>
                </patternFill>
              </fill>
            </x14:dxf>
          </x14:cfRule>
          <x14:cfRule type="expression" priority="2380" id="{5C87969F-42DF-43BB-BF6F-ED865AB8250A}">
            <xm:f>AND(AC14&gt;=Einstellungen!$D$225,AC14&lt;=Einstellungen!$E$225)</xm:f>
            <x14:dxf>
              <fill>
                <patternFill>
                  <bgColor theme="2" tint="-0.24994659260841701"/>
                </patternFill>
              </fill>
            </x14:dxf>
          </x14:cfRule>
          <x14:cfRule type="expression" priority="2379" id="{CD340CF4-6315-4790-9906-AFDCB77A3A23}">
            <xm:f>AND(AC14&gt;=Einstellungen!$D$224,AC14&lt;=Einstellungen!$E$224)</xm:f>
            <x14:dxf>
              <fill>
                <patternFill>
                  <bgColor theme="2" tint="-0.24994659260841701"/>
                </patternFill>
              </fill>
            </x14:dxf>
          </x14:cfRule>
          <x14:cfRule type="expression" priority="2378" id="{F457B0C8-6A01-4832-9DCE-B9CDEA4AFEF5}">
            <xm:f>AND(AC14&gt;=Einstellungen!$D$223,AC14&lt;=Einstellungen!$E$223)</xm:f>
            <x14:dxf>
              <fill>
                <patternFill>
                  <bgColor theme="2" tint="-0.24994659260841701"/>
                </patternFill>
              </fill>
            </x14:dxf>
          </x14:cfRule>
          <x14:cfRule type="expression" priority="2377" id="{D2FC1C0D-9BEC-42D2-ABF4-52FAD9732FA6}">
            <xm:f>AND(AC14&gt;=Einstellungen!$D$222,AC14&lt;=Einstellungen!$E$222)</xm:f>
            <x14:dxf>
              <fill>
                <patternFill>
                  <bgColor theme="2" tint="-0.24994659260841701"/>
                </patternFill>
              </fill>
            </x14:dxf>
          </x14:cfRule>
          <x14:cfRule type="expression" priority="2375" id="{3F0A741F-F840-4A73-94F4-6FF0269E724F}">
            <xm:f>AND(AC14&gt;=Einstellungen!$D$220,AC14&lt;=Einstellungen!$E$220)</xm:f>
            <x14:dxf>
              <fill>
                <patternFill>
                  <bgColor theme="2" tint="-0.24994659260841701"/>
                </patternFill>
              </fill>
            </x14:dxf>
          </x14:cfRule>
          <x14:cfRule type="expression" priority="2374" id="{84F3154A-F5EA-4C96-AF2C-F82230AABB78}">
            <xm:f>AND( AC14&gt;=Einstellungen!$D$219,AC14&lt;=Einstellungen!$E$219)</xm:f>
            <x14:dxf>
              <fill>
                <patternFill>
                  <bgColor theme="2" tint="-0.24994659260841701"/>
                </patternFill>
              </fill>
            </x14:dxf>
          </x14:cfRule>
          <x14:cfRule type="expression" priority="2376" id="{88C892C5-52B3-4D77-A29D-F3837D7BF06B}">
            <xm:f>AND(AC14&gt;=Einstellungen!$D$221,AC14&lt;=Einstellungen!$E$221)</xm:f>
            <x14:dxf>
              <fill>
                <patternFill>
                  <bgColor theme="2" tint="-0.24994659260841701"/>
                </patternFill>
              </fill>
            </x14:dxf>
          </x14:cfRule>
          <x14:cfRule type="expression" priority="2373" id="{B681A770-0749-4C8A-98CC-CA64DFABB5F0}">
            <xm:f>AND(AC14&gt;=Einstellungen!$D$218,AC14&lt;=Einstellungen!$E$218)</xm:f>
            <x14:dxf>
              <fill>
                <patternFill>
                  <bgColor theme="2" tint="-0.24994659260841701"/>
                </patternFill>
              </fill>
            </x14:dxf>
          </x14:cfRule>
          <xm:sqref>AK14 AK16 AK18 AK20 AK22 AK24 AK26 AK28 AK30 AK32 AK34 AK36 AK38 AK40 AK42 AK44 AK46 AK48 AK50 AK52 AK54 AK56 AK58 AK60 AK62 AK64 AK66 AK68 AK70 AK72 AK74 AK76 AK78 AK80 AK82 AK84</xm:sqref>
        </x14:conditionalFormatting>
        <x14:conditionalFormatting xmlns:xm="http://schemas.microsoft.com/office/excel/2006/main">
          <x14:cfRule type="expression" priority="2368" id="{C110B6A6-942B-4A0A-BEEB-D047751A35FA}">
            <xm:f>AND(AC14&gt;=Einstellungen!$D$223,AC14&lt;=Einstellungen!$E$223)</xm:f>
            <x14:dxf>
              <fill>
                <patternFill>
                  <bgColor theme="2" tint="-0.24994659260841701"/>
                </patternFill>
              </fill>
            </x14:dxf>
          </x14:cfRule>
          <x14:cfRule type="expression" priority="2370" id="{44E6FE3B-E962-4BBA-AFF5-4015BE4BE6CC}">
            <xm:f>AND(AC14&gt;=Einstellungen!$D$225,AC14&lt;=Einstellungen!$E$225)</xm:f>
            <x14:dxf>
              <fill>
                <patternFill>
                  <bgColor theme="2" tint="-0.24994659260841701"/>
                </patternFill>
              </fill>
            </x14:dxf>
          </x14:cfRule>
          <x14:cfRule type="expression" priority="2369" id="{3D424DA9-F827-4ECF-86EA-3466B78C5BCA}">
            <xm:f>AND(AC14&gt;=Einstellungen!$D$224,AC14&lt;=Einstellungen!$E$224)</xm:f>
            <x14:dxf>
              <fill>
                <patternFill>
                  <bgColor theme="2" tint="-0.24994659260841701"/>
                </patternFill>
              </fill>
            </x14:dxf>
          </x14:cfRule>
          <x14:cfRule type="expression" priority="2363" id="{3D808C07-B816-483A-A47B-D6EA614FBDA4}">
            <xm:f>AND(AC14&gt;=Einstellungen!$D$218,AC14&lt;=Einstellungen!$E$218)</xm:f>
            <x14:dxf>
              <fill>
                <patternFill>
                  <bgColor theme="2" tint="-0.24994659260841701"/>
                </patternFill>
              </fill>
            </x14:dxf>
          </x14:cfRule>
          <x14:cfRule type="expression" priority="2364" id="{D0779A48-7A82-42A6-95BE-017F8AFB743E}">
            <xm:f>AND( AC14&gt;=Einstellungen!$D$219,AC14&lt;=Einstellungen!$E$219)</xm:f>
            <x14:dxf>
              <fill>
                <patternFill>
                  <bgColor theme="2" tint="-0.24994659260841701"/>
                </patternFill>
              </fill>
            </x14:dxf>
          </x14:cfRule>
          <x14:cfRule type="expression" priority="2365" id="{0B4CAF5B-308A-4320-919F-7B2A7C1A4267}">
            <xm:f>AND(AC14&gt;=Einstellungen!$D$220,AC14&lt;=Einstellungen!$E$220)</xm:f>
            <x14:dxf>
              <fill>
                <patternFill>
                  <bgColor theme="2" tint="-0.24994659260841701"/>
                </patternFill>
              </fill>
            </x14:dxf>
          </x14:cfRule>
          <x14:cfRule type="expression" priority="2366" id="{582B92DD-F672-45F5-8300-71E0522EF923}">
            <xm:f>AND(AC14&gt;=Einstellungen!$D$221,AC14&lt;=Einstellungen!$E$221)</xm:f>
            <x14:dxf>
              <fill>
                <patternFill>
                  <bgColor theme="2" tint="-0.24994659260841701"/>
                </patternFill>
              </fill>
            </x14:dxf>
          </x14:cfRule>
          <x14:cfRule type="expression" priority="2367" id="{E5470EC0-4AC4-4FEA-8638-F0E451EC350E}">
            <xm:f>AND(AC14&gt;=Einstellungen!$D$222,AC14&lt;=Einstellungen!$E$222)</xm:f>
            <x14:dxf>
              <fill>
                <patternFill>
                  <bgColor theme="2" tint="-0.24994659260841701"/>
                </patternFill>
              </fill>
            </x14:dxf>
          </x14:cfRule>
          <x14:cfRule type="expression" priority="2371" id="{52BE90B4-C8E4-4818-A14A-E0569613C842}">
            <xm:f>AND(AC14&gt;=Einstellungen!$D$226,AC14&lt;=Einstellungen!$E$226)</xm:f>
            <x14:dxf>
              <fill>
                <patternFill>
                  <bgColor theme="2" tint="-0.24994659260841701"/>
                </patternFill>
              </fill>
            </x14:dxf>
          </x14:cfRule>
          <x14:cfRule type="expression" priority="2372" id="{95FB75B3-2133-4371-9BAA-EA5CF069C30C}">
            <xm:f>AND(AC14&gt;=Einstellungen!$D$227,AC14&lt;=Einstellungen!$E$227)</xm:f>
            <x14:dxf>
              <fill>
                <patternFill>
                  <bgColor theme="2" tint="-0.24994659260841701"/>
                </patternFill>
              </fill>
            </x14:dxf>
          </x14:cfRule>
          <xm:sqref>AK15 AK17 AK19 AK21 AK23 AK25 AK27 AK29 AK31 AK33 AK35 AK37 AK39 AK41 AK43 AK45 AK47 AK49 AK51 AK53 AK55 AK57 AK59 AK61 AK63 AK65 AK67 AK69 AK71 AK73 AK75 AK77 AK79 AK81 AK83 AK85</xm:sqref>
        </x14:conditionalFormatting>
        <x14:conditionalFormatting xmlns:xm="http://schemas.microsoft.com/office/excel/2006/main">
          <x14:cfRule type="expression" priority="989" id="{AE1ED30E-576E-4A78-A5A7-9B8E5739FA84}">
            <xm:f>AND(AL12&gt;=Einstellungen!$D$136,AL12&lt;=Einstellungen!$E$136)</xm:f>
            <x14:dxf>
              <fill>
                <patternFill>
                  <bgColor rgb="FF00B050"/>
                </patternFill>
              </fill>
            </x14:dxf>
          </x14:cfRule>
          <x14:cfRule type="expression" priority="992" id="{C7621A71-BF0A-4B72-8490-4991CA87C5A0}">
            <xm:f>AND(AL12&gt;=Einstellungen!$D$133,AL12&lt;=Einstellungen!$E$133)</xm:f>
            <x14:dxf>
              <fill>
                <patternFill>
                  <bgColor rgb="FF00B050"/>
                </patternFill>
              </fill>
            </x14:dxf>
          </x14:cfRule>
          <x14:cfRule type="expression" priority="995" id="{E09D5E66-DE20-4A41-A05F-0220D113BDEE}">
            <xm:f>AND(AL12&gt;=Einstellungen!$D$130,AL12&lt;=Einstellungen!$E$130)</xm:f>
            <x14:dxf>
              <fill>
                <patternFill>
                  <bgColor rgb="FF00B050"/>
                </patternFill>
              </fill>
            </x14:dxf>
          </x14:cfRule>
          <x14:cfRule type="expression" priority="998" id="{54EF43A9-F670-4E05-A06F-4A53454CF363}">
            <xm:f>AND(AL12&gt;=Einstellungen!$D$127,AL12&lt;=Einstellungen!$E$127)</xm:f>
            <x14:dxf>
              <fill>
                <patternFill>
                  <bgColor rgb="FF00B050"/>
                </patternFill>
              </fill>
            </x14:dxf>
          </x14:cfRule>
          <xm:sqref>AM12 AM16 AM18 AM20 AM22 AM24 AM26 AM28 AM30 AM32 AM38 AM40 AM42 AM44 AM46 AM52 AM54 AM56 AM58 AM60 AM66 AM68 AM70 AM72 AM74 AM80 AM82 AM84 AM34 AM36 AM48 AM50 AM62 AM64 AM76 AM78 AM14</xm:sqref>
        </x14:conditionalFormatting>
        <x14:conditionalFormatting xmlns:xm="http://schemas.microsoft.com/office/excel/2006/main">
          <x14:cfRule type="expression" priority="1005" id="{A2394172-CF42-48DE-89DE-0B0120C457DE}">
            <xm:f>AND(AL12&gt;=Einstellungen!$D$130,AL12&lt;=Einstellungen!$E$130)</xm:f>
            <x14:dxf>
              <fill>
                <patternFill>
                  <bgColor rgb="FF00B050"/>
                </patternFill>
              </fill>
            </x14:dxf>
          </x14:cfRule>
          <x14:cfRule type="expression" priority="1007" id="{D2CE273C-C6CC-465F-A96D-B38DA586969D}">
            <xm:f>AND(AL12&gt;=Einstellungen!$D$128,AL12&lt;=Einstellungen!$E$128)</xm:f>
            <x14:dxf>
              <fill>
                <patternFill>
                  <bgColor rgb="FF00B050"/>
                </patternFill>
              </fill>
            </x14:dxf>
          </x14:cfRule>
          <x14:cfRule type="expression" priority="1000" id="{7571E138-3E59-4AA7-81DA-B595149BD2BA}">
            <xm:f>AND(AL12&gt;=Einstellungen!$D$135,AL12&lt;=Einstellungen!$E$135)</xm:f>
            <x14:dxf>
              <fill>
                <patternFill>
                  <bgColor rgb="FF00B050"/>
                </patternFill>
              </fill>
            </x14:dxf>
          </x14:cfRule>
          <x14:cfRule type="expression" priority="1006" id="{C8ECB979-F5F4-4C3B-B666-239BAE9864B2}">
            <xm:f>AND(AL12&gt;=Einstellungen!$D$129,AL12&lt;=Einstellungen!$E$129)</xm:f>
            <x14:dxf>
              <fill>
                <patternFill>
                  <bgColor rgb="FF00B050"/>
                </patternFill>
              </fill>
            </x14:dxf>
          </x14:cfRule>
          <x14:cfRule type="expression" priority="1003" id="{41FAF522-226F-4CE0-A852-C09C5E3F7926}">
            <xm:f>AND(AL12&gt;=Einstellungen!$D$132,AL12&lt;=Einstellungen!$E$132)</xm:f>
            <x14:dxf>
              <fill>
                <patternFill>
                  <bgColor rgb="FF00B050"/>
                </patternFill>
              </fill>
            </x14:dxf>
          </x14:cfRule>
          <x14:cfRule type="expression" priority="1002" id="{1B6070CA-1AC3-4912-8719-DEDF4DF28306}">
            <xm:f>AND(AL12&gt;=Einstellungen!$D$133,AL12&lt;=Einstellungen!$E$133)</xm:f>
            <x14:dxf>
              <fill>
                <patternFill>
                  <bgColor rgb="FF00B050"/>
                </patternFill>
              </fill>
            </x14:dxf>
          </x14:cfRule>
          <x14:cfRule type="expression" priority="1001" id="{10EC0E57-6D3A-4A8F-99C2-07CD7A15698E}">
            <xm:f>AND(AL12&gt;=Einstellungen!$D$134,AL12&lt;=Einstellungen!$E$134)</xm:f>
            <x14:dxf>
              <fill>
                <patternFill>
                  <bgColor rgb="FF00B050"/>
                </patternFill>
              </fill>
            </x14:dxf>
          </x14:cfRule>
          <x14:cfRule type="expression" priority="1004" id="{0D5799D6-2F20-4BA0-9A27-20FBA5DCBB99}">
            <xm:f>AND(AL12&gt;=Einstellungen!$D$131,AL12&lt;=Einstellungen!$E$131)</xm:f>
            <x14:dxf>
              <fill>
                <patternFill>
                  <bgColor rgb="FF00B050"/>
                </patternFill>
              </fill>
            </x14:dxf>
          </x14:cfRule>
          <x14:cfRule type="expression" priority="999" id="{8068A6A0-D2F3-4635-8CB8-3DA757C48C54}">
            <xm:f>AND(AL12&gt;=Einstellungen!$D$136,AL12&lt;=Einstellungen!$E$136)</xm:f>
            <x14:dxf>
              <fill>
                <patternFill>
                  <bgColor rgb="FF00B050"/>
                </patternFill>
              </fill>
            </x14:dxf>
          </x14:cfRule>
          <x14:cfRule type="expression" priority="1008" id="{255BD3D3-4D7F-4039-A21F-EDF927F0D159}">
            <xm:f>AND(AL12&gt;=Einstellungen!$D$127,AL12&lt;=Einstellungen!$E$127)</xm:f>
            <x14:dxf>
              <fill>
                <patternFill>
                  <bgColor rgb="FF00B050"/>
                </patternFill>
              </fill>
            </x14:dxf>
          </x14:cfRule>
          <xm:sqref>AM17 AM19 AM21 AM23 AM25 AM27 AM29 AM31 AM33 AM39 AM41 AM43 AM45 AM47 AM53 AM55 AM57 AM59 AM61 AM67 AM69 AM71 AM73 AM75 AM81 AM83 AM85 AM35 AM37 AM49 AM51 AM63 AM65 AM77 AM79 AM13 AM15</xm:sqref>
        </x14:conditionalFormatting>
        <x14:conditionalFormatting xmlns:xm="http://schemas.microsoft.com/office/excel/2006/main">
          <x14:cfRule type="expression" priority="990" id="{2FDF1E45-D7FD-49A0-9CF2-5CA71C2CC573}">
            <xm:f>AND(AL12&gt;=Einstellungen!$D$135,AL12&lt;=Einstellungen!$E$135)</xm:f>
            <x14:dxf>
              <fill>
                <patternFill>
                  <bgColor rgb="FF00B050"/>
                </patternFill>
              </fill>
            </x14:dxf>
          </x14:cfRule>
          <x14:cfRule type="expression" priority="991" id="{4C21E723-1FDF-4246-A711-8149ACF171AE}">
            <xm:f>AND(AL12&gt;=Einstellungen!$D$134,AL12&lt;=Einstellungen!$E$134)</xm:f>
            <x14:dxf>
              <fill>
                <patternFill>
                  <bgColor rgb="FF00B050"/>
                </patternFill>
              </fill>
            </x14:dxf>
          </x14:cfRule>
          <x14:cfRule type="expression" priority="993" id="{0B475C7C-C8E9-4342-9527-0FE634708735}">
            <xm:f>AND(AL12&gt;=Einstellungen!$D$132,AL12&lt;=Einstellungen!$E$132)</xm:f>
            <x14:dxf>
              <fill>
                <patternFill>
                  <bgColor rgb="FF00B050"/>
                </patternFill>
              </fill>
            </x14:dxf>
          </x14:cfRule>
          <x14:cfRule type="expression" priority="994" id="{C6ABBF17-3CBA-4C27-B3D9-067C154D22A9}">
            <xm:f>AND(AL12&gt;=Einstellungen!$D$131,AL12&lt;=Einstellungen!$E$131)</xm:f>
            <x14:dxf>
              <fill>
                <patternFill>
                  <bgColor rgb="FF00B050"/>
                </patternFill>
              </fill>
            </x14:dxf>
          </x14:cfRule>
          <x14:cfRule type="expression" priority="996" id="{BB97FE95-C52A-4BE8-B1FB-FBDD370B3604}">
            <xm:f>AND(AL12&gt;=Einstellungen!$D$129,AL12&lt;=Einstellungen!$E$129)</xm:f>
            <x14:dxf>
              <fill>
                <patternFill>
                  <bgColor rgb="FF00B050"/>
                </patternFill>
              </fill>
            </x14:dxf>
          </x14:cfRule>
          <x14:cfRule type="expression" priority="997" id="{8F2EC437-28B9-4183-850A-60B359A4469C}">
            <xm:f>AND(AL12&gt;=Einstellungen!$D$128,AL12&lt;=Einstellungen!$E$128)</xm:f>
            <x14:dxf>
              <fill>
                <patternFill>
                  <bgColor rgb="FF00B050"/>
                </patternFill>
              </fill>
            </x14:dxf>
          </x14:cfRule>
          <xm:sqref>AM20 AM22 AM34 AM36 AM48 AM50 AM62 AM64 AM76 AM78 AM12 AM14 AM16 AM18 AM24 AM26 AM28 AM30 AM32 AM38 AM40 AM42 AM44 AM46 AM52 AM54 AM56 AM58 AM60 AM66 AM68 AM70 AM72 AM74 AM80 AM82 AM84</xm:sqref>
        </x14:conditionalFormatting>
        <x14:conditionalFormatting xmlns:xm="http://schemas.microsoft.com/office/excel/2006/main">
          <x14:cfRule type="expression" priority="1014" id="{5BC265B0-B3D5-46A3-930F-337F401D6B2C}">
            <xm:f>AND(Einstellungen!$F$49="x")</xm:f>
            <x14:dxf>
              <fill>
                <patternFill>
                  <bgColor theme="0" tint="-0.14996795556505021"/>
                </patternFill>
              </fill>
            </x14:dxf>
          </x14:cfRule>
          <xm:sqref>AM20:AM23 AM34:AM37 AM48:AM51 AM62:AM65 AM76:AM79</xm:sqref>
        </x14:conditionalFormatting>
        <x14:conditionalFormatting xmlns:xm="http://schemas.microsoft.com/office/excel/2006/main">
          <x14:cfRule type="expression" priority="1013" id="{568CFBFC-630D-4425-BE8F-A5981FE4A32F}">
            <xm:f>AND(Einstellungen!$F$49="x")</xm:f>
            <x14:dxf>
              <fill>
                <patternFill>
                  <bgColor theme="0" tint="-0.14996795556505021"/>
                </patternFill>
              </fill>
            </x14:dxf>
          </x14:cfRule>
          <xm:sqref>AM20:AM23</xm:sqref>
        </x14:conditionalFormatting>
        <x14:conditionalFormatting xmlns:xm="http://schemas.microsoft.com/office/excel/2006/main">
          <x14:cfRule type="expression" priority="1012" id="{4E8B35D7-DC8A-45E2-8FFD-4FF47521DC54}">
            <xm:f>AND(Einstellungen!$F$49="x")</xm:f>
            <x14:dxf>
              <fill>
                <patternFill>
                  <bgColor theme="0" tint="-0.14996795556505021"/>
                </patternFill>
              </fill>
            </x14:dxf>
          </x14:cfRule>
          <xm:sqref>AM34:AM37</xm:sqref>
        </x14:conditionalFormatting>
        <x14:conditionalFormatting xmlns:xm="http://schemas.microsoft.com/office/excel/2006/main">
          <x14:cfRule type="expression" priority="1011" id="{221C5A42-946E-4CA9-918E-07A6FAE6574F}">
            <xm:f>AND(Einstellungen!$F$49="x")</xm:f>
            <x14:dxf>
              <fill>
                <patternFill>
                  <bgColor theme="0" tint="-0.14996795556505021"/>
                </patternFill>
              </fill>
            </x14:dxf>
          </x14:cfRule>
          <xm:sqref>AM48:AM51</xm:sqref>
        </x14:conditionalFormatting>
        <x14:conditionalFormatting xmlns:xm="http://schemas.microsoft.com/office/excel/2006/main">
          <x14:cfRule type="expression" priority="1010" id="{06A00196-5155-43FE-A1B1-EC633940D0E1}">
            <xm:f>AND(Einstellungen!$F$49="x")</xm:f>
            <x14:dxf>
              <fill>
                <patternFill>
                  <bgColor theme="0" tint="-0.14996795556505021"/>
                </patternFill>
              </fill>
            </x14:dxf>
          </x14:cfRule>
          <xm:sqref>AM62:AM65</xm:sqref>
        </x14:conditionalFormatting>
        <x14:conditionalFormatting xmlns:xm="http://schemas.microsoft.com/office/excel/2006/main">
          <x14:cfRule type="expression" priority="1009" id="{7DEC459F-F71F-44F7-9A2D-9BDFBAE83D5E}">
            <xm:f>AND(Einstellungen!$F$49="x")</xm:f>
            <x14:dxf>
              <fill>
                <patternFill>
                  <bgColor theme="0" tint="-0.14996795556505021"/>
                </patternFill>
              </fill>
            </x14:dxf>
          </x14:cfRule>
          <xm:sqref>AM76:AM79</xm:sqref>
        </x14:conditionalFormatting>
        <x14:conditionalFormatting xmlns:xm="http://schemas.microsoft.com/office/excel/2006/main">
          <x14:cfRule type="expression" priority="2206" id="{FC0ED06E-20FF-4662-A556-82D1135B9AE5}">
            <xm:f>AND(AL12&gt;=Einstellungen!$D$185,AL12&lt;=Einstellungen!$E$185)</xm:f>
            <x14:dxf>
              <fill>
                <patternFill>
                  <bgColor theme="7" tint="0.39994506668294322"/>
                </patternFill>
              </fill>
            </x14:dxf>
          </x14:cfRule>
          <x14:cfRule type="expression" priority="2208" id="{8E71059B-E5B2-4DE5-8D9A-4EF3870E2222}">
            <xm:f>AND(AL12&gt;=Einstellungen!$D$183,AL12&lt;=Einstellungen!$E$183)</xm:f>
            <x14:dxf>
              <fill>
                <patternFill>
                  <bgColor theme="7" tint="0.39994506668294322"/>
                </patternFill>
              </fill>
            </x14:dxf>
          </x14:cfRule>
          <x14:cfRule type="expression" priority="2212" id="{F6BF4A8E-E076-4FCF-9BC8-B6718A1B8DDD}">
            <xm:f>AND(AL12&gt;=Einstellungen!$D$179,AL12&lt;=Einstellungen!$E$179)</xm:f>
            <x14:dxf>
              <fill>
                <patternFill>
                  <bgColor theme="7" tint="0.39994506668294322"/>
                </patternFill>
              </fill>
            </x14:dxf>
          </x14:cfRule>
          <x14:cfRule type="expression" priority="2205" id="{EA43B2E2-2714-468E-A8CD-0CD5AEC4072E}">
            <xm:f>AND(AL12&gt;=Einstellungen!$D$186,AL12&lt;=Einstellungen!$E$186)</xm:f>
            <x14:dxf>
              <fill>
                <patternFill>
                  <bgColor theme="7" tint="0.39994506668294322"/>
                </patternFill>
              </fill>
            </x14:dxf>
          </x14:cfRule>
          <x14:cfRule type="expression" priority="2204" id="{66C0D374-3D01-431B-832A-4B3F1733200B}">
            <xm:f>AND(AL12&gt;=Einstellungen!$D$187,AL12&lt;=Einstellungen!$E$187)</xm:f>
            <x14:dxf>
              <fill>
                <patternFill>
                  <bgColor theme="7" tint="0.39994506668294322"/>
                </patternFill>
              </fill>
            </x14:dxf>
          </x14:cfRule>
          <x14:cfRule type="expression" priority="2203" id="{3CE19EF9-245B-4DDE-B572-B8722E177FDE}">
            <xm:f>AND(AL12&gt;=Einstellungen!$D$188,AL12&lt;=Einstellungen!$E$188)</xm:f>
            <x14:dxf>
              <fill>
                <patternFill>
                  <bgColor theme="7" tint="0.39994506668294322"/>
                </patternFill>
              </fill>
            </x14:dxf>
          </x14:cfRule>
          <x14:cfRule type="expression" priority="2211" id="{6E5F87CF-60AC-46AE-9DDF-5066DA657FB3}">
            <xm:f>AND(AL12&gt;=Einstellungen!$D$180,AL12&lt;=Einstellungen!$E$180)</xm:f>
            <x14:dxf>
              <fill>
                <patternFill>
                  <bgColor theme="7" tint="0.39994506668294322"/>
                </patternFill>
              </fill>
            </x14:dxf>
          </x14:cfRule>
          <x14:cfRule type="expression" priority="2210" id="{7F2C221A-D64D-4268-87E3-55A57CD42CA5}">
            <xm:f>AND(AL12&gt;=Einstellungen!$D$181,AL12&lt;=Einstellungen!$E$181)</xm:f>
            <x14:dxf>
              <fill>
                <patternFill>
                  <bgColor theme="7" tint="0.39994506668294322"/>
                </patternFill>
              </fill>
            </x14:dxf>
          </x14:cfRule>
          <x14:cfRule type="expression" priority="2209" id="{D88FB505-B4F1-4C75-80AA-7EB465DCA264}">
            <xm:f>AND(AL12&gt;=Einstellungen!$D$182,AL12&lt;=Einstellungen!$E$182)</xm:f>
            <x14:dxf>
              <fill>
                <patternFill>
                  <bgColor theme="7" tint="0.39994506668294322"/>
                </patternFill>
              </fill>
            </x14:dxf>
          </x14:cfRule>
          <x14:cfRule type="expression" priority="2207" id="{F768FC01-EA1A-453F-B019-4C260DD3EF53}">
            <xm:f>AND(AL12&gt;=Einstellungen!$D$184,AL12&lt;=Einstellungen!$E$184)</xm:f>
            <x14:dxf>
              <fill>
                <patternFill>
                  <bgColor theme="7" tint="0.39994506668294322"/>
                </patternFill>
              </fill>
            </x14:dxf>
          </x14:cfRule>
          <xm:sqref>AQ12</xm:sqref>
        </x14:conditionalFormatting>
        <x14:conditionalFormatting xmlns:xm="http://schemas.microsoft.com/office/excel/2006/main">
          <x14:cfRule type="expression" priority="2183" id="{AEADAB67-EC6A-4107-85D0-F08823F9CDB5}">
            <xm:f>AND(AL14&gt;=Einstellungen!$D$188,AL14&lt;=Einstellungen!$E$188)</xm:f>
            <x14:dxf>
              <fill>
                <patternFill>
                  <bgColor theme="7" tint="0.39994506668294322"/>
                </patternFill>
              </fill>
            </x14:dxf>
          </x14:cfRule>
          <x14:cfRule type="expression" priority="2192" id="{1FF78365-E871-40DA-A29A-F227D04070BF}">
            <xm:f>AND(AL14&gt;=Einstellungen!$D$179,AL14&lt;=Einstellungen!$E$179)</xm:f>
            <x14:dxf>
              <fill>
                <patternFill>
                  <bgColor theme="7" tint="0.39994506668294322"/>
                </patternFill>
              </fill>
            </x14:dxf>
          </x14:cfRule>
          <x14:cfRule type="expression" priority="2184" id="{91A82456-5D28-43FD-BA6E-E0554CB3A2A9}">
            <xm:f>AND(AL14&gt;=Einstellungen!$D$187,AL14&lt;=Einstellungen!$E$187)</xm:f>
            <x14:dxf>
              <fill>
                <patternFill>
                  <bgColor theme="7" tint="0.39994506668294322"/>
                </patternFill>
              </fill>
            </x14:dxf>
          </x14:cfRule>
          <x14:cfRule type="expression" priority="2191" id="{68437588-504F-4F78-A3D0-DBB70259AD01}">
            <xm:f>AND(AL14&gt;=Einstellungen!$D$180,AL14&lt;=Einstellungen!$E$180)</xm:f>
            <x14:dxf>
              <fill>
                <patternFill>
                  <bgColor theme="7" tint="0.39994506668294322"/>
                </patternFill>
              </fill>
            </x14:dxf>
          </x14:cfRule>
          <x14:cfRule type="expression" priority="2190" id="{82FE87F7-783F-4ACD-8E7E-F1F528BC1918}">
            <xm:f>AND(AL14&gt;=Einstellungen!$D$181,AL14&lt;=Einstellungen!$E$181)</xm:f>
            <x14:dxf>
              <fill>
                <patternFill>
                  <bgColor theme="7" tint="0.39994506668294322"/>
                </patternFill>
              </fill>
            </x14:dxf>
          </x14:cfRule>
          <x14:cfRule type="expression" priority="2189" id="{65FB9A23-77AA-4B57-A9F7-C99D07321162}">
            <xm:f>AND(AL14&gt;=Einstellungen!$D$182,AL14&lt;=Einstellungen!$E$182)</xm:f>
            <x14:dxf>
              <fill>
                <patternFill>
                  <bgColor theme="7" tint="0.39994506668294322"/>
                </patternFill>
              </fill>
            </x14:dxf>
          </x14:cfRule>
          <x14:cfRule type="expression" priority="2188" id="{B5F7AFE1-C040-4F7A-B5C6-31D9F0FA214E}">
            <xm:f>AND(AL14&gt;=Einstellungen!$D$183,AL14&lt;=Einstellungen!$E$183)</xm:f>
            <x14:dxf>
              <fill>
                <patternFill>
                  <bgColor theme="7" tint="0.39994506668294322"/>
                </patternFill>
              </fill>
            </x14:dxf>
          </x14:cfRule>
          <x14:cfRule type="expression" priority="2187" id="{2201D6FE-F2F1-4E9E-88B8-32BD233D6B97}">
            <xm:f>AND(AL14&gt;=Einstellungen!$D$184,AL14&lt;=Einstellungen!$E$184)</xm:f>
            <x14:dxf>
              <fill>
                <patternFill>
                  <bgColor theme="7" tint="0.39994506668294322"/>
                </patternFill>
              </fill>
            </x14:dxf>
          </x14:cfRule>
          <x14:cfRule type="expression" priority="2186" id="{BC1A89F5-6B03-43A5-9754-B4FEDBB9EB6D}">
            <xm:f>AND(AL14&gt;=Einstellungen!$D$185,AL14&lt;=Einstellungen!$E$185)</xm:f>
            <x14:dxf>
              <fill>
                <patternFill>
                  <bgColor theme="7" tint="0.39994506668294322"/>
                </patternFill>
              </fill>
            </x14:dxf>
          </x14:cfRule>
          <x14:cfRule type="expression" priority="2185" id="{C086DA9B-A67A-4429-9601-B97B33FA8EDD}">
            <xm:f>AND(AL14&gt;=Einstellungen!$D$186,AL14&lt;=Einstellungen!$E$186)</xm:f>
            <x14:dxf>
              <fill>
                <patternFill>
                  <bgColor theme="7" tint="0.39994506668294322"/>
                </patternFill>
              </fill>
            </x14:dxf>
          </x14:cfRule>
          <xm:sqref>AQ14 AQ16 AQ18 AQ20 AQ22 AQ24 AQ26 AQ28 AQ30 AQ32 AQ34 AQ36 AQ38 AQ40 AQ42 AQ44 AQ46 AQ48 AQ50 AQ52 AQ54 AQ56 AQ58 AQ60 AQ62 AQ64 AQ66 AQ68 AQ70 AQ72 AQ74 AQ76 AQ78 AQ80 AQ82 AQ84</xm:sqref>
        </x14:conditionalFormatting>
        <x14:conditionalFormatting xmlns:xm="http://schemas.microsoft.com/office/excel/2006/main">
          <x14:cfRule type="expression" priority="2202" id="{E2AC0ED9-F10F-4729-8256-AAFA4E68C068}">
            <xm:f>AND(AL14&gt;=Einstellungen!$D$179,AL14&lt;=Einstellungen!$E$179)</xm:f>
            <x14:dxf>
              <fill>
                <patternFill>
                  <bgColor theme="7" tint="0.39994506668294322"/>
                </patternFill>
              </fill>
            </x14:dxf>
          </x14:cfRule>
          <x14:cfRule type="expression" priority="2201" id="{1123EC75-A297-4065-AA43-572B527B88B9}">
            <xm:f>AND(AL14&gt;=Einstellungen!$D$180,AL14&lt;=Einstellungen!$E$180)</xm:f>
            <x14:dxf>
              <fill>
                <patternFill>
                  <bgColor theme="7" tint="0.39994506668294322"/>
                </patternFill>
              </fill>
            </x14:dxf>
          </x14:cfRule>
          <x14:cfRule type="expression" priority="2200" id="{820EA4EA-A0F9-449C-A1E0-06A32D4B53C3}">
            <xm:f>AND(AL14&gt;=Einstellungen!$D$181,AL14&lt;=Einstellungen!$E$181)</xm:f>
            <x14:dxf>
              <fill>
                <patternFill>
                  <bgColor theme="7" tint="0.39994506668294322"/>
                </patternFill>
              </fill>
            </x14:dxf>
          </x14:cfRule>
          <x14:cfRule type="expression" priority="2196" id="{2B297FEF-0169-4537-A7AC-FACA6B816ED8}">
            <xm:f>AND(AL14&gt;=Einstellungen!$D$185,AL14&lt;=Einstellungen!$E$185)</xm:f>
            <x14:dxf>
              <fill>
                <patternFill>
                  <bgColor theme="7" tint="0.39994506668294322"/>
                </patternFill>
              </fill>
            </x14:dxf>
          </x14:cfRule>
          <x14:cfRule type="expression" priority="2195" id="{CA9698B7-8805-4562-BD9D-16470E0DD713}">
            <xm:f>AND(AL14&gt;=Einstellungen!$D$186,AL14&lt;=Einstellungen!$E$186)</xm:f>
            <x14:dxf>
              <fill>
                <patternFill>
                  <bgColor theme="7" tint="0.39994506668294322"/>
                </patternFill>
              </fill>
            </x14:dxf>
          </x14:cfRule>
          <x14:cfRule type="expression" priority="2194" id="{70F1FB94-86C8-425F-BBAE-676B92F758ED}">
            <xm:f>AND(AL14&gt;=Einstellungen!$D$187,AL14&lt;=Einstellungen!$E$187)</xm:f>
            <x14:dxf>
              <fill>
                <patternFill>
                  <bgColor theme="7" tint="0.39994506668294322"/>
                </patternFill>
              </fill>
            </x14:dxf>
          </x14:cfRule>
          <x14:cfRule type="expression" priority="2193" id="{7955107B-5BC5-4C74-A268-242194016378}">
            <xm:f>AND(AL14&gt;=Einstellungen!$D$188,AL14&lt;=Einstellungen!$E$188)</xm:f>
            <x14:dxf>
              <fill>
                <patternFill>
                  <bgColor theme="7" tint="0.39994506668294322"/>
                </patternFill>
              </fill>
            </x14:dxf>
          </x14:cfRule>
          <x14:cfRule type="expression" priority="2199" id="{A39101F9-4F88-42E5-A807-F2D0B010F948}">
            <xm:f>AND(AL14&gt;=Einstellungen!$D$182,AL14&lt;=Einstellungen!$E$182)</xm:f>
            <x14:dxf>
              <fill>
                <patternFill>
                  <bgColor theme="7" tint="0.39994506668294322"/>
                </patternFill>
              </fill>
            </x14:dxf>
          </x14:cfRule>
          <x14:cfRule type="expression" priority="2198" id="{57F5F731-D946-47FB-AFB8-C7A7461765AE}">
            <xm:f>AND(AL14&gt;=Einstellungen!$D$183,AL14&lt;=Einstellungen!$E$183)</xm:f>
            <x14:dxf>
              <fill>
                <patternFill>
                  <bgColor theme="7" tint="0.39994506668294322"/>
                </patternFill>
              </fill>
            </x14:dxf>
          </x14:cfRule>
          <x14:cfRule type="expression" priority="2197" id="{3974F092-2C1A-4380-B781-7F791834CC9E}">
            <xm:f>AND(AL14&gt;=Einstellungen!$D$184,AL14&lt;=Einstellungen!$E$184)</xm:f>
            <x14:dxf>
              <fill>
                <patternFill>
                  <bgColor theme="7" tint="0.39994506668294322"/>
                </patternFill>
              </fill>
            </x14:dxf>
          </x14:cfRule>
          <xm:sqref>AQ15 AQ17 AQ19 AQ21 AQ23 AQ25 AQ27 AQ29 AQ31 AQ33 AQ35 AQ37 AQ39 AQ41 AQ43 AQ45 AQ47 AQ49 AQ51 AQ53 AQ55 AQ57 AQ59 AQ61 AQ63 AQ65 AQ67 AQ69 AQ71 AQ73 AQ75 AQ77 AQ79 AQ81 AQ83 AQ85</xm:sqref>
        </x14:conditionalFormatting>
        <x14:conditionalFormatting xmlns:xm="http://schemas.microsoft.com/office/excel/2006/main">
          <x14:cfRule type="expression" priority="2291" id="{D35C4B03-F8D8-488E-8478-AA30781ACB24}">
            <xm:f>AND(AL12&gt;=Einstellungen!$D$193,AL12&lt;=Einstellungen!$E$193)</xm:f>
            <x14:dxf>
              <fill>
                <patternFill>
                  <bgColor theme="5" tint="0.59996337778862885"/>
                </patternFill>
              </fill>
            </x14:dxf>
          </x14:cfRule>
          <x14:cfRule type="expression" priority="2290" id="{A904B65B-B8B9-4B2B-A3B6-18E5D535E86A}">
            <xm:f>AND(AL12&gt;=Einstellungen!$D$194,AL12&lt;=Einstellungen!$E$194)</xm:f>
            <x14:dxf>
              <fill>
                <patternFill>
                  <bgColor theme="5" tint="0.59996337778862885"/>
                </patternFill>
              </fill>
            </x14:dxf>
          </x14:cfRule>
          <x14:cfRule type="expression" priority="2289" id="{6821BFA7-4178-4B53-A0F1-22D4AC66E24A}">
            <xm:f>AND(AL12&gt;=Einstellungen!$D$195,AL12&lt;=Einstellungen!$E$195)</xm:f>
            <x14:dxf>
              <fill>
                <patternFill>
                  <bgColor theme="5" tint="0.59996337778862885"/>
                </patternFill>
              </fill>
            </x14:dxf>
          </x14:cfRule>
          <x14:cfRule type="expression" priority="2288" id="{2893C4D9-8A96-4F46-8B25-AC14A3C5CBEF}">
            <xm:f>AND(AL12&gt;=Einstellungen!$D$196,AL12&lt;=Einstellungen!$E$196)</xm:f>
            <x14:dxf>
              <fill>
                <patternFill>
                  <bgColor theme="5" tint="0.59996337778862885"/>
                </patternFill>
              </fill>
            </x14:dxf>
          </x14:cfRule>
          <x14:cfRule type="expression" priority="2287" id="{22B83B68-0144-47E6-976E-80DFEF896322}">
            <xm:f>AND(AL12&gt;=Einstellungen!$D$197,AL12&lt;=Einstellungen!$E$197)</xm:f>
            <x14:dxf>
              <fill>
                <patternFill>
                  <bgColor theme="5" tint="0.59996337778862885"/>
                </patternFill>
              </fill>
            </x14:dxf>
          </x14:cfRule>
          <x14:cfRule type="expression" priority="2286" id="{EF62EAA4-0123-41CF-9A57-18B629E9FCA6}">
            <xm:f>AND(AL12&gt;=Einstellungen!$D$198,AL12&lt;=Einstellungen!$E$198)</xm:f>
            <x14:dxf>
              <fill>
                <patternFill>
                  <bgColor theme="5" tint="0.59996337778862885"/>
                </patternFill>
              </fill>
            </x14:dxf>
          </x14:cfRule>
          <x14:cfRule type="expression" priority="2285" id="{F10F238E-F257-40EF-81F7-8BF72F910497}">
            <xm:f>AND(AL12&gt;=Einstellungen!$D$199,AL12&lt;=Einstellungen!$E$199)</xm:f>
            <x14:dxf>
              <fill>
                <patternFill>
                  <bgColor theme="5" tint="0.59996337778862885"/>
                </patternFill>
              </fill>
            </x14:dxf>
          </x14:cfRule>
          <x14:cfRule type="expression" priority="2283" id="{39F8921F-83F8-435C-918A-81DB6CB00B40}">
            <xm:f>AND(AL12&gt;=Einstellungen!$D$201,AL12&lt;=Einstellungen!$E$201)</xm:f>
            <x14:dxf>
              <fill>
                <patternFill>
                  <bgColor theme="5" tint="0.59996337778862885"/>
                </patternFill>
              </fill>
            </x14:dxf>
          </x14:cfRule>
          <x14:cfRule type="expression" priority="2292" id="{D428B099-1225-4DDD-9C40-B3946BBFE49D}">
            <xm:f>AND(AL12&gt;=Einstellungen!$D$192,AL12&lt;=Einstellungen!$E$192)</xm:f>
            <x14:dxf>
              <fill>
                <patternFill>
                  <bgColor theme="5" tint="0.59996337778862885"/>
                </patternFill>
              </fill>
            </x14:dxf>
          </x14:cfRule>
          <x14:cfRule type="expression" priority="2284" id="{5996389C-9B08-4294-B07A-A8DA5A9F9A46}">
            <xm:f>AND(AL12&gt;=Einstellungen!$D$200,AL12&lt;=Einstellungen!$E$200)</xm:f>
            <x14:dxf>
              <fill>
                <patternFill>
                  <bgColor theme="5" tint="0.59996337778862885"/>
                </patternFill>
              </fill>
            </x14:dxf>
          </x14:cfRule>
          <xm:sqref>AR12</xm:sqref>
        </x14:conditionalFormatting>
        <x14:conditionalFormatting xmlns:xm="http://schemas.microsoft.com/office/excel/2006/main">
          <x14:cfRule type="expression" priority="2282" id="{1D237962-8E23-4B46-82C3-4C7430CEAB9A}">
            <xm:f>AND(AL12&gt;=Einstellungen!$D$192,AL12&lt;=Einstellungen!$E$192)</xm:f>
            <x14:dxf>
              <fill>
                <patternFill>
                  <bgColor theme="5" tint="0.59996337778862885"/>
                </patternFill>
              </fill>
            </x14:dxf>
          </x14:cfRule>
          <x14:cfRule type="expression" priority="2281" id="{E9A47CF5-A686-4143-A1CF-70E7D3C0BE88}">
            <xm:f>AND(AL12&gt;=Einstellungen!$D$193,AL12&lt;=Einstellungen!$E$193)</xm:f>
            <x14:dxf>
              <fill>
                <patternFill>
                  <bgColor theme="5" tint="0.59996337778862885"/>
                </patternFill>
              </fill>
            </x14:dxf>
          </x14:cfRule>
          <x14:cfRule type="expression" priority="2280" id="{EB292359-B7BE-4ED1-8B51-E10AAF726A5A}">
            <xm:f>AND(AL12&gt;=Einstellungen!$D$194,AL12&lt;=Einstellungen!$E$194)</xm:f>
            <x14:dxf>
              <fill>
                <patternFill>
                  <bgColor theme="5" tint="0.59996337778862885"/>
                </patternFill>
              </fill>
            </x14:dxf>
          </x14:cfRule>
          <x14:cfRule type="expression" priority="2279" id="{112286F4-689A-404D-957E-1DCE03494794}">
            <xm:f>AND(AL12&gt;=Einstellungen!$D$195,AL12&lt;=Einstellungen!$E$195)</xm:f>
            <x14:dxf>
              <fill>
                <patternFill>
                  <bgColor theme="5" tint="0.59996337778862885"/>
                </patternFill>
              </fill>
            </x14:dxf>
          </x14:cfRule>
          <x14:cfRule type="expression" priority="2278" id="{C6C47606-E9E2-48AB-94E4-F1E02F35244C}">
            <xm:f>AND(AL12&gt;=Einstellungen!$D$196,AL12&lt;=Einstellungen!$E$196)</xm:f>
            <x14:dxf>
              <fill>
                <patternFill>
                  <bgColor theme="5" tint="0.59996337778862885"/>
                </patternFill>
              </fill>
            </x14:dxf>
          </x14:cfRule>
          <x14:cfRule type="expression" priority="2277" id="{1B1B5CCB-95EA-460E-8794-93AE050DEB16}">
            <xm:f>AND(AL12&gt;=Einstellungen!$D$197,AL12&lt;=Einstellungen!$E$197)</xm:f>
            <x14:dxf>
              <fill>
                <patternFill>
                  <bgColor theme="5" tint="0.59996337778862885"/>
                </patternFill>
              </fill>
            </x14:dxf>
          </x14:cfRule>
          <x14:cfRule type="expression" priority="2275" id="{C19147BE-F8A7-4EF0-9DA9-C463375CA09A}">
            <xm:f>AND(AL12&gt;=Einstellungen!$D$199,AL12&lt;=Einstellungen!$E$199)</xm:f>
            <x14:dxf>
              <fill>
                <patternFill>
                  <bgColor theme="5" tint="0.59996337778862885"/>
                </patternFill>
              </fill>
            </x14:dxf>
          </x14:cfRule>
          <x14:cfRule type="expression" priority="2273" id="{4D370B21-4E0A-4742-A084-B50B41834FAE}">
            <xm:f>AND(AL12&gt;=Einstellungen!$D$201,AL12&lt;=Einstellungen!$E$201)</xm:f>
            <x14:dxf>
              <fill>
                <patternFill>
                  <bgColor theme="5" tint="0.59996337778862885"/>
                </patternFill>
              </fill>
            </x14:dxf>
          </x14:cfRule>
          <x14:cfRule type="expression" priority="2274" id="{2A69A760-6D44-44D4-87F6-2EDF1DA58F3F}">
            <xm:f>AND(AL12&gt;=Einstellungen!$D$200,AL12&lt;=Einstellungen!$E$200)</xm:f>
            <x14:dxf>
              <fill>
                <patternFill>
                  <bgColor theme="5" tint="0.59996337778862885"/>
                </patternFill>
              </fill>
            </x14:dxf>
          </x14:cfRule>
          <x14:cfRule type="expression" priority="2276" id="{56A576D0-B73C-4E2A-9E72-F81AE70775C2}">
            <xm:f>AND(AL12&gt;=Einstellungen!$D$198,AL12&lt;=Einstellungen!$E$198)</xm:f>
            <x14:dxf>
              <fill>
                <patternFill>
                  <bgColor theme="5" tint="0.59996337778862885"/>
                </patternFill>
              </fill>
            </x14:dxf>
          </x14:cfRule>
          <xm:sqref>AR13</xm:sqref>
        </x14:conditionalFormatting>
        <x14:conditionalFormatting xmlns:xm="http://schemas.microsoft.com/office/excel/2006/main">
          <x14:cfRule type="expression" priority="2182" id="{0517D945-41BF-485D-A537-7BB9DCA95286}">
            <xm:f>AND(AL14&gt;=Einstellungen!$D$192,AL14&lt;=Einstellungen!$E$192)</xm:f>
            <x14:dxf>
              <fill>
                <patternFill>
                  <bgColor theme="5" tint="0.59996337778862885"/>
                </patternFill>
              </fill>
            </x14:dxf>
          </x14:cfRule>
          <x14:cfRule type="expression" priority="2181" id="{97CD3A05-4842-445C-8A6B-4AB703E878B3}">
            <xm:f>AND(AL14&gt;=Einstellungen!$D$193,AL14&lt;=Einstellungen!$E$193)</xm:f>
            <x14:dxf>
              <fill>
                <patternFill>
                  <bgColor theme="5" tint="0.59996337778862885"/>
                </patternFill>
              </fill>
            </x14:dxf>
          </x14:cfRule>
          <x14:cfRule type="expression" priority="2173" id="{04A7DE1C-2504-4DA8-8C31-014C8632EF96}">
            <xm:f>AND(AL14&gt;=Einstellungen!$D$201,AL14&lt;=Einstellungen!$E$201)</xm:f>
            <x14:dxf>
              <fill>
                <patternFill>
                  <bgColor theme="5" tint="0.59996337778862885"/>
                </patternFill>
              </fill>
            </x14:dxf>
          </x14:cfRule>
          <x14:cfRule type="expression" priority="2180" id="{B4AA199E-68E0-4118-8032-9757B7C39515}">
            <xm:f>AND(AL14&gt;=Einstellungen!$D$194,AL14&lt;=Einstellungen!$E$194)</xm:f>
            <x14:dxf>
              <fill>
                <patternFill>
                  <bgColor theme="5" tint="0.59996337778862885"/>
                </patternFill>
              </fill>
            </x14:dxf>
          </x14:cfRule>
          <x14:cfRule type="expression" priority="2179" id="{D31A36BD-F6CC-41BF-9D9F-9AECA3AD41FF}">
            <xm:f>AND(AL14&gt;=Einstellungen!$D$195,AL14&lt;=Einstellungen!$E$195)</xm:f>
            <x14:dxf>
              <fill>
                <patternFill>
                  <bgColor theme="5" tint="0.59996337778862885"/>
                </patternFill>
              </fill>
            </x14:dxf>
          </x14:cfRule>
          <x14:cfRule type="expression" priority="2178" id="{3CC499E3-EE83-46F9-BB1F-2BB0A57ABC1B}">
            <xm:f>AND(AL14&gt;=Einstellungen!$D$196,AL14&lt;=Einstellungen!$E$196)</xm:f>
            <x14:dxf>
              <fill>
                <patternFill>
                  <bgColor theme="5" tint="0.59996337778862885"/>
                </patternFill>
              </fill>
            </x14:dxf>
          </x14:cfRule>
          <x14:cfRule type="expression" priority="2177" id="{B032BA6A-B132-4DED-85A6-87F0CEEC1175}">
            <xm:f>AND(AL14&gt;=Einstellungen!$D$197,AL14&lt;=Einstellungen!$E$197)</xm:f>
            <x14:dxf>
              <fill>
                <patternFill>
                  <bgColor theme="5" tint="0.59996337778862885"/>
                </patternFill>
              </fill>
            </x14:dxf>
          </x14:cfRule>
          <x14:cfRule type="expression" priority="2176" id="{D157ED87-B822-4763-94B3-7E61C2402102}">
            <xm:f>AND(AL14&gt;=Einstellungen!$D$198,AL14&lt;=Einstellungen!$E$198)</xm:f>
            <x14:dxf>
              <fill>
                <patternFill>
                  <bgColor theme="5" tint="0.59996337778862885"/>
                </patternFill>
              </fill>
            </x14:dxf>
          </x14:cfRule>
          <x14:cfRule type="expression" priority="2175" id="{FED30003-C992-4FE2-9043-BAE8F53E8B74}">
            <xm:f>AND(AL14&gt;=Einstellungen!$D$199,AL14&lt;=Einstellungen!$E$199)</xm:f>
            <x14:dxf>
              <fill>
                <patternFill>
                  <bgColor theme="5" tint="0.59996337778862885"/>
                </patternFill>
              </fill>
            </x14:dxf>
          </x14:cfRule>
          <x14:cfRule type="expression" priority="2174" id="{C802A495-4599-4431-B2B9-A8AF6A4EDEFA}">
            <xm:f>AND(AL14&gt;=Einstellungen!$D$200,AL14&lt;=Einstellungen!$E$200)</xm:f>
            <x14:dxf>
              <fill>
                <patternFill>
                  <bgColor theme="5" tint="0.59996337778862885"/>
                </patternFill>
              </fill>
            </x14:dxf>
          </x14:cfRule>
          <xm:sqref>AR14 AR16 AR18 AR20 AR22 AR24 AR26 AR28 AR30 AR32 AR34 AR36 AR38 AR40 AR42 AR44 AR46 AR48 AR50 AR52 AR54 AR56 AR58 AR60 AR62 AR64 AR66 AR68 AR70 AR72 AR74 AR76 AR78 AR80 AR82 AR84</xm:sqref>
        </x14:conditionalFormatting>
        <x14:conditionalFormatting xmlns:xm="http://schemas.microsoft.com/office/excel/2006/main">
          <x14:cfRule type="expression" priority="2168" id="{631AB431-8365-4A69-BCB6-F694366B63CD}">
            <xm:f>AND(AL14&gt;=Einstellungen!$D$196,AL14&lt;=Einstellungen!$E$196)</xm:f>
            <x14:dxf>
              <fill>
                <patternFill>
                  <bgColor theme="5" tint="0.59996337778862885"/>
                </patternFill>
              </fill>
            </x14:dxf>
          </x14:cfRule>
          <x14:cfRule type="expression" priority="2167" id="{F38835A4-8BEC-4D16-943C-28EFC78F3C3D}">
            <xm:f>AND(AL14&gt;=Einstellungen!$D$197,AL14&lt;=Einstellungen!$E$197)</xm:f>
            <x14:dxf>
              <fill>
                <patternFill>
                  <bgColor theme="5" tint="0.59996337778862885"/>
                </patternFill>
              </fill>
            </x14:dxf>
          </x14:cfRule>
          <x14:cfRule type="expression" priority="2166" id="{B73B2C99-0F42-4D19-8249-21CE4C0020DA}">
            <xm:f>AND(AL14&gt;=Einstellungen!$D$198,AL14&lt;=Einstellungen!$E$198)</xm:f>
            <x14:dxf>
              <fill>
                <patternFill>
                  <bgColor theme="5" tint="0.59996337778862885"/>
                </patternFill>
              </fill>
            </x14:dxf>
          </x14:cfRule>
          <x14:cfRule type="expression" priority="2163" id="{540FABD3-0B9C-4761-B3E2-8E53622E0280}">
            <xm:f>AND(AL14&gt;=Einstellungen!$D$201,AL14&lt;=Einstellungen!$E$201)</xm:f>
            <x14:dxf>
              <fill>
                <patternFill>
                  <bgColor theme="5" tint="0.59996337778862885"/>
                </patternFill>
              </fill>
            </x14:dxf>
          </x14:cfRule>
          <x14:cfRule type="expression" priority="2170" id="{A9DF17B2-F357-4AF1-9281-0CDB93F85ED4}">
            <xm:f>AND(AL14&gt;=Einstellungen!$D$194,AL14&lt;=Einstellungen!$E$194)</xm:f>
            <x14:dxf>
              <fill>
                <patternFill>
                  <bgColor theme="5" tint="0.59996337778862885"/>
                </patternFill>
              </fill>
            </x14:dxf>
          </x14:cfRule>
          <x14:cfRule type="expression" priority="2164" id="{17D33ED6-1C9B-40F6-A16A-8B622FC4B13B}">
            <xm:f>AND(AL14&gt;=Einstellungen!$D$200,AL14&lt;=Einstellungen!$E$200)</xm:f>
            <x14:dxf>
              <fill>
                <patternFill>
                  <bgColor theme="5" tint="0.59996337778862885"/>
                </patternFill>
              </fill>
            </x14:dxf>
          </x14:cfRule>
          <x14:cfRule type="expression" priority="2165" id="{7DB54977-FC0A-4E2B-B03F-ABD682C6F682}">
            <xm:f>AND(AL14&gt;=Einstellungen!$D$199,AL14&lt;=Einstellungen!$E$199)</xm:f>
            <x14:dxf>
              <fill>
                <patternFill>
                  <bgColor theme="5" tint="0.59996337778862885"/>
                </patternFill>
              </fill>
            </x14:dxf>
          </x14:cfRule>
          <x14:cfRule type="expression" priority="2172" id="{7E5ACF32-1CF1-4480-91D5-DE304E75C16E}">
            <xm:f>AND(AL14&gt;=Einstellungen!$D$192,AL14&lt;=Einstellungen!$E$192)</xm:f>
            <x14:dxf>
              <fill>
                <patternFill>
                  <bgColor theme="5" tint="0.59996337778862885"/>
                </patternFill>
              </fill>
            </x14:dxf>
          </x14:cfRule>
          <x14:cfRule type="expression" priority="2171" id="{D670DA69-0421-4080-BF2D-40624160ADB4}">
            <xm:f>AND(AL14&gt;=Einstellungen!$D$193,AL14&lt;=Einstellungen!$E$193)</xm:f>
            <x14:dxf>
              <fill>
                <patternFill>
                  <bgColor theme="5" tint="0.59996337778862885"/>
                </patternFill>
              </fill>
            </x14:dxf>
          </x14:cfRule>
          <x14:cfRule type="expression" priority="2169" id="{43CF4401-D9CE-4910-9B2A-41DCB68801B0}">
            <xm:f>AND(AL14&gt;=Einstellungen!$D$195,AL14&lt;=Einstellungen!$E$195)</xm:f>
            <x14:dxf>
              <fill>
                <patternFill>
                  <bgColor theme="5" tint="0.59996337778862885"/>
                </patternFill>
              </fill>
            </x14:dxf>
          </x14:cfRule>
          <xm:sqref>AR15 AR17 AR19 AR21 AR23 AR25 AR27 AR29 AR31 AR33 AR35 AR37 AR39 AR41 AR43 AR45 AR47 AR49 AR51 AR53 AR55 AR57 AR59 AR61 AR63 AR65 AR67 AR69 AR71 AR73 AR75 AR77 AR79 AR81 AR83 AR85</xm:sqref>
        </x14:conditionalFormatting>
        <x14:conditionalFormatting xmlns:xm="http://schemas.microsoft.com/office/excel/2006/main">
          <x14:cfRule type="expression" priority="2264" id="{82149599-5959-4A84-838D-5183208E0003}">
            <xm:f>AND( AL12&gt;=Einstellungen!$D$206,AL12&lt;=Einstellungen!$E$206)</xm:f>
            <x14:dxf>
              <fill>
                <patternFill>
                  <bgColor rgb="FFFFC000"/>
                </patternFill>
              </fill>
            </x14:dxf>
          </x14:cfRule>
          <x14:cfRule type="expression" priority="2271" id="{01FE18BB-60B0-4D65-9222-2611D1CB6134}">
            <xm:f>AND(AL12&gt;=Einstellungen!$D$213,AL12&lt;=Einstellungen!$E$213)</xm:f>
            <x14:dxf>
              <fill>
                <patternFill>
                  <bgColor rgb="FFFFC000"/>
                </patternFill>
              </fill>
            </x14:dxf>
          </x14:cfRule>
          <x14:cfRule type="expression" priority="2270" id="{E408A31B-E0BC-4FBD-AE44-F25E387A0A09}">
            <xm:f>AND(AL12&gt;=Einstellungen!$D$212,AL12&lt;=Einstellungen!$E$212)</xm:f>
            <x14:dxf>
              <fill>
                <patternFill>
                  <bgColor rgb="FFFFC000"/>
                </patternFill>
              </fill>
            </x14:dxf>
          </x14:cfRule>
          <x14:cfRule type="expression" priority="2263" id="{E2A0A1C5-D4B3-49D0-8728-A15FD42524A8}">
            <xm:f>AND(AL12&gt;=Einstellungen!$D$205,AL12&lt;=Einstellungen!$E$205)</xm:f>
            <x14:dxf>
              <fill>
                <patternFill>
                  <bgColor rgb="FFFFC000"/>
                </patternFill>
              </fill>
            </x14:dxf>
          </x14:cfRule>
          <x14:cfRule type="expression" priority="2272" id="{15C07607-469B-4D33-A6E5-E9FB4C0C9CC5}">
            <xm:f>AND(AL12&gt;=Einstellungen!$D$214,AL12&lt;=Einstellungen!$E$214)</xm:f>
            <x14:dxf>
              <fill>
                <patternFill>
                  <bgColor rgb="FFFFC000"/>
                </patternFill>
              </fill>
            </x14:dxf>
          </x14:cfRule>
          <x14:cfRule type="expression" priority="2268" id="{5ED40710-584C-4A98-814E-C4F4836C8AB3}">
            <xm:f>AND(AL12&gt;=Einstellungen!$D$210,AL12&lt;=Einstellungen!$E$210)</xm:f>
            <x14:dxf>
              <fill>
                <patternFill>
                  <bgColor rgb="FFFFC000"/>
                </patternFill>
              </fill>
            </x14:dxf>
          </x14:cfRule>
          <x14:cfRule type="expression" priority="2267" id="{C789F605-62EB-4382-BD75-3E70EFC0CC05}">
            <xm:f>AND(AL12&gt;=Einstellungen!$D$209,AL12&lt;=Einstellungen!$E$209)</xm:f>
            <x14:dxf>
              <fill>
                <patternFill>
                  <bgColor rgb="FFFFC000"/>
                </patternFill>
              </fill>
            </x14:dxf>
          </x14:cfRule>
          <x14:cfRule type="expression" priority="2266" id="{A7F96F5E-BC3B-4C46-AF87-E84F996FD7FE}">
            <xm:f>AND(AL12&gt;=Einstellungen!$D$208,AL12&lt;=Einstellungen!$E$208)</xm:f>
            <x14:dxf>
              <fill>
                <patternFill>
                  <bgColor rgb="FFFFC000"/>
                </patternFill>
              </fill>
            </x14:dxf>
          </x14:cfRule>
          <x14:cfRule type="expression" priority="2265" id="{E9EB6BF8-B0B4-47FC-AEB0-7B3B391E9093}">
            <xm:f>AND(AL12&gt;=Einstellungen!$D$207,AL12&lt;=Einstellungen!$E$207)</xm:f>
            <x14:dxf>
              <fill>
                <patternFill>
                  <bgColor rgb="FFFFC000"/>
                </patternFill>
              </fill>
            </x14:dxf>
          </x14:cfRule>
          <x14:cfRule type="expression" priority="2269" id="{A34D51C4-B5F6-43E3-8F3D-314BE5257D0E}">
            <xm:f>AND(AL12&gt;=Einstellungen!$D$211,AL12&lt;=Einstellungen!$E$211)</xm:f>
            <x14:dxf>
              <fill>
                <patternFill>
                  <bgColor rgb="FFFFC000"/>
                </patternFill>
              </fill>
            </x14:dxf>
          </x14:cfRule>
          <xm:sqref>AS12</xm:sqref>
        </x14:conditionalFormatting>
        <x14:conditionalFormatting xmlns:xm="http://schemas.microsoft.com/office/excel/2006/main">
          <x14:cfRule type="expression" priority="2253" id="{E0ADAD5C-A833-4FC0-A2A3-C2C8B8157FAD}">
            <xm:f>AND(AL12&gt;=Einstellungen!$D$205,AL12&lt;=Einstellungen!$E$205)</xm:f>
            <x14:dxf>
              <fill>
                <patternFill>
                  <bgColor rgb="FFFFC000"/>
                </patternFill>
              </fill>
            </x14:dxf>
          </x14:cfRule>
          <x14:cfRule type="expression" priority="2261" id="{5F48B1DA-2FCF-4D84-ACF9-B7C1C4DFA843}">
            <xm:f>AND(AL12&gt;=Einstellungen!$D$213,AL12&lt;=Einstellungen!$E$213)</xm:f>
            <x14:dxf>
              <fill>
                <patternFill>
                  <bgColor rgb="FFFFC000"/>
                </patternFill>
              </fill>
            </x14:dxf>
          </x14:cfRule>
          <x14:cfRule type="expression" priority="2260" id="{8AE87A84-4F5D-4FFD-AB32-B986A6094FA5}">
            <xm:f>AND(AL12&gt;=Einstellungen!$D$212,AL12&lt;=Einstellungen!$E$212)</xm:f>
            <x14:dxf>
              <fill>
                <patternFill>
                  <bgColor rgb="FFFFC000"/>
                </patternFill>
              </fill>
            </x14:dxf>
          </x14:cfRule>
          <x14:cfRule type="expression" priority="2262" id="{A26455F1-29D2-4A7B-B75D-91C7915E1BD3}">
            <xm:f>AND(AL12&gt;=Einstellungen!$D$214,AL12&lt;=Einstellungen!$E$214)</xm:f>
            <x14:dxf>
              <fill>
                <patternFill>
                  <bgColor rgb="FFFFC000"/>
                </patternFill>
              </fill>
            </x14:dxf>
          </x14:cfRule>
          <x14:cfRule type="expression" priority="2259" id="{990E091C-0445-43DC-9AF8-32E5207C378C}">
            <xm:f>AND(AL12&gt;=Einstellungen!$D$211,AL12&lt;=Einstellungen!$E$211)</xm:f>
            <x14:dxf>
              <fill>
                <patternFill>
                  <bgColor rgb="FFFFC000"/>
                </patternFill>
              </fill>
            </x14:dxf>
          </x14:cfRule>
          <x14:cfRule type="expression" priority="2258" id="{CAC47496-C482-4041-A743-35ACBDDA6B7B}">
            <xm:f>AND(AL12&gt;=Einstellungen!$D$210,AL12&lt;=Einstellungen!$E$210)</xm:f>
            <x14:dxf>
              <fill>
                <patternFill>
                  <bgColor rgb="FFFFC000"/>
                </patternFill>
              </fill>
            </x14:dxf>
          </x14:cfRule>
          <x14:cfRule type="expression" priority="2257" id="{710EEFE7-18DA-41EB-AA96-1BA4F9F554C4}">
            <xm:f>AND(AL12&gt;=Einstellungen!$D$209,AL12&lt;=Einstellungen!$E$209)</xm:f>
            <x14:dxf>
              <fill>
                <patternFill>
                  <bgColor rgb="FFFFC000"/>
                </patternFill>
              </fill>
            </x14:dxf>
          </x14:cfRule>
          <x14:cfRule type="expression" priority="2256" id="{24D20646-98AE-41B1-B70C-915C94945D82}">
            <xm:f>AND(AL12&gt;=Einstellungen!$D$208,AL12&lt;=Einstellungen!$E$208)</xm:f>
            <x14:dxf>
              <fill>
                <patternFill>
                  <bgColor rgb="FFFFC000"/>
                </patternFill>
              </fill>
            </x14:dxf>
          </x14:cfRule>
          <x14:cfRule type="expression" priority="2255" id="{6FBA28A5-B0BC-4C3F-A82F-BDFA610AB99C}">
            <xm:f>AND(AL12&gt;=Einstellungen!$D$207,AL12&lt;=Einstellungen!$E$207)</xm:f>
            <x14:dxf>
              <fill>
                <patternFill>
                  <bgColor rgb="FFFFC000"/>
                </patternFill>
              </fill>
            </x14:dxf>
          </x14:cfRule>
          <x14:cfRule type="expression" priority="2254" id="{8347A06B-CBE1-4A06-B413-0C4D52DBA4A4}">
            <xm:f>AND(AL12&gt;=Einstellungen!$D$206,AL12&lt;=Einstellungen!$E$206)</xm:f>
            <x14:dxf>
              <fill>
                <patternFill>
                  <bgColor rgb="FFFFC000"/>
                </patternFill>
              </fill>
            </x14:dxf>
          </x14:cfRule>
          <xm:sqref>AS13</xm:sqref>
        </x14:conditionalFormatting>
        <x14:conditionalFormatting xmlns:xm="http://schemas.microsoft.com/office/excel/2006/main">
          <x14:cfRule type="expression" priority="2162" id="{9E683810-69C5-4098-A1BF-70D790CF6A12}">
            <xm:f>AND(AL14&gt;=Einstellungen!$D$214,AL14&lt;=Einstellungen!$E$214)</xm:f>
            <x14:dxf>
              <fill>
                <patternFill>
                  <bgColor rgb="FFFFC000"/>
                </patternFill>
              </fill>
            </x14:dxf>
          </x14:cfRule>
          <x14:cfRule type="expression" priority="2161" id="{BF2E0835-1220-4032-A7B8-6CBD08D5844C}">
            <xm:f>AND(AL14&gt;=Einstellungen!$D$213,AL14&lt;=Einstellungen!$E$213)</xm:f>
            <x14:dxf>
              <fill>
                <patternFill>
                  <bgColor rgb="FFFFC000"/>
                </patternFill>
              </fill>
            </x14:dxf>
          </x14:cfRule>
          <x14:cfRule type="expression" priority="2160" id="{4F3CEC66-F187-4F1D-A7D0-93B6A4ED18A5}">
            <xm:f>AND(AL14&gt;=Einstellungen!$D$212,AL14&lt;=Einstellungen!$E$212)</xm:f>
            <x14:dxf>
              <fill>
                <patternFill>
                  <bgColor rgb="FFFFC000"/>
                </patternFill>
              </fill>
            </x14:dxf>
          </x14:cfRule>
          <x14:cfRule type="expression" priority="2159" id="{ECA0D340-3D62-4FA5-B77E-B962EA48EA69}">
            <xm:f>AND(AL14&gt;=Einstellungen!$D$211,AL14&lt;=Einstellungen!$E$211)</xm:f>
            <x14:dxf>
              <fill>
                <patternFill>
                  <bgColor rgb="FFFFC000"/>
                </patternFill>
              </fill>
            </x14:dxf>
          </x14:cfRule>
          <x14:cfRule type="expression" priority="2158" id="{8E15D0B0-84A8-49FE-8429-BFB0B1F1DAFA}">
            <xm:f>AND(AL14&gt;=Einstellungen!$D$210,AL14&lt;=Einstellungen!$E$210)</xm:f>
            <x14:dxf>
              <fill>
                <patternFill>
                  <bgColor rgb="FFFFC000"/>
                </patternFill>
              </fill>
            </x14:dxf>
          </x14:cfRule>
          <x14:cfRule type="expression" priority="2157" id="{4A1EBAD8-9E76-4F6F-87F5-F4F1C73EC04A}">
            <xm:f>AND(AL14&gt;=Einstellungen!$D$209,AL14&lt;=Einstellungen!$E$209)</xm:f>
            <x14:dxf>
              <fill>
                <patternFill>
                  <bgColor rgb="FFFFC000"/>
                </patternFill>
              </fill>
            </x14:dxf>
          </x14:cfRule>
          <x14:cfRule type="expression" priority="2153" id="{E971E823-70AF-4320-B056-489AAFE66EE7}">
            <xm:f>AND(AL14&gt;=Einstellungen!$D$205,AL14&lt;=Einstellungen!$E$205)</xm:f>
            <x14:dxf>
              <fill>
                <patternFill>
                  <bgColor rgb="FFFFC000"/>
                </patternFill>
              </fill>
            </x14:dxf>
          </x14:cfRule>
          <x14:cfRule type="expression" priority="2154" id="{4FC37469-95FD-49BF-BA2F-254C3F8BC76A}">
            <xm:f>AND( AL14&gt;=Einstellungen!$D$206,AL14&lt;=Einstellungen!$E$206)</xm:f>
            <x14:dxf>
              <fill>
                <patternFill>
                  <bgColor rgb="FFFFC000"/>
                </patternFill>
              </fill>
            </x14:dxf>
          </x14:cfRule>
          <x14:cfRule type="expression" priority="2155" id="{638A036C-AA48-4922-8AE6-0C1D9AF61819}">
            <xm:f>AND(AL14&gt;=Einstellungen!$D$207,AL14&lt;=Einstellungen!$E$207)</xm:f>
            <x14:dxf>
              <fill>
                <patternFill>
                  <bgColor rgb="FFFFC000"/>
                </patternFill>
              </fill>
            </x14:dxf>
          </x14:cfRule>
          <x14:cfRule type="expression" priority="2156" id="{2623A241-F558-4E17-B47B-FE8A48DB038E}">
            <xm:f>AND(AL14&gt;=Einstellungen!$D$208,AL14&lt;=Einstellungen!$E$208)</xm:f>
            <x14:dxf>
              <fill>
                <patternFill>
                  <bgColor rgb="FFFFC000"/>
                </patternFill>
              </fill>
            </x14:dxf>
          </x14:cfRule>
          <xm:sqref>AS14 AS16 AS18 AS20 AS22 AS24 AS26 AS28 AS30 AS32 AS34 AS36 AS38 AS40 AS42 AS44 AS46 AS48 AS50 AS52 AS54 AS56 AS58 AS60 AS62 AS64 AS66 AS68 AS70 AS72 AS74 AS76 AS78 AS80 AS82 AS84</xm:sqref>
        </x14:conditionalFormatting>
        <x14:conditionalFormatting xmlns:xm="http://schemas.microsoft.com/office/excel/2006/main">
          <x14:cfRule type="expression" priority="2144" id="{6FAEA905-1EB0-4EF5-9D28-59B1CCA02205}">
            <xm:f>AND(AL14&gt;=Einstellungen!$D$206,AL14&lt;=Einstellungen!$E$206)</xm:f>
            <x14:dxf>
              <fill>
                <patternFill>
                  <bgColor rgb="FFFFC000"/>
                </patternFill>
              </fill>
            </x14:dxf>
          </x14:cfRule>
          <x14:cfRule type="expression" priority="2150" id="{1F080F6F-4673-45F3-80AC-C44A6A4AA7D6}">
            <xm:f>AND(AL14&gt;=Einstellungen!$D$212,AL14&lt;=Einstellungen!$E$212)</xm:f>
            <x14:dxf>
              <fill>
                <patternFill>
                  <bgColor rgb="FFFFC000"/>
                </patternFill>
              </fill>
            </x14:dxf>
          </x14:cfRule>
          <x14:cfRule type="expression" priority="2151" id="{D4205C65-68EE-4F20-937E-FFCE271659C5}">
            <xm:f>AND(AL14&gt;=Einstellungen!$D$213,AL14&lt;=Einstellungen!$E$213)</xm:f>
            <x14:dxf>
              <fill>
                <patternFill>
                  <bgColor rgb="FFFFC000"/>
                </patternFill>
              </fill>
            </x14:dxf>
          </x14:cfRule>
          <x14:cfRule type="expression" priority="2146" id="{829CC9CC-9A25-413E-A191-1429EE18D168}">
            <xm:f>AND(AL14&gt;=Einstellungen!$D$208,AL14&lt;=Einstellungen!$E$208)</xm:f>
            <x14:dxf>
              <fill>
                <patternFill>
                  <bgColor rgb="FFFFC000"/>
                </patternFill>
              </fill>
            </x14:dxf>
          </x14:cfRule>
          <x14:cfRule type="expression" priority="2152" id="{EF9A6B18-2019-437F-A69C-BE6BBECF8644}">
            <xm:f>AND(AL14&gt;=Einstellungen!$D$214,AL14&lt;=Einstellungen!$E$214)</xm:f>
            <x14:dxf>
              <fill>
                <patternFill>
                  <bgColor rgb="FFFFC000"/>
                </patternFill>
              </fill>
            </x14:dxf>
          </x14:cfRule>
          <x14:cfRule type="expression" priority="2143" id="{F1724F42-8A73-448B-8336-B64CC8C6157C}">
            <xm:f>AND(AL14&gt;=Einstellungen!$D$205,AL14&lt;=Einstellungen!$E$205)</xm:f>
            <x14:dxf>
              <fill>
                <patternFill>
                  <bgColor rgb="FFFFC000"/>
                </patternFill>
              </fill>
            </x14:dxf>
          </x14:cfRule>
          <x14:cfRule type="expression" priority="2145" id="{716A8E2C-FB1B-4396-850C-CBB71FDAA306}">
            <xm:f>AND(AL14&gt;=Einstellungen!$D$207,AL14&lt;=Einstellungen!$E$207)</xm:f>
            <x14:dxf>
              <fill>
                <patternFill>
                  <bgColor rgb="FFFFC000"/>
                </patternFill>
              </fill>
            </x14:dxf>
          </x14:cfRule>
          <x14:cfRule type="expression" priority="2147" id="{0083F884-F299-4293-ADE7-AAB39F1F1226}">
            <xm:f>AND(AL14&gt;=Einstellungen!$D$209,AL14&lt;=Einstellungen!$E$209)</xm:f>
            <x14:dxf>
              <fill>
                <patternFill>
                  <bgColor rgb="FFFFC000"/>
                </patternFill>
              </fill>
            </x14:dxf>
          </x14:cfRule>
          <x14:cfRule type="expression" priority="2148" id="{1D62B7E3-D2B5-4CB1-A446-9AC6F290AF49}">
            <xm:f>AND(AL14&gt;=Einstellungen!$D$210,AL14&lt;=Einstellungen!$E$210)</xm:f>
            <x14:dxf>
              <fill>
                <patternFill>
                  <bgColor rgb="FFFFC000"/>
                </patternFill>
              </fill>
            </x14:dxf>
          </x14:cfRule>
          <x14:cfRule type="expression" priority="2149" id="{9A9B0F14-1875-405D-A9DC-6C217CBF5702}">
            <xm:f>AND(AL14&gt;=Einstellungen!$D$211,AL14&lt;=Einstellungen!$E$211)</xm:f>
            <x14:dxf>
              <fill>
                <patternFill>
                  <bgColor rgb="FFFFC000"/>
                </patternFill>
              </fill>
            </x14:dxf>
          </x14:cfRule>
          <xm:sqref>AS15 AS17 AS19 AS21 AS23 AS25 AS27 AS29 AS31 AS33 AS35 AS37 AS39 AS41 AS43 AS45 AS47 AS49 AS51 AS53 AS55 AS57 AS59 AS61 AS63 AS65 AS67 AS69 AS71 AS73 AS75 AS77 AS79 AS81 AS83 AS85</xm:sqref>
        </x14:conditionalFormatting>
        <x14:conditionalFormatting xmlns:xm="http://schemas.microsoft.com/office/excel/2006/main">
          <x14:cfRule type="expression" priority="2252" id="{B7D47BD3-5C85-453A-9DDC-6DFFD29427CC}">
            <xm:f>AND(AL12&gt;=Einstellungen!$D$227,AL12&lt;=Einstellungen!$E$227)</xm:f>
            <x14:dxf>
              <fill>
                <patternFill>
                  <bgColor theme="2" tint="-0.24994659260841701"/>
                </patternFill>
              </fill>
            </x14:dxf>
          </x14:cfRule>
          <x14:cfRule type="expression" priority="2251" id="{711E65FA-BC64-4838-A8DB-FAF447DAD6F4}">
            <xm:f>AND(AL12&gt;=Einstellungen!$D$226,AL12&lt;=Einstellungen!$E$226)</xm:f>
            <x14:dxf>
              <fill>
                <patternFill>
                  <bgColor theme="2" tint="-0.24994659260841701"/>
                </patternFill>
              </fill>
            </x14:dxf>
          </x14:cfRule>
          <x14:cfRule type="expression" priority="2250" id="{A0B1338B-C416-4DE8-8748-254663472CC7}">
            <xm:f>AND(AL12&gt;=Einstellungen!$D$225,AL12&lt;=Einstellungen!$E$225)</xm:f>
            <x14:dxf>
              <fill>
                <patternFill>
                  <bgColor theme="2" tint="-0.24994659260841701"/>
                </patternFill>
              </fill>
            </x14:dxf>
          </x14:cfRule>
          <x14:cfRule type="expression" priority="2249" id="{4C95932A-2803-4E80-8AAC-D5F04F053DE9}">
            <xm:f>AND(AL12&gt;=Einstellungen!$D$224,AL12&lt;=Einstellungen!$E$224)</xm:f>
            <x14:dxf>
              <fill>
                <patternFill>
                  <bgColor theme="2" tint="-0.24994659260841701"/>
                </patternFill>
              </fill>
            </x14:dxf>
          </x14:cfRule>
          <x14:cfRule type="expression" priority="2248" id="{B7DFA2ED-A03E-4BB7-AF87-78B3D4561EC9}">
            <xm:f>AND(AL12&gt;=Einstellungen!$D$223,AL12&lt;=Einstellungen!$E$223)</xm:f>
            <x14:dxf>
              <fill>
                <patternFill>
                  <bgColor theme="2" tint="-0.24994659260841701"/>
                </patternFill>
              </fill>
            </x14:dxf>
          </x14:cfRule>
          <x14:cfRule type="expression" priority="2247" id="{615A25F4-9AFA-486A-8039-D2AAEDA80B94}">
            <xm:f>AND(AL12&gt;=Einstellungen!$D$222,AL12&lt;=Einstellungen!$E$222)</xm:f>
            <x14:dxf>
              <fill>
                <patternFill>
                  <bgColor theme="2" tint="-0.24994659260841701"/>
                </patternFill>
              </fill>
            </x14:dxf>
          </x14:cfRule>
          <x14:cfRule type="expression" priority="2246" id="{3F5E58AA-115A-400D-B2AC-64ED2AFC7773}">
            <xm:f>AND(AL12&gt;=Einstellungen!$D$221,AL12&lt;=Einstellungen!$E$221)</xm:f>
            <x14:dxf>
              <fill>
                <patternFill>
                  <bgColor theme="2" tint="-0.24994659260841701"/>
                </patternFill>
              </fill>
            </x14:dxf>
          </x14:cfRule>
          <x14:cfRule type="expression" priority="2245" id="{D862DF03-A02C-437D-B1FD-E31F62EBC8D4}">
            <xm:f>AND(AL12&gt;=Einstellungen!$D$220,AL12&lt;=Einstellungen!$E$220)</xm:f>
            <x14:dxf>
              <fill>
                <patternFill>
                  <bgColor theme="2" tint="-0.24994659260841701"/>
                </patternFill>
              </fill>
            </x14:dxf>
          </x14:cfRule>
          <x14:cfRule type="expression" priority="2244" id="{11FE70D6-64B9-4B0C-A314-75780BF71FED}">
            <xm:f>AND( AL12&gt;=Einstellungen!$D$219,AL12&lt;=Einstellungen!$E$219)</xm:f>
            <x14:dxf>
              <fill>
                <patternFill>
                  <bgColor theme="2" tint="-0.24994659260841701"/>
                </patternFill>
              </fill>
            </x14:dxf>
          </x14:cfRule>
          <x14:cfRule type="expression" priority="2243" id="{10FF5949-AAC1-4974-ACD5-A324262ED278}">
            <xm:f>AND(AL12&gt;=Einstellungen!$D$218,AL12&lt;=Einstellungen!$E$218)</xm:f>
            <x14:dxf>
              <fill>
                <patternFill>
                  <bgColor theme="2" tint="-0.24994659260841701"/>
                </patternFill>
              </fill>
            </x14:dxf>
          </x14:cfRule>
          <xm:sqref>AT12</xm:sqref>
        </x14:conditionalFormatting>
        <x14:conditionalFormatting xmlns:xm="http://schemas.microsoft.com/office/excel/2006/main">
          <x14:cfRule type="expression" priority="2237" id="{52DA15AC-9258-4624-8A7F-ADF3163D65E9}">
            <xm:f>AND(AL12&gt;=Einstellungen!$D$222,AL12&lt;=Einstellungen!$E$222)</xm:f>
            <x14:dxf>
              <fill>
                <patternFill>
                  <bgColor theme="2" tint="-0.24994659260841701"/>
                </patternFill>
              </fill>
            </x14:dxf>
          </x14:cfRule>
          <x14:cfRule type="expression" priority="2236" id="{121BD2EA-8970-48CD-B22A-791D54D1D47E}">
            <xm:f>AND(AL12&gt;=Einstellungen!$D$221,AL12&lt;=Einstellungen!$E$221)</xm:f>
            <x14:dxf>
              <fill>
                <patternFill>
                  <bgColor theme="2" tint="-0.24994659260841701"/>
                </patternFill>
              </fill>
            </x14:dxf>
          </x14:cfRule>
          <x14:cfRule type="expression" priority="2235" id="{4B65171F-FA51-4DFC-BF2C-90EC08529B06}">
            <xm:f>AND(AL12&gt;=Einstellungen!$D$220,AL12&lt;=Einstellungen!$E$220)</xm:f>
            <x14:dxf>
              <fill>
                <patternFill>
                  <bgColor theme="2" tint="-0.24994659260841701"/>
                </patternFill>
              </fill>
            </x14:dxf>
          </x14:cfRule>
          <x14:cfRule type="expression" priority="2234" id="{9869415E-1165-40E8-865D-574DC1B67BB0}">
            <xm:f>AND( AL12&gt;=Einstellungen!$D$219,AL12&lt;=Einstellungen!$E$219)</xm:f>
            <x14:dxf>
              <fill>
                <patternFill>
                  <bgColor theme="2" tint="-0.24994659260841701"/>
                </patternFill>
              </fill>
            </x14:dxf>
          </x14:cfRule>
          <x14:cfRule type="expression" priority="2233" id="{E0FA0757-F366-4501-8A25-44214269E0FE}">
            <xm:f>AND(AL12&gt;=Einstellungen!$D$218,AL12&lt;=Einstellungen!$E$218)</xm:f>
            <x14:dxf>
              <fill>
                <patternFill>
                  <bgColor theme="2" tint="-0.24994659260841701"/>
                </patternFill>
              </fill>
            </x14:dxf>
          </x14:cfRule>
          <x14:cfRule type="expression" priority="2239" id="{B7254C9A-B33A-46CA-8168-8C6E50AB4AB7}">
            <xm:f>AND(AL12&gt;=Einstellungen!$D$224,AL12&lt;=Einstellungen!$E$224)</xm:f>
            <x14:dxf>
              <fill>
                <patternFill>
                  <bgColor theme="2" tint="-0.24994659260841701"/>
                </patternFill>
              </fill>
            </x14:dxf>
          </x14:cfRule>
          <x14:cfRule type="expression" priority="2238" id="{0D5B7F1C-5224-4B60-AF5A-2444E83C771D}">
            <xm:f>AND(AL12&gt;=Einstellungen!$D$223,AL12&lt;=Einstellungen!$E$223)</xm:f>
            <x14:dxf>
              <fill>
                <patternFill>
                  <bgColor theme="2" tint="-0.24994659260841701"/>
                </patternFill>
              </fill>
            </x14:dxf>
          </x14:cfRule>
          <x14:cfRule type="expression" priority="2242" id="{AA16B2BA-069F-467F-917F-DA45ACEE372B}">
            <xm:f>AND(AL12&gt;=Einstellungen!$D$227,AL12&lt;=Einstellungen!$E$227)</xm:f>
            <x14:dxf>
              <fill>
                <patternFill>
                  <bgColor theme="2" tint="-0.24994659260841701"/>
                </patternFill>
              </fill>
            </x14:dxf>
          </x14:cfRule>
          <x14:cfRule type="expression" priority="2241" id="{A9FC8F41-AD14-49FC-B227-1328331F7B84}">
            <xm:f>AND(AL12&gt;=Einstellungen!$D$226,AL12&lt;=Einstellungen!$E$226)</xm:f>
            <x14:dxf>
              <fill>
                <patternFill>
                  <bgColor theme="2" tint="-0.24994659260841701"/>
                </patternFill>
              </fill>
            </x14:dxf>
          </x14:cfRule>
          <x14:cfRule type="expression" priority="2240" id="{45929C35-AB53-4A2C-8822-8BBE0DC21DE2}">
            <xm:f>AND(AL12&gt;=Einstellungen!$D$225,AL12&lt;=Einstellungen!$E$225)</xm:f>
            <x14:dxf>
              <fill>
                <patternFill>
                  <bgColor theme="2" tint="-0.24994659260841701"/>
                </patternFill>
              </fill>
            </x14:dxf>
          </x14:cfRule>
          <xm:sqref>AT13</xm:sqref>
        </x14:conditionalFormatting>
        <x14:conditionalFormatting xmlns:xm="http://schemas.microsoft.com/office/excel/2006/main">
          <x14:cfRule type="expression" priority="2227" id="{E5CCCF02-9AD7-4587-8B5C-24FB158B1F7B}">
            <xm:f>AND(AL14&gt;=Einstellungen!$D$222,AL14&lt;=Einstellungen!$E$222)</xm:f>
            <x14:dxf>
              <fill>
                <patternFill>
                  <bgColor theme="2" tint="-0.24994659260841701"/>
                </patternFill>
              </fill>
            </x14:dxf>
          </x14:cfRule>
          <x14:cfRule type="expression" priority="2226" id="{504862A4-FC19-4349-9274-9B569E71FD44}">
            <xm:f>AND(AL14&gt;=Einstellungen!$D$221,AL14&lt;=Einstellungen!$E$221)</xm:f>
            <x14:dxf>
              <fill>
                <patternFill>
                  <bgColor theme="2" tint="-0.24994659260841701"/>
                </patternFill>
              </fill>
            </x14:dxf>
          </x14:cfRule>
          <x14:cfRule type="expression" priority="2232" id="{E3F5ACBD-89BF-4DB5-B5D1-3E848A1E6A6C}">
            <xm:f>AND(AL14&gt;=Einstellungen!$D$227,AL14&lt;=Einstellungen!$E$227)</xm:f>
            <x14:dxf>
              <fill>
                <patternFill>
                  <bgColor theme="2" tint="-0.24994659260841701"/>
                </patternFill>
              </fill>
            </x14:dxf>
          </x14:cfRule>
          <x14:cfRule type="expression" priority="2224" id="{C10D29FA-AEFB-473A-9988-7408391F6BCA}">
            <xm:f>AND( AL14&gt;=Einstellungen!$D$219,AL14&lt;=Einstellungen!$E$219)</xm:f>
            <x14:dxf>
              <fill>
                <patternFill>
                  <bgColor theme="2" tint="-0.24994659260841701"/>
                </patternFill>
              </fill>
            </x14:dxf>
          </x14:cfRule>
          <x14:cfRule type="expression" priority="2223" id="{A831ECD4-BA9E-4137-9872-CFD471746002}">
            <xm:f>AND(AL14&gt;=Einstellungen!$D$218,AL14&lt;=Einstellungen!$E$218)</xm:f>
            <x14:dxf>
              <fill>
                <patternFill>
                  <bgColor theme="2" tint="-0.24994659260841701"/>
                </patternFill>
              </fill>
            </x14:dxf>
          </x14:cfRule>
          <x14:cfRule type="expression" priority="2225" id="{1BAA2456-5DB4-446A-AF44-B75DB084B380}">
            <xm:f>AND(AL14&gt;=Einstellungen!$D$220,AL14&lt;=Einstellungen!$E$220)</xm:f>
            <x14:dxf>
              <fill>
                <patternFill>
                  <bgColor theme="2" tint="-0.24994659260841701"/>
                </patternFill>
              </fill>
            </x14:dxf>
          </x14:cfRule>
          <x14:cfRule type="expression" priority="2231" id="{6FF436BF-D9AE-487E-9F77-A7C8AB0139EA}">
            <xm:f>AND(AL14&gt;=Einstellungen!$D$226,AL14&lt;=Einstellungen!$E$226)</xm:f>
            <x14:dxf>
              <fill>
                <patternFill>
                  <bgColor theme="2" tint="-0.24994659260841701"/>
                </patternFill>
              </fill>
            </x14:dxf>
          </x14:cfRule>
          <x14:cfRule type="expression" priority="2230" id="{38943B7D-8E9C-4523-AA1F-7D5E4F9CC784}">
            <xm:f>AND(AL14&gt;=Einstellungen!$D$225,AL14&lt;=Einstellungen!$E$225)</xm:f>
            <x14:dxf>
              <fill>
                <patternFill>
                  <bgColor theme="2" tint="-0.24994659260841701"/>
                </patternFill>
              </fill>
            </x14:dxf>
          </x14:cfRule>
          <x14:cfRule type="expression" priority="2229" id="{5023CD17-4B9D-420C-BBD1-81E8D42F3E46}">
            <xm:f>AND(AL14&gt;=Einstellungen!$D$224,AL14&lt;=Einstellungen!$E$224)</xm:f>
            <x14:dxf>
              <fill>
                <patternFill>
                  <bgColor theme="2" tint="-0.24994659260841701"/>
                </patternFill>
              </fill>
            </x14:dxf>
          </x14:cfRule>
          <x14:cfRule type="expression" priority="2228" id="{532B9ED7-4384-48EC-9CBE-54B33E92ACD8}">
            <xm:f>AND(AL14&gt;=Einstellungen!$D$223,AL14&lt;=Einstellungen!$E$223)</xm:f>
            <x14:dxf>
              <fill>
                <patternFill>
                  <bgColor theme="2" tint="-0.24994659260841701"/>
                </patternFill>
              </fill>
            </x14:dxf>
          </x14:cfRule>
          <xm:sqref>AT14 AT16 AT18 AT20 AT22 AT24 AT26 AT28 AT30 AT32 AT34 AT36 AT38 AT40 AT42 AT44 AT46 AT48 AT50 AT52 AT54 AT56 AT58 AT60 AT62 AT64 AT66 AT68 AT70 AT72 AT74 AT76 AT78 AT80 AT82 AT84</xm:sqref>
        </x14:conditionalFormatting>
        <x14:conditionalFormatting xmlns:xm="http://schemas.microsoft.com/office/excel/2006/main">
          <x14:cfRule type="expression" priority="2221" id="{BC34051C-C87D-4CAF-93E4-86656EF16902}">
            <xm:f>AND(AL14&gt;=Einstellungen!$D$226,AL14&lt;=Einstellungen!$E$226)</xm:f>
            <x14:dxf>
              <fill>
                <patternFill>
                  <bgColor theme="2" tint="-0.24994659260841701"/>
                </patternFill>
              </fill>
            </x14:dxf>
          </x14:cfRule>
          <x14:cfRule type="expression" priority="2220" id="{3923F911-2DC4-4FF0-A361-2E67D19B8B9D}">
            <xm:f>AND(AL14&gt;=Einstellungen!$D$225,AL14&lt;=Einstellungen!$E$225)</xm:f>
            <x14:dxf>
              <fill>
                <patternFill>
                  <bgColor theme="2" tint="-0.24994659260841701"/>
                </patternFill>
              </fill>
            </x14:dxf>
          </x14:cfRule>
          <x14:cfRule type="expression" priority="2219" id="{1E53E00F-5035-4D7F-AFE4-6E6C52BD178E}">
            <xm:f>AND(AL14&gt;=Einstellungen!$D$224,AL14&lt;=Einstellungen!$E$224)</xm:f>
            <x14:dxf>
              <fill>
                <patternFill>
                  <bgColor theme="2" tint="-0.24994659260841701"/>
                </patternFill>
              </fill>
            </x14:dxf>
          </x14:cfRule>
          <x14:cfRule type="expression" priority="2218" id="{7A9B3428-9DDC-49F3-A67E-5E68D138B3EB}">
            <xm:f>AND(AL14&gt;=Einstellungen!$D$223,AL14&lt;=Einstellungen!$E$223)</xm:f>
            <x14:dxf>
              <fill>
                <patternFill>
                  <bgColor theme="2" tint="-0.24994659260841701"/>
                </patternFill>
              </fill>
            </x14:dxf>
          </x14:cfRule>
          <x14:cfRule type="expression" priority="2217" id="{F8BFC5F3-FC13-48F5-934B-46429379BD1A}">
            <xm:f>AND(AL14&gt;=Einstellungen!$D$222,AL14&lt;=Einstellungen!$E$222)</xm:f>
            <x14:dxf>
              <fill>
                <patternFill>
                  <bgColor theme="2" tint="-0.24994659260841701"/>
                </patternFill>
              </fill>
            </x14:dxf>
          </x14:cfRule>
          <x14:cfRule type="expression" priority="2216" id="{5DC0F3E0-C1C6-4D29-A481-ED9EACAFEBA4}">
            <xm:f>AND(AL14&gt;=Einstellungen!$D$221,AL14&lt;=Einstellungen!$E$221)</xm:f>
            <x14:dxf>
              <fill>
                <patternFill>
                  <bgColor theme="2" tint="-0.24994659260841701"/>
                </patternFill>
              </fill>
            </x14:dxf>
          </x14:cfRule>
          <x14:cfRule type="expression" priority="2222" id="{563A408F-54B2-4646-A293-190E1AE0C6B1}">
            <xm:f>AND(AL14&gt;=Einstellungen!$D$227,AL14&lt;=Einstellungen!$E$227)</xm:f>
            <x14:dxf>
              <fill>
                <patternFill>
                  <bgColor theme="2" tint="-0.24994659260841701"/>
                </patternFill>
              </fill>
            </x14:dxf>
          </x14:cfRule>
          <x14:cfRule type="expression" priority="2214" id="{9CE26B4D-303F-47AE-BB56-103FDF4C44C4}">
            <xm:f>AND( AL14&gt;=Einstellungen!$D$219,AL14&lt;=Einstellungen!$E$219)</xm:f>
            <x14:dxf>
              <fill>
                <patternFill>
                  <bgColor theme="2" tint="-0.24994659260841701"/>
                </patternFill>
              </fill>
            </x14:dxf>
          </x14:cfRule>
          <x14:cfRule type="expression" priority="2213" id="{B974C1B1-D038-414F-9693-CF2D3EB4D039}">
            <xm:f>AND(AL14&gt;=Einstellungen!$D$218,AL14&lt;=Einstellungen!$E$218)</xm:f>
            <x14:dxf>
              <fill>
                <patternFill>
                  <bgColor theme="2" tint="-0.24994659260841701"/>
                </patternFill>
              </fill>
            </x14:dxf>
          </x14:cfRule>
          <x14:cfRule type="expression" priority="2215" id="{4986AD53-F573-4479-934B-D2FB9DCF2ADA}">
            <xm:f>AND(AL14&gt;=Einstellungen!$D$220,AL14&lt;=Einstellungen!$E$220)</xm:f>
            <x14:dxf>
              <fill>
                <patternFill>
                  <bgColor theme="2" tint="-0.24994659260841701"/>
                </patternFill>
              </fill>
            </x14:dxf>
          </x14:cfRule>
          <xm:sqref>AT15 AT17 AT19 AT21 AT23 AT25 AT27 AT29 AT31 AT33 AT35 AT37 AT39 AT41 AT43 AT45 AT47 AT49 AT51 AT53 AT55 AT57 AT59 AT61 AT63 AT65 AT67 AT69 AT71 AT73 AT75 AT77 AT79 AT81 AT83 AT85</xm:sqref>
        </x14:conditionalFormatting>
        <x14:conditionalFormatting xmlns:xm="http://schemas.microsoft.com/office/excel/2006/main">
          <x14:cfRule type="expression" priority="4596" id="{800D42CF-162A-4BAA-A2F4-4BF4E072139D}">
            <xm:f>AND(Einstellungen!$E$51="x")</xm:f>
            <x14:dxf>
              <fill>
                <patternFill>
                  <bgColor theme="0" tint="-0.14996795556505021"/>
                </patternFill>
              </fill>
            </x14:dxf>
          </x14:cfRule>
          <xm:sqref>AU20:AU23</xm:sqref>
        </x14:conditionalFormatting>
        <x14:conditionalFormatting xmlns:xm="http://schemas.microsoft.com/office/excel/2006/main">
          <x14:cfRule type="expression" priority="3462" id="{7512A225-93C6-4C1E-BCE4-1E6591778EE5}">
            <xm:f>AND(Einstellungen!$E$51="x")</xm:f>
            <x14:dxf>
              <fill>
                <patternFill>
                  <bgColor theme="0" tint="-0.14996795556505021"/>
                </patternFill>
              </fill>
            </x14:dxf>
          </x14:cfRule>
          <x14:cfRule type="expression" priority="4436" id="{419C463C-31C6-4168-926F-A4A68395C819}">
            <xm:f>AND(Einstellungen!$E$51="x")</xm:f>
            <x14:dxf>
              <fill>
                <patternFill>
                  <bgColor theme="0" tint="-0.14996795556505021"/>
                </patternFill>
              </fill>
            </x14:dxf>
          </x14:cfRule>
          <xm:sqref>AU34:AU37</xm:sqref>
        </x14:conditionalFormatting>
        <x14:conditionalFormatting xmlns:xm="http://schemas.microsoft.com/office/excel/2006/main">
          <x14:cfRule type="expression" priority="4296" id="{059CB94E-9520-4144-992B-96D0A63FF023}">
            <xm:f>AND(Einstellungen!$E$51="x")</xm:f>
            <x14:dxf>
              <fill>
                <patternFill>
                  <bgColor theme="0" tint="-0.14996795556505021"/>
                </patternFill>
              </fill>
            </x14:dxf>
          </x14:cfRule>
          <x14:cfRule type="expression" priority="3430" id="{774FAC47-93FD-434C-B38F-DCA386DF08E1}">
            <xm:f>AND(Einstellungen!$E$51="x")</xm:f>
            <x14:dxf>
              <fill>
                <patternFill>
                  <bgColor theme="0" tint="-0.14996795556505021"/>
                </patternFill>
              </fill>
            </x14:dxf>
          </x14:cfRule>
          <xm:sqref>AU48:AU51</xm:sqref>
        </x14:conditionalFormatting>
        <x14:conditionalFormatting xmlns:xm="http://schemas.microsoft.com/office/excel/2006/main">
          <x14:cfRule type="expression" priority="3398" id="{324A2316-9BE9-4DCA-B3AA-5E8CC065E9DA}">
            <xm:f>AND(Einstellungen!$E$51="x")</xm:f>
            <x14:dxf>
              <fill>
                <patternFill>
                  <bgColor theme="0" tint="-0.14996795556505021"/>
                </patternFill>
              </fill>
            </x14:dxf>
          </x14:cfRule>
          <x14:cfRule type="expression" priority="4156" id="{68A5100E-9CF7-4D24-9ED8-FCB97D20ADFD}">
            <xm:f>AND(Einstellungen!$E$51="x")</xm:f>
            <x14:dxf>
              <fill>
                <patternFill>
                  <bgColor theme="0" tint="-0.14996795556505021"/>
                </patternFill>
              </fill>
            </x14:dxf>
          </x14:cfRule>
          <xm:sqref>AU62:AU65</xm:sqref>
        </x14:conditionalFormatting>
        <x14:conditionalFormatting xmlns:xm="http://schemas.microsoft.com/office/excel/2006/main">
          <x14:cfRule type="expression" priority="4016" id="{E7546109-22E4-491A-8532-6A5E6F0EEA0A}">
            <xm:f>AND(Einstellungen!$E$51="x")</xm:f>
            <x14:dxf>
              <fill>
                <patternFill>
                  <bgColor theme="0" tint="-0.14996795556505021"/>
                </patternFill>
              </fill>
            </x14:dxf>
          </x14:cfRule>
          <x14:cfRule type="expression" priority="3356" id="{FA8E591F-FDB0-4AD7-B89E-1F4F81BFE718}">
            <xm:f>AND(Einstellungen!$E$51="x")</xm:f>
            <x14:dxf>
              <fill>
                <patternFill>
                  <bgColor theme="0" tint="-0.14996795556505021"/>
                </patternFill>
              </fill>
            </x14:dxf>
          </x14:cfRule>
          <xm:sqref>AU76:AU79</xm:sqref>
        </x14:conditionalFormatting>
        <x14:conditionalFormatting xmlns:xm="http://schemas.microsoft.com/office/excel/2006/main">
          <x14:cfRule type="expression" priority="969" id="{A195E501-29A4-4D74-B23E-B04085099255}">
            <xm:f>AND(AU12&gt;=Einstellungen!$D$130,AU12&lt;=Einstellungen!$E$130)</xm:f>
            <x14:dxf>
              <fill>
                <patternFill>
                  <bgColor rgb="FF00B050"/>
                </patternFill>
              </fill>
            </x14:dxf>
          </x14:cfRule>
          <x14:cfRule type="expression" priority="972" id="{A41F62C0-9BD9-436E-AFA4-0C822C1D3832}">
            <xm:f>AND(AU12&gt;=Einstellungen!$D$127,AU12&lt;=Einstellungen!$E$127)</xm:f>
            <x14:dxf>
              <fill>
                <patternFill>
                  <bgColor rgb="FF00B050"/>
                </patternFill>
              </fill>
            </x14:dxf>
          </x14:cfRule>
          <x14:cfRule type="expression" priority="963" id="{59405C7F-CD23-4384-BDA2-B0862BD60C8B}">
            <xm:f>AND(AU12&gt;=Einstellungen!$D$136,AU12&lt;=Einstellungen!$E$136)</xm:f>
            <x14:dxf>
              <fill>
                <patternFill>
                  <bgColor rgb="FF00B050"/>
                </patternFill>
              </fill>
            </x14:dxf>
          </x14:cfRule>
          <x14:cfRule type="expression" priority="966" id="{7C2997EF-54B4-4CD4-860C-79319F4EA3E5}">
            <xm:f>AND(AU12&gt;=Einstellungen!$D$133,AU12&lt;=Einstellungen!$E$133)</xm:f>
            <x14:dxf>
              <fill>
                <patternFill>
                  <bgColor rgb="FF00B050"/>
                </patternFill>
              </fill>
            </x14:dxf>
          </x14:cfRule>
          <xm:sqref>AV12 AV16 AV18 AV20 AV22 AV24 AV26 AV28 AV30 AV32 AV38 AV40 AV42 AV44 AV46 AV52 AV54 AV56 AV58 AV60 AV66 AV68 AV70 AV72 AV74 AV80 AV82 AV84 AV34 AV36 AV48 AV50 AV62 AV64 AV76 AV78 AV14</xm:sqref>
        </x14:conditionalFormatting>
        <x14:conditionalFormatting xmlns:xm="http://schemas.microsoft.com/office/excel/2006/main">
          <x14:cfRule type="expression" priority="973" id="{31568A1A-E947-43E1-A846-8F64EF2375E7}">
            <xm:f>AND(AU12&gt;=Einstellungen!$D$136,AU12&lt;=Einstellungen!$E$136)</xm:f>
            <x14:dxf>
              <fill>
                <patternFill>
                  <bgColor rgb="FF00B050"/>
                </patternFill>
              </fill>
            </x14:dxf>
          </x14:cfRule>
          <x14:cfRule type="expression" priority="974" id="{DBCE0F2F-462D-4742-9010-9673ADBAB011}">
            <xm:f>AND(AU12&gt;=Einstellungen!$D$135,AU12&lt;=Einstellungen!$E$135)</xm:f>
            <x14:dxf>
              <fill>
                <patternFill>
                  <bgColor rgb="FF00B050"/>
                </patternFill>
              </fill>
            </x14:dxf>
          </x14:cfRule>
          <x14:cfRule type="expression" priority="982" id="{33BCEB1C-822D-47CA-8660-F78440AA09D4}">
            <xm:f>AND(AU12&gt;=Einstellungen!$D$127,AU12&lt;=Einstellungen!$E$127)</xm:f>
            <x14:dxf>
              <fill>
                <patternFill>
                  <bgColor rgb="FF00B050"/>
                </patternFill>
              </fill>
            </x14:dxf>
          </x14:cfRule>
          <x14:cfRule type="expression" priority="977" id="{B02BBF9D-05C3-42FC-B59A-4326AD99536E}">
            <xm:f>AND(AU12&gt;=Einstellungen!$D$132,AU12&lt;=Einstellungen!$E$132)</xm:f>
            <x14:dxf>
              <fill>
                <patternFill>
                  <bgColor rgb="FF00B050"/>
                </patternFill>
              </fill>
            </x14:dxf>
          </x14:cfRule>
          <x14:cfRule type="expression" priority="981" id="{CEEBA300-81AE-43CC-856B-58F64155B193}">
            <xm:f>AND(AU12&gt;=Einstellungen!$D$128,AU12&lt;=Einstellungen!$E$128)</xm:f>
            <x14:dxf>
              <fill>
                <patternFill>
                  <bgColor rgb="FF00B050"/>
                </patternFill>
              </fill>
            </x14:dxf>
          </x14:cfRule>
          <x14:cfRule type="expression" priority="980" id="{09326C8D-439C-4E23-BED1-5F39A147AAC3}">
            <xm:f>AND(AU12&gt;=Einstellungen!$D$129,AU12&lt;=Einstellungen!$E$129)</xm:f>
            <x14:dxf>
              <fill>
                <patternFill>
                  <bgColor rgb="FF00B050"/>
                </patternFill>
              </fill>
            </x14:dxf>
          </x14:cfRule>
          <x14:cfRule type="expression" priority="979" id="{ACD77525-A126-408F-923C-FEA1D2CF21B4}">
            <xm:f>AND(AU12&gt;=Einstellungen!$D$130,AU12&lt;=Einstellungen!$E$130)</xm:f>
            <x14:dxf>
              <fill>
                <patternFill>
                  <bgColor rgb="FF00B050"/>
                </patternFill>
              </fill>
            </x14:dxf>
          </x14:cfRule>
          <x14:cfRule type="expression" priority="978" id="{AA04BB8C-D66D-49CF-A303-A9617270BA3E}">
            <xm:f>AND(AU12&gt;=Einstellungen!$D$131,AU12&lt;=Einstellungen!$E$131)</xm:f>
            <x14:dxf>
              <fill>
                <patternFill>
                  <bgColor rgb="FF00B050"/>
                </patternFill>
              </fill>
            </x14:dxf>
          </x14:cfRule>
          <x14:cfRule type="expression" priority="975" id="{A3A14E1A-E287-42C5-B6E4-54FCC205C6C9}">
            <xm:f>AND(AU12&gt;=Einstellungen!$D$134,AU12&lt;=Einstellungen!$E$134)</xm:f>
            <x14:dxf>
              <fill>
                <patternFill>
                  <bgColor rgb="FF00B050"/>
                </patternFill>
              </fill>
            </x14:dxf>
          </x14:cfRule>
          <x14:cfRule type="expression" priority="976" id="{853E21E8-446E-40B2-BEA0-7F650A950840}">
            <xm:f>AND(AU12&gt;=Einstellungen!$D$133,AU12&lt;=Einstellungen!$E$133)</xm:f>
            <x14:dxf>
              <fill>
                <patternFill>
                  <bgColor rgb="FF00B050"/>
                </patternFill>
              </fill>
            </x14:dxf>
          </x14:cfRule>
          <xm:sqref>AV17 AV19 AV21 AV23 AV25 AV27 AV29 AV31 AV33 AV39 AV41 AV43 AV45 AV47 AV53 AV55 AV57 AV59 AV61 AV67 AV69 AV71 AV73 AV75 AV81 AV83 AV85 AV35 AV37 AV49 AV51 AV63 AV65 AV77 AV79 AV13 AV15</xm:sqref>
        </x14:conditionalFormatting>
        <x14:conditionalFormatting xmlns:xm="http://schemas.microsoft.com/office/excel/2006/main">
          <x14:cfRule type="expression" priority="968" id="{0E87E699-5FD9-45E9-9AC8-A19624F04DAD}">
            <xm:f>AND(AU12&gt;=Einstellungen!$D$131,AU12&lt;=Einstellungen!$E$131)</xm:f>
            <x14:dxf>
              <fill>
                <patternFill>
                  <bgColor rgb="FF00B050"/>
                </patternFill>
              </fill>
            </x14:dxf>
          </x14:cfRule>
          <x14:cfRule type="expression" priority="970" id="{0E3F1491-D485-4373-BFC4-52C9976698FF}">
            <xm:f>AND(AU12&gt;=Einstellungen!$D$129,AU12&lt;=Einstellungen!$E$129)</xm:f>
            <x14:dxf>
              <fill>
                <patternFill>
                  <bgColor rgb="FF00B050"/>
                </patternFill>
              </fill>
            </x14:dxf>
          </x14:cfRule>
          <x14:cfRule type="expression" priority="971" id="{A2786F4C-9938-42E9-AC33-882584EA2B8C}">
            <xm:f>AND(AU12&gt;=Einstellungen!$D$128,AU12&lt;=Einstellungen!$E$128)</xm:f>
            <x14:dxf>
              <fill>
                <patternFill>
                  <bgColor rgb="FF00B050"/>
                </patternFill>
              </fill>
            </x14:dxf>
          </x14:cfRule>
          <x14:cfRule type="expression" priority="964" id="{02DE4A4E-3322-492C-8A1C-51019547FC59}">
            <xm:f>AND(AU12&gt;=Einstellungen!$D$135,AU12&lt;=Einstellungen!$E$135)</xm:f>
            <x14:dxf>
              <fill>
                <patternFill>
                  <bgColor rgb="FF00B050"/>
                </patternFill>
              </fill>
            </x14:dxf>
          </x14:cfRule>
          <x14:cfRule type="expression" priority="965" id="{35318527-491C-4077-964F-D64B3C36F8CF}">
            <xm:f>AND(AU12&gt;=Einstellungen!$D$134,AU12&lt;=Einstellungen!$E$134)</xm:f>
            <x14:dxf>
              <fill>
                <patternFill>
                  <bgColor rgb="FF00B050"/>
                </patternFill>
              </fill>
            </x14:dxf>
          </x14:cfRule>
          <x14:cfRule type="expression" priority="967" id="{582D3F89-98BF-4ADE-B551-7EBF6EDBD002}">
            <xm:f>AND(AU12&gt;=Einstellungen!$D$132,AU12&lt;=Einstellungen!$E$132)</xm:f>
            <x14:dxf>
              <fill>
                <patternFill>
                  <bgColor rgb="FF00B050"/>
                </patternFill>
              </fill>
            </x14:dxf>
          </x14:cfRule>
          <xm:sqref>AV20 AV22 AV34 AV36 AV48 AV50 AV62 AV64 AV76 AV78 AV12 AV14 AV16 AV18 AV24 AV26 AV28 AV30 AV32 AV38 AV40 AV42 AV44 AV46 AV52 AV54 AV56 AV58 AV60 AV66 AV68 AV70 AV72 AV74 AV80 AV82 AV84</xm:sqref>
        </x14:conditionalFormatting>
        <x14:conditionalFormatting xmlns:xm="http://schemas.microsoft.com/office/excel/2006/main">
          <x14:cfRule type="expression" priority="988" id="{6C475C63-8D3D-4151-8203-8D6B6E77CBDE}">
            <xm:f>AND(Einstellungen!$F$49="x")</xm:f>
            <x14:dxf>
              <fill>
                <patternFill>
                  <bgColor theme="0" tint="-0.14996795556505021"/>
                </patternFill>
              </fill>
            </x14:dxf>
          </x14:cfRule>
          <xm:sqref>AV20:AV23 AV34:AV37 AV48:AV51 AV62:AV65 AV76:AV79</xm:sqref>
        </x14:conditionalFormatting>
        <x14:conditionalFormatting xmlns:xm="http://schemas.microsoft.com/office/excel/2006/main">
          <x14:cfRule type="expression" priority="987" id="{462EDE85-C405-4DC8-9FF4-C6D31146AE01}">
            <xm:f>AND(Einstellungen!$F$49="x")</xm:f>
            <x14:dxf>
              <fill>
                <patternFill>
                  <bgColor theme="0" tint="-0.14996795556505021"/>
                </patternFill>
              </fill>
            </x14:dxf>
          </x14:cfRule>
          <xm:sqref>AV20:AV23</xm:sqref>
        </x14:conditionalFormatting>
        <x14:conditionalFormatting xmlns:xm="http://schemas.microsoft.com/office/excel/2006/main">
          <x14:cfRule type="expression" priority="986" id="{3FB82D76-9865-48D3-A935-FEA7F3E55628}">
            <xm:f>AND(Einstellungen!$F$49="x")</xm:f>
            <x14:dxf>
              <fill>
                <patternFill>
                  <bgColor theme="0" tint="-0.14996795556505021"/>
                </patternFill>
              </fill>
            </x14:dxf>
          </x14:cfRule>
          <xm:sqref>AV34:AV37</xm:sqref>
        </x14:conditionalFormatting>
        <x14:conditionalFormatting xmlns:xm="http://schemas.microsoft.com/office/excel/2006/main">
          <x14:cfRule type="expression" priority="985" id="{37115C42-74AE-4682-8958-D6BDBF0EAA5B}">
            <xm:f>AND(Einstellungen!$F$49="x")</xm:f>
            <x14:dxf>
              <fill>
                <patternFill>
                  <bgColor theme="0" tint="-0.14996795556505021"/>
                </patternFill>
              </fill>
            </x14:dxf>
          </x14:cfRule>
          <xm:sqref>AV48:AV51</xm:sqref>
        </x14:conditionalFormatting>
        <x14:conditionalFormatting xmlns:xm="http://schemas.microsoft.com/office/excel/2006/main">
          <x14:cfRule type="expression" priority="984" id="{9C2A64F2-3734-48BC-A99A-BD33F22AEFA6}">
            <xm:f>AND(Einstellungen!$F$49="x")</xm:f>
            <x14:dxf>
              <fill>
                <patternFill>
                  <bgColor theme="0" tint="-0.14996795556505021"/>
                </patternFill>
              </fill>
            </x14:dxf>
          </x14:cfRule>
          <xm:sqref>AV62:AV65</xm:sqref>
        </x14:conditionalFormatting>
        <x14:conditionalFormatting xmlns:xm="http://schemas.microsoft.com/office/excel/2006/main">
          <x14:cfRule type="expression" priority="983" id="{A91CB4A4-5721-4354-B857-43AC4F0133E9}">
            <xm:f>AND(Einstellungen!$F$49="x")</xm:f>
            <x14:dxf>
              <fill>
                <patternFill>
                  <bgColor theme="0" tint="-0.14996795556505021"/>
                </patternFill>
              </fill>
            </x14:dxf>
          </x14:cfRule>
          <xm:sqref>AV76:AV79</xm:sqref>
        </x14:conditionalFormatting>
        <x14:conditionalFormatting xmlns:xm="http://schemas.microsoft.com/office/excel/2006/main">
          <x14:cfRule type="expression" priority="2059" id="{159C6E17-B0D6-43A7-BDB1-BE1E34278A4F}">
            <xm:f>AND(AU12&gt;=Einstellungen!$D$182,AU12&lt;=Einstellungen!$E$182)</xm:f>
            <x14:dxf>
              <fill>
                <patternFill>
                  <bgColor theme="7" tint="0.39994506668294322"/>
                </patternFill>
              </fill>
            </x14:dxf>
          </x14:cfRule>
          <x14:cfRule type="expression" priority="2058" id="{3C5D1856-B11D-4272-B1F1-06D33CBE30C2}">
            <xm:f>AND(AU12&gt;=Einstellungen!$D$183,AU12&lt;=Einstellungen!$E$183)</xm:f>
            <x14:dxf>
              <fill>
                <patternFill>
                  <bgColor theme="7" tint="0.39994506668294322"/>
                </patternFill>
              </fill>
            </x14:dxf>
          </x14:cfRule>
          <x14:cfRule type="expression" priority="2057" id="{CD49550A-CE1C-494B-BE32-03797206035D}">
            <xm:f>AND(AU12&gt;=Einstellungen!$D$184,AU12&lt;=Einstellungen!$E$184)</xm:f>
            <x14:dxf>
              <fill>
                <patternFill>
                  <bgColor theme="7" tint="0.39994506668294322"/>
                </patternFill>
              </fill>
            </x14:dxf>
          </x14:cfRule>
          <x14:cfRule type="expression" priority="2056" id="{E651FFD6-4AA4-4016-8BA1-2091CBAC42EC}">
            <xm:f>AND(AU12&gt;=Einstellungen!$D$185,AU12&lt;=Einstellungen!$E$185)</xm:f>
            <x14:dxf>
              <fill>
                <patternFill>
                  <bgColor theme="7" tint="0.39994506668294322"/>
                </patternFill>
              </fill>
            </x14:dxf>
          </x14:cfRule>
          <x14:cfRule type="expression" priority="2055" id="{9672C110-2DF8-488A-B09A-FA81B3F64205}">
            <xm:f>AND(AU12&gt;=Einstellungen!$D$186,AU12&lt;=Einstellungen!$E$186)</xm:f>
            <x14:dxf>
              <fill>
                <patternFill>
                  <bgColor theme="7" tint="0.39994506668294322"/>
                </patternFill>
              </fill>
            </x14:dxf>
          </x14:cfRule>
          <x14:cfRule type="expression" priority="2054" id="{3E7C9588-FF4B-4425-8C3C-C091D817D45D}">
            <xm:f>AND(AU12&gt;=Einstellungen!$D$187,AU12&lt;=Einstellungen!$E$187)</xm:f>
            <x14:dxf>
              <fill>
                <patternFill>
                  <bgColor theme="7" tint="0.39994506668294322"/>
                </patternFill>
              </fill>
            </x14:dxf>
          </x14:cfRule>
          <x14:cfRule type="expression" priority="2053" id="{306FA781-EC7A-4F4A-AE18-B1B513D3905E}">
            <xm:f>AND(AU12&gt;=Einstellungen!$D$188,AU12&lt;=Einstellungen!$E$188)</xm:f>
            <x14:dxf>
              <fill>
                <patternFill>
                  <bgColor theme="7" tint="0.39994506668294322"/>
                </patternFill>
              </fill>
            </x14:dxf>
          </x14:cfRule>
          <x14:cfRule type="expression" priority="2062" id="{10C85952-F2C7-41DD-AAB2-70FA03E21C1F}">
            <xm:f>AND(AU12&gt;=Einstellungen!$D$179,AU12&lt;=Einstellungen!$E$179)</xm:f>
            <x14:dxf>
              <fill>
                <patternFill>
                  <bgColor theme="7" tint="0.39994506668294322"/>
                </patternFill>
              </fill>
            </x14:dxf>
          </x14:cfRule>
          <x14:cfRule type="expression" priority="2061" id="{14029F82-5CBF-48A2-A61E-2C4AFB667BA4}">
            <xm:f>AND(AU12&gt;=Einstellungen!$D$180,AU12&lt;=Einstellungen!$E$180)</xm:f>
            <x14:dxf>
              <fill>
                <patternFill>
                  <bgColor theme="7" tint="0.39994506668294322"/>
                </patternFill>
              </fill>
            </x14:dxf>
          </x14:cfRule>
          <x14:cfRule type="expression" priority="2060" id="{E164AB82-B7C7-41A2-9F3E-8440B148A601}">
            <xm:f>AND(AU12&gt;=Einstellungen!$D$181,AU12&lt;=Einstellungen!$E$181)</xm:f>
            <x14:dxf>
              <fill>
                <patternFill>
                  <bgColor theme="7" tint="0.39994506668294322"/>
                </patternFill>
              </fill>
            </x14:dxf>
          </x14:cfRule>
          <xm:sqref>AZ12</xm:sqref>
        </x14:conditionalFormatting>
        <x14:conditionalFormatting xmlns:xm="http://schemas.microsoft.com/office/excel/2006/main">
          <x14:cfRule type="expression" priority="2040" id="{74B5EF64-3F29-47C8-AA47-4355853C5044}">
            <xm:f>AND(AU14&gt;=Einstellungen!$D$181,AU14&lt;=Einstellungen!$E$181)</xm:f>
            <x14:dxf>
              <fill>
                <patternFill>
                  <bgColor theme="7" tint="0.39994506668294322"/>
                </patternFill>
              </fill>
            </x14:dxf>
          </x14:cfRule>
          <x14:cfRule type="expression" priority="2037" id="{B11E7767-2DEE-44A9-B4CD-420E438D9D8E}">
            <xm:f>AND(AU14&gt;=Einstellungen!$D$184,AU14&lt;=Einstellungen!$E$184)</xm:f>
            <x14:dxf>
              <fill>
                <patternFill>
                  <bgColor theme="7" tint="0.39994506668294322"/>
                </patternFill>
              </fill>
            </x14:dxf>
          </x14:cfRule>
          <x14:cfRule type="expression" priority="2038" id="{7CDFE489-F7B9-4036-A305-37197C341482}">
            <xm:f>AND(AU14&gt;=Einstellungen!$D$183,AU14&lt;=Einstellungen!$E$183)</xm:f>
            <x14:dxf>
              <fill>
                <patternFill>
                  <bgColor theme="7" tint="0.39994506668294322"/>
                </patternFill>
              </fill>
            </x14:dxf>
          </x14:cfRule>
          <x14:cfRule type="expression" priority="2039" id="{2532FAA8-7832-4369-8246-511A1CC34D1B}">
            <xm:f>AND(AU14&gt;=Einstellungen!$D$182,AU14&lt;=Einstellungen!$E$182)</xm:f>
            <x14:dxf>
              <fill>
                <patternFill>
                  <bgColor theme="7" tint="0.39994506668294322"/>
                </patternFill>
              </fill>
            </x14:dxf>
          </x14:cfRule>
          <x14:cfRule type="expression" priority="2035" id="{1264EBD1-B2CA-476A-B10B-6DC4AB845983}">
            <xm:f>AND(AU14&gt;=Einstellungen!$D$186,AU14&lt;=Einstellungen!$E$186)</xm:f>
            <x14:dxf>
              <fill>
                <patternFill>
                  <bgColor theme="7" tint="0.39994506668294322"/>
                </patternFill>
              </fill>
            </x14:dxf>
          </x14:cfRule>
          <x14:cfRule type="expression" priority="2034" id="{BA2168E1-B6B3-414D-8BCE-B0A2F42639C6}">
            <xm:f>AND(AU14&gt;=Einstellungen!$D$187,AU14&lt;=Einstellungen!$E$187)</xm:f>
            <x14:dxf>
              <fill>
                <patternFill>
                  <bgColor theme="7" tint="0.39994506668294322"/>
                </patternFill>
              </fill>
            </x14:dxf>
          </x14:cfRule>
          <x14:cfRule type="expression" priority="2033" id="{41B09499-0164-4CEA-AD13-418FDC8E59B0}">
            <xm:f>AND(AU14&gt;=Einstellungen!$D$188,AU14&lt;=Einstellungen!$E$188)</xm:f>
            <x14:dxf>
              <fill>
                <patternFill>
                  <bgColor theme="7" tint="0.39994506668294322"/>
                </patternFill>
              </fill>
            </x14:dxf>
          </x14:cfRule>
          <x14:cfRule type="expression" priority="2036" id="{AE897DB8-AF00-4FA1-81A7-606F44A069DA}">
            <xm:f>AND(AU14&gt;=Einstellungen!$D$185,AU14&lt;=Einstellungen!$E$185)</xm:f>
            <x14:dxf>
              <fill>
                <patternFill>
                  <bgColor theme="7" tint="0.39994506668294322"/>
                </patternFill>
              </fill>
            </x14:dxf>
          </x14:cfRule>
          <x14:cfRule type="expression" priority="2042" id="{3108A87D-6946-4DC6-AB8D-9BCA33B66F54}">
            <xm:f>AND(AU14&gt;=Einstellungen!$D$179,AU14&lt;=Einstellungen!$E$179)</xm:f>
            <x14:dxf>
              <fill>
                <patternFill>
                  <bgColor theme="7" tint="0.39994506668294322"/>
                </patternFill>
              </fill>
            </x14:dxf>
          </x14:cfRule>
          <x14:cfRule type="expression" priority="2041" id="{BA14197F-7D50-4292-9812-12799D8667FE}">
            <xm:f>AND(AU14&gt;=Einstellungen!$D$180,AU14&lt;=Einstellungen!$E$180)</xm:f>
            <x14:dxf>
              <fill>
                <patternFill>
                  <bgColor theme="7" tint="0.39994506668294322"/>
                </patternFill>
              </fill>
            </x14:dxf>
          </x14:cfRule>
          <xm:sqref>AZ14 AZ16 AZ18 AZ20 AZ22 AZ24 AZ26 AZ28 AZ30 AZ32 AZ34 AZ36 AZ38 AZ40 AZ42 AZ44 AZ46 AZ48 AZ50 AZ52 AZ54 AZ56 AZ58 AZ60 AZ62 AZ64 AZ66 AZ68 AZ70 AZ72 AZ74 AZ76 AZ78 AZ80 AZ82 AZ84</xm:sqref>
        </x14:conditionalFormatting>
        <x14:conditionalFormatting xmlns:xm="http://schemas.microsoft.com/office/excel/2006/main">
          <x14:cfRule type="expression" priority="2044" id="{C2A75963-7C8A-444B-B57E-BD3E83651A9E}">
            <xm:f>AND(AU14&gt;=Einstellungen!$D$187,AU14&lt;=Einstellungen!$E$187)</xm:f>
            <x14:dxf>
              <fill>
                <patternFill>
                  <bgColor theme="7" tint="0.39994506668294322"/>
                </patternFill>
              </fill>
            </x14:dxf>
          </x14:cfRule>
          <x14:cfRule type="expression" priority="2045" id="{E17573AE-19C5-4632-83AC-862B10E8C9B9}">
            <xm:f>AND(AU14&gt;=Einstellungen!$D$186,AU14&lt;=Einstellungen!$E$186)</xm:f>
            <x14:dxf>
              <fill>
                <patternFill>
                  <bgColor theme="7" tint="0.39994506668294322"/>
                </patternFill>
              </fill>
            </x14:dxf>
          </x14:cfRule>
          <x14:cfRule type="expression" priority="2047" id="{F5F285A9-0D10-43C9-8336-87333C52C94C}">
            <xm:f>AND(AU14&gt;=Einstellungen!$D$184,AU14&lt;=Einstellungen!$E$184)</xm:f>
            <x14:dxf>
              <fill>
                <patternFill>
                  <bgColor theme="7" tint="0.39994506668294322"/>
                </patternFill>
              </fill>
            </x14:dxf>
          </x14:cfRule>
          <x14:cfRule type="expression" priority="2048" id="{592D1FFB-460B-4325-B8A2-6D0CE314F563}">
            <xm:f>AND(AU14&gt;=Einstellungen!$D$183,AU14&lt;=Einstellungen!$E$183)</xm:f>
            <x14:dxf>
              <fill>
                <patternFill>
                  <bgColor theme="7" tint="0.39994506668294322"/>
                </patternFill>
              </fill>
            </x14:dxf>
          </x14:cfRule>
          <x14:cfRule type="expression" priority="2050" id="{2CF7B382-4A5C-497E-AB70-C1426339566A}">
            <xm:f>AND(AU14&gt;=Einstellungen!$D$181,AU14&lt;=Einstellungen!$E$181)</xm:f>
            <x14:dxf>
              <fill>
                <patternFill>
                  <bgColor theme="7" tint="0.39994506668294322"/>
                </patternFill>
              </fill>
            </x14:dxf>
          </x14:cfRule>
          <x14:cfRule type="expression" priority="2051" id="{63158257-CB03-4878-84B3-1B4F71C921B0}">
            <xm:f>AND(AU14&gt;=Einstellungen!$D$180,AU14&lt;=Einstellungen!$E$180)</xm:f>
            <x14:dxf>
              <fill>
                <patternFill>
                  <bgColor theme="7" tint="0.39994506668294322"/>
                </patternFill>
              </fill>
            </x14:dxf>
          </x14:cfRule>
          <x14:cfRule type="expression" priority="2052" id="{3DFD8B2E-114B-48B7-AFC2-D20D45E6C97B}">
            <xm:f>AND(AU14&gt;=Einstellungen!$D$179,AU14&lt;=Einstellungen!$E$179)</xm:f>
            <x14:dxf>
              <fill>
                <patternFill>
                  <bgColor theme="7" tint="0.39994506668294322"/>
                </patternFill>
              </fill>
            </x14:dxf>
          </x14:cfRule>
          <x14:cfRule type="expression" priority="2046" id="{6AFBC219-C15B-4567-80F9-249824F8DB0B}">
            <xm:f>AND(AU14&gt;=Einstellungen!$D$185,AU14&lt;=Einstellungen!$E$185)</xm:f>
            <x14:dxf>
              <fill>
                <patternFill>
                  <bgColor theme="7" tint="0.39994506668294322"/>
                </patternFill>
              </fill>
            </x14:dxf>
          </x14:cfRule>
          <x14:cfRule type="expression" priority="2049" id="{7B87F0B8-E5DC-4421-A7AA-504B1F2413BC}">
            <xm:f>AND(AU14&gt;=Einstellungen!$D$182,AU14&lt;=Einstellungen!$E$182)</xm:f>
            <x14:dxf>
              <fill>
                <patternFill>
                  <bgColor theme="7" tint="0.39994506668294322"/>
                </patternFill>
              </fill>
            </x14:dxf>
          </x14:cfRule>
          <x14:cfRule type="expression" priority="2043" id="{876E4421-F040-4AAD-A607-C6B33BCFDB5F}">
            <xm:f>AND(AU14&gt;=Einstellungen!$D$188,AU14&lt;=Einstellungen!$E$188)</xm:f>
            <x14:dxf>
              <fill>
                <patternFill>
                  <bgColor theme="7" tint="0.39994506668294322"/>
                </patternFill>
              </fill>
            </x14:dxf>
          </x14:cfRule>
          <xm:sqref>AZ15 AZ17 AZ19 AZ21 AZ23 AZ25 AZ27 AZ29 AZ31 AZ33 AZ35 AZ37 AZ39 AZ41 AZ43 AZ45 AZ47 AZ49 AZ51 AZ53 AZ55 AZ57 AZ59 AZ61 AZ63 AZ65 AZ67 AZ69 AZ71 AZ73 AZ75 AZ77 AZ79 AZ81 AZ83 AZ85</xm:sqref>
        </x14:conditionalFormatting>
        <x14:conditionalFormatting xmlns:xm="http://schemas.microsoft.com/office/excel/2006/main">
          <x14:cfRule type="expression" priority="2133" id="{AB0360A1-0474-49D3-ADB6-82DF1EEACD08}">
            <xm:f>AND(AU12&gt;=Einstellungen!$D$201,AU12&lt;=Einstellungen!$E$201)</xm:f>
            <x14:dxf>
              <fill>
                <patternFill>
                  <bgColor theme="5" tint="0.59996337778862885"/>
                </patternFill>
              </fill>
            </x14:dxf>
          </x14:cfRule>
          <x14:cfRule type="expression" priority="2139" id="{A32EA39F-962E-46F3-A071-2E43EBBE4C39}">
            <xm:f>AND(AU12&gt;=Einstellungen!$D$195,AU12&lt;=Einstellungen!$E$195)</xm:f>
            <x14:dxf>
              <fill>
                <patternFill>
                  <bgColor theme="5" tint="0.59996337778862885"/>
                </patternFill>
              </fill>
            </x14:dxf>
          </x14:cfRule>
          <x14:cfRule type="expression" priority="2140" id="{42A55392-8DA0-4DDC-993C-6F28427EDA39}">
            <xm:f>AND(AU12&gt;=Einstellungen!$D$194,AU12&lt;=Einstellungen!$E$194)</xm:f>
            <x14:dxf>
              <fill>
                <patternFill>
                  <bgColor theme="5" tint="0.59996337778862885"/>
                </patternFill>
              </fill>
            </x14:dxf>
          </x14:cfRule>
          <x14:cfRule type="expression" priority="2141" id="{48469B23-600F-4E1A-B300-D82E565B5BC3}">
            <xm:f>AND(AU12&gt;=Einstellungen!$D$193,AU12&lt;=Einstellungen!$E$193)</xm:f>
            <x14:dxf>
              <fill>
                <patternFill>
                  <bgColor theme="5" tint="0.59996337778862885"/>
                </patternFill>
              </fill>
            </x14:dxf>
          </x14:cfRule>
          <x14:cfRule type="expression" priority="2142" id="{0078626D-6A62-48A4-840B-3A332FD115B8}">
            <xm:f>AND(AU12&gt;=Einstellungen!$D$192,AU12&lt;=Einstellungen!$E$192)</xm:f>
            <x14:dxf>
              <fill>
                <patternFill>
                  <bgColor theme="5" tint="0.59996337778862885"/>
                </patternFill>
              </fill>
            </x14:dxf>
          </x14:cfRule>
          <x14:cfRule type="expression" priority="2134" id="{83AF532A-EA71-492F-A1C6-44F8D18F51F6}">
            <xm:f>AND(AU12&gt;=Einstellungen!$D$200,AU12&lt;=Einstellungen!$E$200)</xm:f>
            <x14:dxf>
              <fill>
                <patternFill>
                  <bgColor theme="5" tint="0.59996337778862885"/>
                </patternFill>
              </fill>
            </x14:dxf>
          </x14:cfRule>
          <x14:cfRule type="expression" priority="2136" id="{3091EEDD-1AA5-4E84-AE91-D89B607FDBA7}">
            <xm:f>AND(AU12&gt;=Einstellungen!$D$198,AU12&lt;=Einstellungen!$E$198)</xm:f>
            <x14:dxf>
              <fill>
                <patternFill>
                  <bgColor theme="5" tint="0.59996337778862885"/>
                </patternFill>
              </fill>
            </x14:dxf>
          </x14:cfRule>
          <x14:cfRule type="expression" priority="2135" id="{17A429D4-CDA0-499F-A5F3-0F2946CDE8C3}">
            <xm:f>AND(AU12&gt;=Einstellungen!$D$199,AU12&lt;=Einstellungen!$E$199)</xm:f>
            <x14:dxf>
              <fill>
                <patternFill>
                  <bgColor theme="5" tint="0.59996337778862885"/>
                </patternFill>
              </fill>
            </x14:dxf>
          </x14:cfRule>
          <x14:cfRule type="expression" priority="2137" id="{3A3BCDB2-FEC2-4AE9-9156-71EB2CBE67DA}">
            <xm:f>AND(AU12&gt;=Einstellungen!$D$197,AU12&lt;=Einstellungen!$E$197)</xm:f>
            <x14:dxf>
              <fill>
                <patternFill>
                  <bgColor theme="5" tint="0.59996337778862885"/>
                </patternFill>
              </fill>
            </x14:dxf>
          </x14:cfRule>
          <x14:cfRule type="expression" priority="2138" id="{CF20CCA0-DF0D-4FFB-8CF7-84EA9A322741}">
            <xm:f>AND(AU12&gt;=Einstellungen!$D$196,AU12&lt;=Einstellungen!$E$196)</xm:f>
            <x14:dxf>
              <fill>
                <patternFill>
                  <bgColor theme="5" tint="0.59996337778862885"/>
                </patternFill>
              </fill>
            </x14:dxf>
          </x14:cfRule>
          <xm:sqref>BA12</xm:sqref>
        </x14:conditionalFormatting>
        <x14:conditionalFormatting xmlns:xm="http://schemas.microsoft.com/office/excel/2006/main">
          <x14:cfRule type="expression" priority="2129" id="{C1F05669-064F-4C2E-9B0B-513B31E15A6B}">
            <xm:f>AND(AU12&gt;=Einstellungen!$D$195,AU12&lt;=Einstellungen!$E$195)</xm:f>
            <x14:dxf>
              <fill>
                <patternFill>
                  <bgColor theme="5" tint="0.59996337778862885"/>
                </patternFill>
              </fill>
            </x14:dxf>
          </x14:cfRule>
          <x14:cfRule type="expression" priority="2131" id="{9FA49EA3-0A6F-48B7-9B77-9C1572081BAF}">
            <xm:f>AND(AU12&gt;=Einstellungen!$D$193,AU12&lt;=Einstellungen!$E$193)</xm:f>
            <x14:dxf>
              <fill>
                <patternFill>
                  <bgColor theme="5" tint="0.59996337778862885"/>
                </patternFill>
              </fill>
            </x14:dxf>
          </x14:cfRule>
          <x14:cfRule type="expression" priority="2125" id="{E49991C5-8125-433F-81D1-4C1A2339FC34}">
            <xm:f>AND(AU12&gt;=Einstellungen!$D$199,AU12&lt;=Einstellungen!$E$199)</xm:f>
            <x14:dxf>
              <fill>
                <patternFill>
                  <bgColor theme="5" tint="0.59996337778862885"/>
                </patternFill>
              </fill>
            </x14:dxf>
          </x14:cfRule>
          <x14:cfRule type="expression" priority="2132" id="{16EA2F2F-0F26-4716-B035-8185C954F941}">
            <xm:f>AND(AU12&gt;=Einstellungen!$D$192,AU12&lt;=Einstellungen!$E$192)</xm:f>
            <x14:dxf>
              <fill>
                <patternFill>
                  <bgColor theme="5" tint="0.59996337778862885"/>
                </patternFill>
              </fill>
            </x14:dxf>
          </x14:cfRule>
          <x14:cfRule type="expression" priority="2123" id="{0765D57C-C3AE-406D-A1FA-483C75417E4B}">
            <xm:f>AND(AU12&gt;=Einstellungen!$D$201,AU12&lt;=Einstellungen!$E$201)</xm:f>
            <x14:dxf>
              <fill>
                <patternFill>
                  <bgColor theme="5" tint="0.59996337778862885"/>
                </patternFill>
              </fill>
            </x14:dxf>
          </x14:cfRule>
          <x14:cfRule type="expression" priority="2124" id="{0A5DBF7D-5D62-4D8F-9BCC-08DE72BE4DAB}">
            <xm:f>AND(AU12&gt;=Einstellungen!$D$200,AU12&lt;=Einstellungen!$E$200)</xm:f>
            <x14:dxf>
              <fill>
                <patternFill>
                  <bgColor theme="5" tint="0.59996337778862885"/>
                </patternFill>
              </fill>
            </x14:dxf>
          </x14:cfRule>
          <x14:cfRule type="expression" priority="2126" id="{B10E4A83-99CC-4793-8ED4-A7AC124A349F}">
            <xm:f>AND(AU12&gt;=Einstellungen!$D$198,AU12&lt;=Einstellungen!$E$198)</xm:f>
            <x14:dxf>
              <fill>
                <patternFill>
                  <bgColor theme="5" tint="0.59996337778862885"/>
                </patternFill>
              </fill>
            </x14:dxf>
          </x14:cfRule>
          <x14:cfRule type="expression" priority="2127" id="{ACBFD957-A2AD-43C3-A98A-5C2265D28164}">
            <xm:f>AND(AU12&gt;=Einstellungen!$D$197,AU12&lt;=Einstellungen!$E$197)</xm:f>
            <x14:dxf>
              <fill>
                <patternFill>
                  <bgColor theme="5" tint="0.59996337778862885"/>
                </patternFill>
              </fill>
            </x14:dxf>
          </x14:cfRule>
          <x14:cfRule type="expression" priority="2128" id="{D997D0B7-224B-419C-A5E2-087651E009A1}">
            <xm:f>AND(AU12&gt;=Einstellungen!$D$196,AU12&lt;=Einstellungen!$E$196)</xm:f>
            <x14:dxf>
              <fill>
                <patternFill>
                  <bgColor theme="5" tint="0.59996337778862885"/>
                </patternFill>
              </fill>
            </x14:dxf>
          </x14:cfRule>
          <x14:cfRule type="expression" priority="2130" id="{0ADA568E-C44D-4908-91A0-9A259B37AABA}">
            <xm:f>AND(AU12&gt;=Einstellungen!$D$194,AU12&lt;=Einstellungen!$E$194)</xm:f>
            <x14:dxf>
              <fill>
                <patternFill>
                  <bgColor theme="5" tint="0.59996337778862885"/>
                </patternFill>
              </fill>
            </x14:dxf>
          </x14:cfRule>
          <xm:sqref>BA13</xm:sqref>
        </x14:conditionalFormatting>
        <x14:conditionalFormatting xmlns:xm="http://schemas.microsoft.com/office/excel/2006/main">
          <x14:cfRule type="expression" priority="2031" id="{34ABA157-F8F8-4ED3-A64A-0A17827866CF}">
            <xm:f>AND(AU14&gt;=Einstellungen!$D$193,AU14&lt;=Einstellungen!$E$193)</xm:f>
            <x14:dxf>
              <fill>
                <patternFill>
                  <bgColor theme="5" tint="0.59996337778862885"/>
                </patternFill>
              </fill>
            </x14:dxf>
          </x14:cfRule>
          <x14:cfRule type="expression" priority="2026" id="{7BDF75DC-DA96-42DB-9167-8973BCA789CA}">
            <xm:f>AND(AU14&gt;=Einstellungen!$D$198,AU14&lt;=Einstellungen!$E$198)</xm:f>
            <x14:dxf>
              <fill>
                <patternFill>
                  <bgColor theme="5" tint="0.59996337778862885"/>
                </patternFill>
              </fill>
            </x14:dxf>
          </x14:cfRule>
          <x14:cfRule type="expression" priority="2023" id="{0FB408BD-129B-42E5-AF05-02C9FE7D5D62}">
            <xm:f>AND(AU14&gt;=Einstellungen!$D$201,AU14&lt;=Einstellungen!$E$201)</xm:f>
            <x14:dxf>
              <fill>
                <patternFill>
                  <bgColor theme="5" tint="0.59996337778862885"/>
                </patternFill>
              </fill>
            </x14:dxf>
          </x14:cfRule>
          <x14:cfRule type="expression" priority="2025" id="{4DC3FB68-810B-4077-9CFA-41C82963574C}">
            <xm:f>AND(AU14&gt;=Einstellungen!$D$199,AU14&lt;=Einstellungen!$E$199)</xm:f>
            <x14:dxf>
              <fill>
                <patternFill>
                  <bgColor theme="5" tint="0.59996337778862885"/>
                </patternFill>
              </fill>
            </x14:dxf>
          </x14:cfRule>
          <x14:cfRule type="expression" priority="2024" id="{730F6161-15AE-4848-9A52-D97B3AF67411}">
            <xm:f>AND(AU14&gt;=Einstellungen!$D$200,AU14&lt;=Einstellungen!$E$200)</xm:f>
            <x14:dxf>
              <fill>
                <patternFill>
                  <bgColor theme="5" tint="0.59996337778862885"/>
                </patternFill>
              </fill>
            </x14:dxf>
          </x14:cfRule>
          <x14:cfRule type="expression" priority="2027" id="{FF1D69F6-5CB6-4874-B541-ED12B4A73B0A}">
            <xm:f>AND(AU14&gt;=Einstellungen!$D$197,AU14&lt;=Einstellungen!$E$197)</xm:f>
            <x14:dxf>
              <fill>
                <patternFill>
                  <bgColor theme="5" tint="0.59996337778862885"/>
                </patternFill>
              </fill>
            </x14:dxf>
          </x14:cfRule>
          <x14:cfRule type="expression" priority="2032" id="{B25810EC-5DAA-4248-9056-7D564538C93E}">
            <xm:f>AND(AU14&gt;=Einstellungen!$D$192,AU14&lt;=Einstellungen!$E$192)</xm:f>
            <x14:dxf>
              <fill>
                <patternFill>
                  <bgColor theme="5" tint="0.59996337778862885"/>
                </patternFill>
              </fill>
            </x14:dxf>
          </x14:cfRule>
          <x14:cfRule type="expression" priority="2030" id="{C471FB6D-5759-4599-B26B-BE84D4DBA24A}">
            <xm:f>AND(AU14&gt;=Einstellungen!$D$194,AU14&lt;=Einstellungen!$E$194)</xm:f>
            <x14:dxf>
              <fill>
                <patternFill>
                  <bgColor theme="5" tint="0.59996337778862885"/>
                </patternFill>
              </fill>
            </x14:dxf>
          </x14:cfRule>
          <x14:cfRule type="expression" priority="2029" id="{55574B19-5FA2-412A-90A7-05C81F075E06}">
            <xm:f>AND(AU14&gt;=Einstellungen!$D$195,AU14&lt;=Einstellungen!$E$195)</xm:f>
            <x14:dxf>
              <fill>
                <patternFill>
                  <bgColor theme="5" tint="0.59996337778862885"/>
                </patternFill>
              </fill>
            </x14:dxf>
          </x14:cfRule>
          <x14:cfRule type="expression" priority="2028" id="{0374ED91-6C86-4508-A3F7-0EA8BB3D02E6}">
            <xm:f>AND(AU14&gt;=Einstellungen!$D$196,AU14&lt;=Einstellungen!$E$196)</xm:f>
            <x14:dxf>
              <fill>
                <patternFill>
                  <bgColor theme="5" tint="0.59996337778862885"/>
                </patternFill>
              </fill>
            </x14:dxf>
          </x14:cfRule>
          <xm:sqref>BA14 BA16 BA18 BA20 BA22 BA24 BA26 BA28 BA30 BA32 BA34 BA36 BA38 BA40 BA42 BA44 BA46 BA48 BA50 BA52 BA54 BA56 BA58 BA60 BA62 BA64 BA66 BA68 BA70 BA72 BA74 BA76 BA78 BA80 BA82 BA84</xm:sqref>
        </x14:conditionalFormatting>
        <x14:conditionalFormatting xmlns:xm="http://schemas.microsoft.com/office/excel/2006/main">
          <x14:cfRule type="expression" priority="2014" id="{5DE7EA0F-967C-4B9A-A5B8-AAF6D44291B6}">
            <xm:f>AND(AU14&gt;=Einstellungen!$D$200,AU14&lt;=Einstellungen!$E$200)</xm:f>
            <x14:dxf>
              <fill>
                <patternFill>
                  <bgColor theme="5" tint="0.59996337778862885"/>
                </patternFill>
              </fill>
            </x14:dxf>
          </x14:cfRule>
          <x14:cfRule type="expression" priority="2015" id="{87E910FC-156F-47B3-93BB-E3F63DD8D079}">
            <xm:f>AND(AU14&gt;=Einstellungen!$D$199,AU14&lt;=Einstellungen!$E$199)</xm:f>
            <x14:dxf>
              <fill>
                <patternFill>
                  <bgColor theme="5" tint="0.59996337778862885"/>
                </patternFill>
              </fill>
            </x14:dxf>
          </x14:cfRule>
          <x14:cfRule type="expression" priority="2016" id="{9D2AAD6E-F4C3-40F5-B59B-44BABC9E557D}">
            <xm:f>AND(AU14&gt;=Einstellungen!$D$198,AU14&lt;=Einstellungen!$E$198)</xm:f>
            <x14:dxf>
              <fill>
                <patternFill>
                  <bgColor theme="5" tint="0.59996337778862885"/>
                </patternFill>
              </fill>
            </x14:dxf>
          </x14:cfRule>
          <x14:cfRule type="expression" priority="2022" id="{DFECD2F5-D61D-4399-BED5-B5818BDB6101}">
            <xm:f>AND(AU14&gt;=Einstellungen!$D$192,AU14&lt;=Einstellungen!$E$192)</xm:f>
            <x14:dxf>
              <fill>
                <patternFill>
                  <bgColor theme="5" tint="0.59996337778862885"/>
                </patternFill>
              </fill>
            </x14:dxf>
          </x14:cfRule>
          <x14:cfRule type="expression" priority="2020" id="{9B8E416F-5A46-40E0-B198-E14447868FCA}">
            <xm:f>AND(AU14&gt;=Einstellungen!$D$194,AU14&lt;=Einstellungen!$E$194)</xm:f>
            <x14:dxf>
              <fill>
                <patternFill>
                  <bgColor theme="5" tint="0.59996337778862885"/>
                </patternFill>
              </fill>
            </x14:dxf>
          </x14:cfRule>
          <x14:cfRule type="expression" priority="2013" id="{1A87AA1A-F05F-4632-B3D5-33D6D90D526F}">
            <xm:f>AND(AU14&gt;=Einstellungen!$D$201,AU14&lt;=Einstellungen!$E$201)</xm:f>
            <x14:dxf>
              <fill>
                <patternFill>
                  <bgColor theme="5" tint="0.59996337778862885"/>
                </patternFill>
              </fill>
            </x14:dxf>
          </x14:cfRule>
          <x14:cfRule type="expression" priority="2021" id="{DE3F73C8-2C6A-4D8D-A973-81ED2752CD41}">
            <xm:f>AND(AU14&gt;=Einstellungen!$D$193,AU14&lt;=Einstellungen!$E$193)</xm:f>
            <x14:dxf>
              <fill>
                <patternFill>
                  <bgColor theme="5" tint="0.59996337778862885"/>
                </patternFill>
              </fill>
            </x14:dxf>
          </x14:cfRule>
          <x14:cfRule type="expression" priority="2017" id="{DA14DE9B-E158-4E39-9470-DEC5A6ED43C6}">
            <xm:f>AND(AU14&gt;=Einstellungen!$D$197,AU14&lt;=Einstellungen!$E$197)</xm:f>
            <x14:dxf>
              <fill>
                <patternFill>
                  <bgColor theme="5" tint="0.59996337778862885"/>
                </patternFill>
              </fill>
            </x14:dxf>
          </x14:cfRule>
          <x14:cfRule type="expression" priority="2019" id="{5D53EF2F-930D-4F18-A88D-9395B364F12B}">
            <xm:f>AND(AU14&gt;=Einstellungen!$D$195,AU14&lt;=Einstellungen!$E$195)</xm:f>
            <x14:dxf>
              <fill>
                <patternFill>
                  <bgColor theme="5" tint="0.59996337778862885"/>
                </patternFill>
              </fill>
            </x14:dxf>
          </x14:cfRule>
          <x14:cfRule type="expression" priority="2018" id="{976867D1-512A-4255-9A67-2B9E9BB04A97}">
            <xm:f>AND(AU14&gt;=Einstellungen!$D$196,AU14&lt;=Einstellungen!$E$196)</xm:f>
            <x14:dxf>
              <fill>
                <patternFill>
                  <bgColor theme="5" tint="0.59996337778862885"/>
                </patternFill>
              </fill>
            </x14:dxf>
          </x14:cfRule>
          <xm:sqref>BA15 BA17 BA19 BA21 BA23 BA25 BA27 BA29 BA31 BA33 BA35 BA37 BA39 BA41 BA43 BA45 BA47 BA49 BA51 BA53 BA55 BA57 BA59 BA61 BA63 BA65 BA67 BA69 BA71 BA73 BA75 BA77 BA79 BA81 BA83 BA85</xm:sqref>
        </x14:conditionalFormatting>
        <x14:conditionalFormatting xmlns:xm="http://schemas.microsoft.com/office/excel/2006/main">
          <x14:cfRule type="expression" priority="2120" id="{7C931D4D-A24F-4607-96AC-C864188F5F01}">
            <xm:f>AND(AU12&gt;=Einstellungen!$D$212,AU12&lt;=Einstellungen!$E$212)</xm:f>
            <x14:dxf>
              <fill>
                <patternFill>
                  <bgColor rgb="FFFFC000"/>
                </patternFill>
              </fill>
            </x14:dxf>
          </x14:cfRule>
          <x14:cfRule type="expression" priority="2121" id="{C8A3E94F-85E5-4005-94F8-B87743BB1866}">
            <xm:f>AND(AU12&gt;=Einstellungen!$D$213,AU12&lt;=Einstellungen!$E$213)</xm:f>
            <x14:dxf>
              <fill>
                <patternFill>
                  <bgColor rgb="FFFFC000"/>
                </patternFill>
              </fill>
            </x14:dxf>
          </x14:cfRule>
          <x14:cfRule type="expression" priority="2122" id="{8440D698-4BDC-4B5B-A536-00193D9C30A3}">
            <xm:f>AND(AU12&gt;=Einstellungen!$D$214,AU12&lt;=Einstellungen!$E$214)</xm:f>
            <x14:dxf>
              <fill>
                <patternFill>
                  <bgColor rgb="FFFFC000"/>
                </patternFill>
              </fill>
            </x14:dxf>
          </x14:cfRule>
          <x14:cfRule type="expression" priority="2117" id="{2B5CBA1E-82CF-463B-A197-7C6D047FF54F}">
            <xm:f>AND(AU12&gt;=Einstellungen!$D$209,AU12&lt;=Einstellungen!$E$209)</xm:f>
            <x14:dxf>
              <fill>
                <patternFill>
                  <bgColor rgb="FFFFC000"/>
                </patternFill>
              </fill>
            </x14:dxf>
          </x14:cfRule>
          <x14:cfRule type="expression" priority="2116" id="{D2B75688-F397-4932-9262-1407487C6427}">
            <xm:f>AND(AU12&gt;=Einstellungen!$D$208,AU12&lt;=Einstellungen!$E$208)</xm:f>
            <x14:dxf>
              <fill>
                <patternFill>
                  <bgColor rgb="FFFFC000"/>
                </patternFill>
              </fill>
            </x14:dxf>
          </x14:cfRule>
          <x14:cfRule type="expression" priority="2113" id="{E39DD758-AA17-4F88-8105-0D2D2AD634D8}">
            <xm:f>AND(AU12&gt;=Einstellungen!$D$205,AU12&lt;=Einstellungen!$E$205)</xm:f>
            <x14:dxf>
              <fill>
                <patternFill>
                  <bgColor rgb="FFFFC000"/>
                </patternFill>
              </fill>
            </x14:dxf>
          </x14:cfRule>
          <x14:cfRule type="expression" priority="2115" id="{5670702F-C4E9-4C20-9891-718B242EA255}">
            <xm:f>AND(AU12&gt;=Einstellungen!$D$207,AU12&lt;=Einstellungen!$E$207)</xm:f>
            <x14:dxf>
              <fill>
                <patternFill>
                  <bgColor rgb="FFFFC000"/>
                </patternFill>
              </fill>
            </x14:dxf>
          </x14:cfRule>
          <x14:cfRule type="expression" priority="2118" id="{AEC5E189-62EA-4E1F-8F09-A124B0150A53}">
            <xm:f>AND(AU12&gt;=Einstellungen!$D$210,AU12&lt;=Einstellungen!$E$210)</xm:f>
            <x14:dxf>
              <fill>
                <patternFill>
                  <bgColor rgb="FFFFC000"/>
                </patternFill>
              </fill>
            </x14:dxf>
          </x14:cfRule>
          <x14:cfRule type="expression" priority="2119" id="{89DD1B11-86FD-455B-BE98-60B7F277CA85}">
            <xm:f>AND(AU12&gt;=Einstellungen!$D$211,AU12&lt;=Einstellungen!$E$211)</xm:f>
            <x14:dxf>
              <fill>
                <patternFill>
                  <bgColor rgb="FFFFC000"/>
                </patternFill>
              </fill>
            </x14:dxf>
          </x14:cfRule>
          <x14:cfRule type="expression" priority="2114" id="{CBBAB67B-1590-4691-9E21-F3E7D608F1EE}">
            <xm:f>AND( AU12&gt;=Einstellungen!$D$206,AU12&lt;=Einstellungen!$E$206)</xm:f>
            <x14:dxf>
              <fill>
                <patternFill>
                  <bgColor rgb="FFFFC000"/>
                </patternFill>
              </fill>
            </x14:dxf>
          </x14:cfRule>
          <xm:sqref>BB12</xm:sqref>
        </x14:conditionalFormatting>
        <x14:conditionalFormatting xmlns:xm="http://schemas.microsoft.com/office/excel/2006/main">
          <x14:cfRule type="expression" priority="2109" id="{5CCF3FCE-8DE1-475D-868D-95360517BFF8}">
            <xm:f>AND(AU12&gt;=Einstellungen!$D$211,AU12&lt;=Einstellungen!$E$211)</xm:f>
            <x14:dxf>
              <fill>
                <patternFill>
                  <bgColor rgb="FFFFC000"/>
                </patternFill>
              </fill>
            </x14:dxf>
          </x14:cfRule>
          <x14:cfRule type="expression" priority="2108" id="{7F39D467-92FC-406C-AE27-05EDF2E1F506}">
            <xm:f>AND(AU12&gt;=Einstellungen!$D$210,AU12&lt;=Einstellungen!$E$210)</xm:f>
            <x14:dxf>
              <fill>
                <patternFill>
                  <bgColor rgb="FFFFC000"/>
                </patternFill>
              </fill>
            </x14:dxf>
          </x14:cfRule>
          <x14:cfRule type="expression" priority="2107" id="{E3CA3CA0-A038-4723-93D5-3427F1090948}">
            <xm:f>AND(AU12&gt;=Einstellungen!$D$209,AU12&lt;=Einstellungen!$E$209)</xm:f>
            <x14:dxf>
              <fill>
                <patternFill>
                  <bgColor rgb="FFFFC000"/>
                </patternFill>
              </fill>
            </x14:dxf>
          </x14:cfRule>
          <x14:cfRule type="expression" priority="2106" id="{9BDFF002-784E-42D8-93E9-177938F8AE2A}">
            <xm:f>AND(AU12&gt;=Einstellungen!$D$208,AU12&lt;=Einstellungen!$E$208)</xm:f>
            <x14:dxf>
              <fill>
                <patternFill>
                  <bgColor rgb="FFFFC000"/>
                </patternFill>
              </fill>
            </x14:dxf>
          </x14:cfRule>
          <x14:cfRule type="expression" priority="2104" id="{7DC04102-51B5-4B9A-BC99-EFD3774BC40B}">
            <xm:f>AND(AU12&gt;=Einstellungen!$D$206,AU12&lt;=Einstellungen!$E$206)</xm:f>
            <x14:dxf>
              <fill>
                <patternFill>
                  <bgColor rgb="FFFFC000"/>
                </patternFill>
              </fill>
            </x14:dxf>
          </x14:cfRule>
          <x14:cfRule type="expression" priority="2103" id="{2D02CBB4-AE37-49B0-9923-4B0A3AE4C41B}">
            <xm:f>AND(AU12&gt;=Einstellungen!$D$205,AU12&lt;=Einstellungen!$E$205)</xm:f>
            <x14:dxf>
              <fill>
                <patternFill>
                  <bgColor rgb="FFFFC000"/>
                </patternFill>
              </fill>
            </x14:dxf>
          </x14:cfRule>
          <x14:cfRule type="expression" priority="2110" id="{25156D61-CE95-42B1-9CFB-DEAD7E427A9F}">
            <xm:f>AND(AU12&gt;=Einstellungen!$D$212,AU12&lt;=Einstellungen!$E$212)</xm:f>
            <x14:dxf>
              <fill>
                <patternFill>
                  <bgColor rgb="FFFFC000"/>
                </patternFill>
              </fill>
            </x14:dxf>
          </x14:cfRule>
          <x14:cfRule type="expression" priority="2105" id="{F706D1D2-1E3C-446C-9CB1-398132296CD9}">
            <xm:f>AND(AU12&gt;=Einstellungen!$D$207,AU12&lt;=Einstellungen!$E$207)</xm:f>
            <x14:dxf>
              <fill>
                <patternFill>
                  <bgColor rgb="FFFFC000"/>
                </patternFill>
              </fill>
            </x14:dxf>
          </x14:cfRule>
          <x14:cfRule type="expression" priority="2112" id="{989A8E90-C937-4D57-BABE-4FCA4E312802}">
            <xm:f>AND(AU12&gt;=Einstellungen!$D$214,AU12&lt;=Einstellungen!$E$214)</xm:f>
            <x14:dxf>
              <fill>
                <patternFill>
                  <bgColor rgb="FFFFC000"/>
                </patternFill>
              </fill>
            </x14:dxf>
          </x14:cfRule>
          <x14:cfRule type="expression" priority="2111" id="{A955D24B-863B-4FD6-8A38-ACECA6EB50E7}">
            <xm:f>AND(AU12&gt;=Einstellungen!$D$213,AU12&lt;=Einstellungen!$E$213)</xm:f>
            <x14:dxf>
              <fill>
                <patternFill>
                  <bgColor rgb="FFFFC000"/>
                </patternFill>
              </fill>
            </x14:dxf>
          </x14:cfRule>
          <xm:sqref>BB13</xm:sqref>
        </x14:conditionalFormatting>
        <x14:conditionalFormatting xmlns:xm="http://schemas.microsoft.com/office/excel/2006/main">
          <x14:cfRule type="expression" priority="2012" id="{CA046B92-B4CD-4B25-8378-171FEFA47D55}">
            <xm:f>AND(AU14&gt;=Einstellungen!$D$214,AU14&lt;=Einstellungen!$E$214)</xm:f>
            <x14:dxf>
              <fill>
                <patternFill>
                  <bgColor rgb="FFFFC000"/>
                </patternFill>
              </fill>
            </x14:dxf>
          </x14:cfRule>
          <x14:cfRule type="expression" priority="2003" id="{AFD3DE59-6784-44A0-BFF2-527A2B991109}">
            <xm:f>AND(AU14&gt;=Einstellungen!$D$205,AU14&lt;=Einstellungen!$E$205)</xm:f>
            <x14:dxf>
              <fill>
                <patternFill>
                  <bgColor rgb="FFFFC000"/>
                </patternFill>
              </fill>
            </x14:dxf>
          </x14:cfRule>
          <x14:cfRule type="expression" priority="2004" id="{B1A4568A-5335-4760-8DD6-30D303CFD358}">
            <xm:f>AND( AU14&gt;=Einstellungen!$D$206,AU14&lt;=Einstellungen!$E$206)</xm:f>
            <x14:dxf>
              <fill>
                <patternFill>
                  <bgColor rgb="FFFFC000"/>
                </patternFill>
              </fill>
            </x14:dxf>
          </x14:cfRule>
          <x14:cfRule type="expression" priority="2009" id="{5792DC51-D0D3-4B4D-BB96-52312A1DCBBD}">
            <xm:f>AND(AU14&gt;=Einstellungen!$D$211,AU14&lt;=Einstellungen!$E$211)</xm:f>
            <x14:dxf>
              <fill>
                <patternFill>
                  <bgColor rgb="FFFFC000"/>
                </patternFill>
              </fill>
            </x14:dxf>
          </x14:cfRule>
          <x14:cfRule type="expression" priority="2005" id="{0D653470-9DCB-4999-8623-31FC8D4D1ED8}">
            <xm:f>AND(AU14&gt;=Einstellungen!$D$207,AU14&lt;=Einstellungen!$E$207)</xm:f>
            <x14:dxf>
              <fill>
                <patternFill>
                  <bgColor rgb="FFFFC000"/>
                </patternFill>
              </fill>
            </x14:dxf>
          </x14:cfRule>
          <x14:cfRule type="expression" priority="2010" id="{BBB6AF04-7F15-4E80-BBAE-7F8B70330FFF}">
            <xm:f>AND(AU14&gt;=Einstellungen!$D$212,AU14&lt;=Einstellungen!$E$212)</xm:f>
            <x14:dxf>
              <fill>
                <patternFill>
                  <bgColor rgb="FFFFC000"/>
                </patternFill>
              </fill>
            </x14:dxf>
          </x14:cfRule>
          <x14:cfRule type="expression" priority="2011" id="{73FBE3FE-649D-4645-AD55-2B9C7830DEC7}">
            <xm:f>AND(AU14&gt;=Einstellungen!$D$213,AU14&lt;=Einstellungen!$E$213)</xm:f>
            <x14:dxf>
              <fill>
                <patternFill>
                  <bgColor rgb="FFFFC000"/>
                </patternFill>
              </fill>
            </x14:dxf>
          </x14:cfRule>
          <x14:cfRule type="expression" priority="2008" id="{BC8A10F3-372A-4907-8924-7ACCBDEA45CF}">
            <xm:f>AND(AU14&gt;=Einstellungen!$D$210,AU14&lt;=Einstellungen!$E$210)</xm:f>
            <x14:dxf>
              <fill>
                <patternFill>
                  <bgColor rgb="FFFFC000"/>
                </patternFill>
              </fill>
            </x14:dxf>
          </x14:cfRule>
          <x14:cfRule type="expression" priority="2007" id="{83FC6B13-C227-4508-8347-E1AD7B28F05F}">
            <xm:f>AND(AU14&gt;=Einstellungen!$D$209,AU14&lt;=Einstellungen!$E$209)</xm:f>
            <x14:dxf>
              <fill>
                <patternFill>
                  <bgColor rgb="FFFFC000"/>
                </patternFill>
              </fill>
            </x14:dxf>
          </x14:cfRule>
          <x14:cfRule type="expression" priority="2006" id="{5DC88292-998B-43F5-B3A3-6C934B494674}">
            <xm:f>AND(AU14&gt;=Einstellungen!$D$208,AU14&lt;=Einstellungen!$E$208)</xm:f>
            <x14:dxf>
              <fill>
                <patternFill>
                  <bgColor rgb="FFFFC000"/>
                </patternFill>
              </fill>
            </x14:dxf>
          </x14:cfRule>
          <xm:sqref>BB14 BB16 BB18 BB20 BB22 BB24 BB26 BB28 BB30 BB32 BB34 BB36 BB38 BB40 BB42 BB44 BB46 BB48 BB50 BB52 BB54 BB56 BB58 BB60 BB62 BB64 BB66 BB68 BB70 BB72 BB74 BB76 BB78 BB80 BB82 BB84</xm:sqref>
        </x14:conditionalFormatting>
        <x14:conditionalFormatting xmlns:xm="http://schemas.microsoft.com/office/excel/2006/main">
          <x14:cfRule type="expression" priority="1993" id="{22957593-341F-4270-A48A-E55BA2395290}">
            <xm:f>AND(AU14&gt;=Einstellungen!$D$205,AU14&lt;=Einstellungen!$E$205)</xm:f>
            <x14:dxf>
              <fill>
                <patternFill>
                  <bgColor rgb="FFFFC000"/>
                </patternFill>
              </fill>
            </x14:dxf>
          </x14:cfRule>
          <x14:cfRule type="expression" priority="1994" id="{F0A93C8F-4F0F-4B26-AB9E-1CD86E29D20C}">
            <xm:f>AND(AU14&gt;=Einstellungen!$D$206,AU14&lt;=Einstellungen!$E$206)</xm:f>
            <x14:dxf>
              <fill>
                <patternFill>
                  <bgColor rgb="FFFFC000"/>
                </patternFill>
              </fill>
            </x14:dxf>
          </x14:cfRule>
          <x14:cfRule type="expression" priority="1995" id="{D4CEE2ED-E0FF-4760-9D53-335E8C376557}">
            <xm:f>AND(AU14&gt;=Einstellungen!$D$207,AU14&lt;=Einstellungen!$E$207)</xm:f>
            <x14:dxf>
              <fill>
                <patternFill>
                  <bgColor rgb="FFFFC000"/>
                </patternFill>
              </fill>
            </x14:dxf>
          </x14:cfRule>
          <x14:cfRule type="expression" priority="1996" id="{0FB1D51C-D5AB-4C04-B1A6-78020CCDE9F7}">
            <xm:f>AND(AU14&gt;=Einstellungen!$D$208,AU14&lt;=Einstellungen!$E$208)</xm:f>
            <x14:dxf>
              <fill>
                <patternFill>
                  <bgColor rgb="FFFFC000"/>
                </patternFill>
              </fill>
            </x14:dxf>
          </x14:cfRule>
          <x14:cfRule type="expression" priority="1997" id="{6D73E3F7-B1C2-4DED-A7E2-A6E341C04C0C}">
            <xm:f>AND(AU14&gt;=Einstellungen!$D$209,AU14&lt;=Einstellungen!$E$209)</xm:f>
            <x14:dxf>
              <fill>
                <patternFill>
                  <bgColor rgb="FFFFC000"/>
                </patternFill>
              </fill>
            </x14:dxf>
          </x14:cfRule>
          <x14:cfRule type="expression" priority="1998" id="{E190728D-CAFE-4357-9273-C0071FC1230F}">
            <xm:f>AND(AU14&gt;=Einstellungen!$D$210,AU14&lt;=Einstellungen!$E$210)</xm:f>
            <x14:dxf>
              <fill>
                <patternFill>
                  <bgColor rgb="FFFFC000"/>
                </patternFill>
              </fill>
            </x14:dxf>
          </x14:cfRule>
          <x14:cfRule type="expression" priority="1999" id="{3277098A-7CE9-4CAB-B7F3-33EB7C1E9E94}">
            <xm:f>AND(AU14&gt;=Einstellungen!$D$211,AU14&lt;=Einstellungen!$E$211)</xm:f>
            <x14:dxf>
              <fill>
                <patternFill>
                  <bgColor rgb="FFFFC000"/>
                </patternFill>
              </fill>
            </x14:dxf>
          </x14:cfRule>
          <x14:cfRule type="expression" priority="2000" id="{04BA9C10-812D-47B9-84B1-1240A413905D}">
            <xm:f>AND(AU14&gt;=Einstellungen!$D$212,AU14&lt;=Einstellungen!$E$212)</xm:f>
            <x14:dxf>
              <fill>
                <patternFill>
                  <bgColor rgb="FFFFC000"/>
                </patternFill>
              </fill>
            </x14:dxf>
          </x14:cfRule>
          <x14:cfRule type="expression" priority="2002" id="{7516E6F8-C1BD-4201-B652-36B2183BAE4F}">
            <xm:f>AND(AU14&gt;=Einstellungen!$D$214,AU14&lt;=Einstellungen!$E$214)</xm:f>
            <x14:dxf>
              <fill>
                <patternFill>
                  <bgColor rgb="FFFFC000"/>
                </patternFill>
              </fill>
            </x14:dxf>
          </x14:cfRule>
          <x14:cfRule type="expression" priority="2001" id="{9BC299E0-5940-4E5F-B155-EC9C92B379FD}">
            <xm:f>AND(AU14&gt;=Einstellungen!$D$213,AU14&lt;=Einstellungen!$E$213)</xm:f>
            <x14:dxf>
              <fill>
                <patternFill>
                  <bgColor rgb="FFFFC000"/>
                </patternFill>
              </fill>
            </x14:dxf>
          </x14:cfRule>
          <xm:sqref>BB15 BB17 BB19 BB21 BB23 BB25 BB27 BB29 BB31 BB33 BB35 BB37 BB39 BB41 BB43 BB45 BB47 BB49 BB51 BB53 BB55 BB57 BB59 BB61 BB63 BB65 BB67 BB69 BB71 BB73 BB75 BB77 BB79 BB81 BB83 BB85</xm:sqref>
        </x14:conditionalFormatting>
        <x14:conditionalFormatting xmlns:xm="http://schemas.microsoft.com/office/excel/2006/main">
          <x14:cfRule type="expression" priority="2095" id="{48C94762-6560-4FE6-828E-5DFC71F6EF80}">
            <xm:f>AND(AU12&gt;=Einstellungen!$D$220,AU12&lt;=Einstellungen!$E$220)</xm:f>
            <x14:dxf>
              <fill>
                <patternFill>
                  <bgColor theme="2" tint="-0.24994659260841701"/>
                </patternFill>
              </fill>
            </x14:dxf>
          </x14:cfRule>
          <x14:cfRule type="expression" priority="2093" id="{BABD752A-C3A9-4080-8A92-A4B4B487E543}">
            <xm:f>AND(AU12&gt;=Einstellungen!$D$218,AU12&lt;=Einstellungen!$E$218)</xm:f>
            <x14:dxf>
              <fill>
                <patternFill>
                  <bgColor theme="2" tint="-0.24994659260841701"/>
                </patternFill>
              </fill>
            </x14:dxf>
          </x14:cfRule>
          <x14:cfRule type="expression" priority="2094" id="{A7889112-D3B2-4868-8794-7D47588AEA26}">
            <xm:f>AND( AU12&gt;=Einstellungen!$D$219,AU12&lt;=Einstellungen!$E$219)</xm:f>
            <x14:dxf>
              <fill>
                <patternFill>
                  <bgColor theme="2" tint="-0.24994659260841701"/>
                </patternFill>
              </fill>
            </x14:dxf>
          </x14:cfRule>
          <x14:cfRule type="expression" priority="2096" id="{1CFFA38B-EC93-4661-AE1F-C5BCFEFBFBEA}">
            <xm:f>AND(AU12&gt;=Einstellungen!$D$221,AU12&lt;=Einstellungen!$E$221)</xm:f>
            <x14:dxf>
              <fill>
                <patternFill>
                  <bgColor theme="2" tint="-0.24994659260841701"/>
                </patternFill>
              </fill>
            </x14:dxf>
          </x14:cfRule>
          <x14:cfRule type="expression" priority="2097" id="{8B6E73E8-794C-4DF9-811F-47770855C495}">
            <xm:f>AND(AU12&gt;=Einstellungen!$D$222,AU12&lt;=Einstellungen!$E$222)</xm:f>
            <x14:dxf>
              <fill>
                <patternFill>
                  <bgColor theme="2" tint="-0.24994659260841701"/>
                </patternFill>
              </fill>
            </x14:dxf>
          </x14:cfRule>
          <x14:cfRule type="expression" priority="2098" id="{0F3F1EB2-D491-4B90-AD47-9C6FB6FACDA8}">
            <xm:f>AND(AU12&gt;=Einstellungen!$D$223,AU12&lt;=Einstellungen!$E$223)</xm:f>
            <x14:dxf>
              <fill>
                <patternFill>
                  <bgColor theme="2" tint="-0.24994659260841701"/>
                </patternFill>
              </fill>
            </x14:dxf>
          </x14:cfRule>
          <x14:cfRule type="expression" priority="2099" id="{D782CBAF-5C12-4B00-A397-37D23E4DA02A}">
            <xm:f>AND(AU12&gt;=Einstellungen!$D$224,AU12&lt;=Einstellungen!$E$224)</xm:f>
            <x14:dxf>
              <fill>
                <patternFill>
                  <bgColor theme="2" tint="-0.24994659260841701"/>
                </patternFill>
              </fill>
            </x14:dxf>
          </x14:cfRule>
          <x14:cfRule type="expression" priority="2100" id="{3430FE88-8169-4608-BAC5-BC448CB656B4}">
            <xm:f>AND(AU12&gt;=Einstellungen!$D$225,AU12&lt;=Einstellungen!$E$225)</xm:f>
            <x14:dxf>
              <fill>
                <patternFill>
                  <bgColor theme="2" tint="-0.24994659260841701"/>
                </patternFill>
              </fill>
            </x14:dxf>
          </x14:cfRule>
          <x14:cfRule type="expression" priority="2102" id="{E14F110E-F654-4AFE-B06E-013445EA148E}">
            <xm:f>AND(AU12&gt;=Einstellungen!$D$227,AU12&lt;=Einstellungen!$E$227)</xm:f>
            <x14:dxf>
              <fill>
                <patternFill>
                  <bgColor theme="2" tint="-0.24994659260841701"/>
                </patternFill>
              </fill>
            </x14:dxf>
          </x14:cfRule>
          <x14:cfRule type="expression" priority="2101" id="{C0C6EDED-0DE7-4B84-B9CB-B3A738282787}">
            <xm:f>AND(AU12&gt;=Einstellungen!$D$226,AU12&lt;=Einstellungen!$E$226)</xm:f>
            <x14:dxf>
              <fill>
                <patternFill>
                  <bgColor theme="2" tint="-0.24994659260841701"/>
                </patternFill>
              </fill>
            </x14:dxf>
          </x14:cfRule>
          <xm:sqref>BC12</xm:sqref>
        </x14:conditionalFormatting>
        <x14:conditionalFormatting xmlns:xm="http://schemas.microsoft.com/office/excel/2006/main">
          <x14:cfRule type="expression" priority="2092" id="{76A33B0F-B2BF-491F-92CC-6DC59B51804C}">
            <xm:f>AND(AU12&gt;=Einstellungen!$D$227,AU12&lt;=Einstellungen!$E$227)</xm:f>
            <x14:dxf>
              <fill>
                <patternFill>
                  <bgColor theme="2" tint="-0.24994659260841701"/>
                </patternFill>
              </fill>
            </x14:dxf>
          </x14:cfRule>
          <x14:cfRule type="expression" priority="2089" id="{75FFED7A-69F1-4613-A4A8-784065FD6BE4}">
            <xm:f>AND(AU12&gt;=Einstellungen!$D$224,AU12&lt;=Einstellungen!$E$224)</xm:f>
            <x14:dxf>
              <fill>
                <patternFill>
                  <bgColor theme="2" tint="-0.24994659260841701"/>
                </patternFill>
              </fill>
            </x14:dxf>
          </x14:cfRule>
          <x14:cfRule type="expression" priority="2087" id="{AB71B5F5-1F5C-42EA-8AC1-9B5F163F580B}">
            <xm:f>AND(AU12&gt;=Einstellungen!$D$222,AU12&lt;=Einstellungen!$E$222)</xm:f>
            <x14:dxf>
              <fill>
                <patternFill>
                  <bgColor theme="2" tint="-0.24994659260841701"/>
                </patternFill>
              </fill>
            </x14:dxf>
          </x14:cfRule>
          <x14:cfRule type="expression" priority="2090" id="{E14892D3-67ED-4C80-B06C-BFDCE2A7BE3B}">
            <xm:f>AND(AU12&gt;=Einstellungen!$D$225,AU12&lt;=Einstellungen!$E$225)</xm:f>
            <x14:dxf>
              <fill>
                <patternFill>
                  <bgColor theme="2" tint="-0.24994659260841701"/>
                </patternFill>
              </fill>
            </x14:dxf>
          </x14:cfRule>
          <x14:cfRule type="expression" priority="2086" id="{95DC2F27-5037-494E-A4C3-8590C0EA14B9}">
            <xm:f>AND(AU12&gt;=Einstellungen!$D$221,AU12&lt;=Einstellungen!$E$221)</xm:f>
            <x14:dxf>
              <fill>
                <patternFill>
                  <bgColor theme="2" tint="-0.24994659260841701"/>
                </patternFill>
              </fill>
            </x14:dxf>
          </x14:cfRule>
          <x14:cfRule type="expression" priority="2091" id="{3D0DD5A7-8755-4AB4-9C13-41BD4DE7EE01}">
            <xm:f>AND(AU12&gt;=Einstellungen!$D$226,AU12&lt;=Einstellungen!$E$226)</xm:f>
            <x14:dxf>
              <fill>
                <patternFill>
                  <bgColor theme="2" tint="-0.24994659260841701"/>
                </patternFill>
              </fill>
            </x14:dxf>
          </x14:cfRule>
          <x14:cfRule type="expression" priority="2085" id="{E13B2003-F89F-472C-9CB1-BC4BA9291798}">
            <xm:f>AND(AU12&gt;=Einstellungen!$D$220,AU12&lt;=Einstellungen!$E$220)</xm:f>
            <x14:dxf>
              <fill>
                <patternFill>
                  <bgColor theme="2" tint="-0.24994659260841701"/>
                </patternFill>
              </fill>
            </x14:dxf>
          </x14:cfRule>
          <x14:cfRule type="expression" priority="2084" id="{77B9B1F4-C589-4E93-AD92-FA24BD71C375}">
            <xm:f>AND( AU12&gt;=Einstellungen!$D$219,AU12&lt;=Einstellungen!$E$219)</xm:f>
            <x14:dxf>
              <fill>
                <patternFill>
                  <bgColor theme="2" tint="-0.24994659260841701"/>
                </patternFill>
              </fill>
            </x14:dxf>
          </x14:cfRule>
          <x14:cfRule type="expression" priority="2083" id="{4AF3D1CD-FCC6-405F-A581-B8244952BF52}">
            <xm:f>AND(AU12&gt;=Einstellungen!$D$218,AU12&lt;=Einstellungen!$E$218)</xm:f>
            <x14:dxf>
              <fill>
                <patternFill>
                  <bgColor theme="2" tint="-0.24994659260841701"/>
                </patternFill>
              </fill>
            </x14:dxf>
          </x14:cfRule>
          <x14:cfRule type="expression" priority="2088" id="{8EB9966D-36F3-4F58-966B-804538849316}">
            <xm:f>AND(AU12&gt;=Einstellungen!$D$223,AU12&lt;=Einstellungen!$E$223)</xm:f>
            <x14:dxf>
              <fill>
                <patternFill>
                  <bgColor theme="2" tint="-0.24994659260841701"/>
                </patternFill>
              </fill>
            </x14:dxf>
          </x14:cfRule>
          <xm:sqref>BC13</xm:sqref>
        </x14:conditionalFormatting>
        <x14:conditionalFormatting xmlns:xm="http://schemas.microsoft.com/office/excel/2006/main">
          <x14:cfRule type="expression" priority="2074" id="{8DED650F-42E7-45A0-81FF-B0A8923A3F10}">
            <xm:f>AND( AU14&gt;=Einstellungen!$D$219,AU14&lt;=Einstellungen!$E$219)</xm:f>
            <x14:dxf>
              <fill>
                <patternFill>
                  <bgColor theme="2" tint="-0.24994659260841701"/>
                </patternFill>
              </fill>
            </x14:dxf>
          </x14:cfRule>
          <x14:cfRule type="expression" priority="2073" id="{C4989030-F89E-4B12-9986-49C9A7E2E0E9}">
            <xm:f>AND(AU14&gt;=Einstellungen!$D$218,AU14&lt;=Einstellungen!$E$218)</xm:f>
            <x14:dxf>
              <fill>
                <patternFill>
                  <bgColor theme="2" tint="-0.24994659260841701"/>
                </patternFill>
              </fill>
            </x14:dxf>
          </x14:cfRule>
          <x14:cfRule type="expression" priority="2075" id="{AEB3D51F-326B-4586-B7F8-DA09C15A8E3D}">
            <xm:f>AND(AU14&gt;=Einstellungen!$D$220,AU14&lt;=Einstellungen!$E$220)</xm:f>
            <x14:dxf>
              <fill>
                <patternFill>
                  <bgColor theme="2" tint="-0.24994659260841701"/>
                </patternFill>
              </fill>
            </x14:dxf>
          </x14:cfRule>
          <x14:cfRule type="expression" priority="2081" id="{CEBBD590-F7AC-4B20-BB9C-7F7704EE69DB}">
            <xm:f>AND(AU14&gt;=Einstellungen!$D$226,AU14&lt;=Einstellungen!$E$226)</xm:f>
            <x14:dxf>
              <fill>
                <patternFill>
                  <bgColor theme="2" tint="-0.24994659260841701"/>
                </patternFill>
              </fill>
            </x14:dxf>
          </x14:cfRule>
          <x14:cfRule type="expression" priority="2080" id="{F931599C-F0AF-4CF8-A261-B7E148525FCE}">
            <xm:f>AND(AU14&gt;=Einstellungen!$D$225,AU14&lt;=Einstellungen!$E$225)</xm:f>
            <x14:dxf>
              <fill>
                <patternFill>
                  <bgColor theme="2" tint="-0.24994659260841701"/>
                </patternFill>
              </fill>
            </x14:dxf>
          </x14:cfRule>
          <x14:cfRule type="expression" priority="2079" id="{E006F492-04BE-4B73-9268-C3EA75073CAB}">
            <xm:f>AND(AU14&gt;=Einstellungen!$D$224,AU14&lt;=Einstellungen!$E$224)</xm:f>
            <x14:dxf>
              <fill>
                <patternFill>
                  <bgColor theme="2" tint="-0.24994659260841701"/>
                </patternFill>
              </fill>
            </x14:dxf>
          </x14:cfRule>
          <x14:cfRule type="expression" priority="2082" id="{0C036F90-6B3F-401F-A72D-377A41521384}">
            <xm:f>AND(AU14&gt;=Einstellungen!$D$227,AU14&lt;=Einstellungen!$E$227)</xm:f>
            <x14:dxf>
              <fill>
                <patternFill>
                  <bgColor theme="2" tint="-0.24994659260841701"/>
                </patternFill>
              </fill>
            </x14:dxf>
          </x14:cfRule>
          <x14:cfRule type="expression" priority="2078" id="{9FFF4A31-C20A-49CF-83D3-CDE1386CAC3E}">
            <xm:f>AND(AU14&gt;=Einstellungen!$D$223,AU14&lt;=Einstellungen!$E$223)</xm:f>
            <x14:dxf>
              <fill>
                <patternFill>
                  <bgColor theme="2" tint="-0.24994659260841701"/>
                </patternFill>
              </fill>
            </x14:dxf>
          </x14:cfRule>
          <x14:cfRule type="expression" priority="2077" id="{5E2AC830-A249-4F43-BA1D-5ADB12817A76}">
            <xm:f>AND(AU14&gt;=Einstellungen!$D$222,AU14&lt;=Einstellungen!$E$222)</xm:f>
            <x14:dxf>
              <fill>
                <patternFill>
                  <bgColor theme="2" tint="-0.24994659260841701"/>
                </patternFill>
              </fill>
            </x14:dxf>
          </x14:cfRule>
          <x14:cfRule type="expression" priority="2076" id="{0926DB10-6A45-4CC1-812E-AE1A020049B8}">
            <xm:f>AND(AU14&gt;=Einstellungen!$D$221,AU14&lt;=Einstellungen!$E$221)</xm:f>
            <x14:dxf>
              <fill>
                <patternFill>
                  <bgColor theme="2" tint="-0.24994659260841701"/>
                </patternFill>
              </fill>
            </x14:dxf>
          </x14:cfRule>
          <xm:sqref>BC14 BC16 BC18 BC20 BC22 BC24 BC26 BC28 BC30 BC32 BC34 BC36 BC38 BC40 BC42 BC44 BC46 BC48 BC50 BC52 BC54 BC56 BC58 BC60 BC62 BC64 BC66 BC68 BC70 BC72 BC74 BC76 BC78 BC80 BC82 BC84</xm:sqref>
        </x14:conditionalFormatting>
        <x14:conditionalFormatting xmlns:xm="http://schemas.microsoft.com/office/excel/2006/main">
          <x14:cfRule type="expression" priority="2072" id="{56960156-5A60-46E1-BBD4-9C6EEF73E276}">
            <xm:f>AND(AU14&gt;=Einstellungen!$D$227,AU14&lt;=Einstellungen!$E$227)</xm:f>
            <x14:dxf>
              <fill>
                <patternFill>
                  <bgColor theme="2" tint="-0.24994659260841701"/>
                </patternFill>
              </fill>
            </x14:dxf>
          </x14:cfRule>
          <x14:cfRule type="expression" priority="2071" id="{2A2490CB-AEEF-4319-9198-D685BBBEA62A}">
            <xm:f>AND(AU14&gt;=Einstellungen!$D$226,AU14&lt;=Einstellungen!$E$226)</xm:f>
            <x14:dxf>
              <fill>
                <patternFill>
                  <bgColor theme="2" tint="-0.24994659260841701"/>
                </patternFill>
              </fill>
            </x14:dxf>
          </x14:cfRule>
          <x14:cfRule type="expression" priority="2070" id="{FBFEFC48-8649-4D74-95A7-CEA200E7869A}">
            <xm:f>AND(AU14&gt;=Einstellungen!$D$225,AU14&lt;=Einstellungen!$E$225)</xm:f>
            <x14:dxf>
              <fill>
                <patternFill>
                  <bgColor theme="2" tint="-0.24994659260841701"/>
                </patternFill>
              </fill>
            </x14:dxf>
          </x14:cfRule>
          <x14:cfRule type="expression" priority="2069" id="{72645DAF-8200-450A-BED3-EE9EB7663C4F}">
            <xm:f>AND(AU14&gt;=Einstellungen!$D$224,AU14&lt;=Einstellungen!$E$224)</xm:f>
            <x14:dxf>
              <fill>
                <patternFill>
                  <bgColor theme="2" tint="-0.24994659260841701"/>
                </patternFill>
              </fill>
            </x14:dxf>
          </x14:cfRule>
          <x14:cfRule type="expression" priority="2068" id="{9F631AE3-437A-4723-9F64-8A8F6DB4C81E}">
            <xm:f>AND(AU14&gt;=Einstellungen!$D$223,AU14&lt;=Einstellungen!$E$223)</xm:f>
            <x14:dxf>
              <fill>
                <patternFill>
                  <bgColor theme="2" tint="-0.24994659260841701"/>
                </patternFill>
              </fill>
            </x14:dxf>
          </x14:cfRule>
          <x14:cfRule type="expression" priority="2067" id="{C6462830-F64A-4FF2-A79C-426EA132982A}">
            <xm:f>AND(AU14&gt;=Einstellungen!$D$222,AU14&lt;=Einstellungen!$E$222)</xm:f>
            <x14:dxf>
              <fill>
                <patternFill>
                  <bgColor theme="2" tint="-0.24994659260841701"/>
                </patternFill>
              </fill>
            </x14:dxf>
          </x14:cfRule>
          <x14:cfRule type="expression" priority="2066" id="{495B7416-AD87-4451-BD27-5142858EA6F7}">
            <xm:f>AND(AU14&gt;=Einstellungen!$D$221,AU14&lt;=Einstellungen!$E$221)</xm:f>
            <x14:dxf>
              <fill>
                <patternFill>
                  <bgColor theme="2" tint="-0.24994659260841701"/>
                </patternFill>
              </fill>
            </x14:dxf>
          </x14:cfRule>
          <x14:cfRule type="expression" priority="2065" id="{7C45E073-41EE-4F09-B530-D29205E2D09B}">
            <xm:f>AND(AU14&gt;=Einstellungen!$D$220,AU14&lt;=Einstellungen!$E$220)</xm:f>
            <x14:dxf>
              <fill>
                <patternFill>
                  <bgColor theme="2" tint="-0.24994659260841701"/>
                </patternFill>
              </fill>
            </x14:dxf>
          </x14:cfRule>
          <x14:cfRule type="expression" priority="2064" id="{B10617F0-5FE1-41E9-A0F6-19691FF1EB62}">
            <xm:f>AND( AU14&gt;=Einstellungen!$D$219,AU14&lt;=Einstellungen!$E$219)</xm:f>
            <x14:dxf>
              <fill>
                <patternFill>
                  <bgColor theme="2" tint="-0.24994659260841701"/>
                </patternFill>
              </fill>
            </x14:dxf>
          </x14:cfRule>
          <x14:cfRule type="expression" priority="2063" id="{4CB4FF9C-632A-4DCA-B1BD-7B767E420FC5}">
            <xm:f>AND(AU14&gt;=Einstellungen!$D$218,AU14&lt;=Einstellungen!$E$218)</xm:f>
            <x14:dxf>
              <fill>
                <patternFill>
                  <bgColor theme="2" tint="-0.24994659260841701"/>
                </patternFill>
              </fill>
            </x14:dxf>
          </x14:cfRule>
          <xm:sqref>BC15 BC17 BC19 BC21 BC23 BC25 BC27 BC29 BC31 BC33 BC35 BC37 BC39 BC41 BC43 BC45 BC47 BC49 BC51 BC53 BC55 BC57 BC59 BC61 BC63 BC65 BC67 BC69 BC71 BC73 BC75 BC77 BC79 BC81 BC83 BC85</xm:sqref>
        </x14:conditionalFormatting>
        <x14:conditionalFormatting xmlns:xm="http://schemas.microsoft.com/office/excel/2006/main">
          <x14:cfRule type="expression" priority="4592" id="{79B48FBF-BD68-45A5-8390-33B3F168C8D5}">
            <xm:f>AND(Einstellungen!$E$51="x")</xm:f>
            <x14:dxf>
              <fill>
                <patternFill>
                  <bgColor theme="0" tint="-0.14996795556505021"/>
                </patternFill>
              </fill>
            </x14:dxf>
          </x14:cfRule>
          <xm:sqref>BD20:BD23</xm:sqref>
        </x14:conditionalFormatting>
        <x14:conditionalFormatting xmlns:xm="http://schemas.microsoft.com/office/excel/2006/main">
          <x14:cfRule type="expression" priority="4435" id="{2D43297F-BB28-439D-B2B1-472F3FC09663}">
            <xm:f>AND(Einstellungen!$E$51="x")</xm:f>
            <x14:dxf>
              <fill>
                <patternFill>
                  <bgColor theme="0" tint="-0.14996795556505021"/>
                </patternFill>
              </fill>
            </x14:dxf>
          </x14:cfRule>
          <x14:cfRule type="expression" priority="3461" id="{E7213F1F-DD1F-4F4E-8CA2-E16E8A88A4B0}">
            <xm:f>AND(Einstellungen!$E$51="x")</xm:f>
            <x14:dxf>
              <fill>
                <patternFill>
                  <bgColor theme="0" tint="-0.14996795556505021"/>
                </patternFill>
              </fill>
            </x14:dxf>
          </x14:cfRule>
          <xm:sqref>BD34:BD37</xm:sqref>
        </x14:conditionalFormatting>
        <x14:conditionalFormatting xmlns:xm="http://schemas.microsoft.com/office/excel/2006/main">
          <x14:cfRule type="expression" priority="3429" id="{10AF5764-9025-4E97-B1CC-9D9D53576D84}">
            <xm:f>AND(Einstellungen!$E$51="x")</xm:f>
            <x14:dxf>
              <fill>
                <patternFill>
                  <bgColor theme="0" tint="-0.14996795556505021"/>
                </patternFill>
              </fill>
            </x14:dxf>
          </x14:cfRule>
          <x14:cfRule type="expression" priority="4295" id="{FDB5C9CF-E78E-439A-96FD-0A9A3B4FF0E4}">
            <xm:f>AND(Einstellungen!$E$51="x")</xm:f>
            <x14:dxf>
              <fill>
                <patternFill>
                  <bgColor theme="0" tint="-0.14996795556505021"/>
                </patternFill>
              </fill>
            </x14:dxf>
          </x14:cfRule>
          <xm:sqref>BD48:BD51</xm:sqref>
        </x14:conditionalFormatting>
        <x14:conditionalFormatting xmlns:xm="http://schemas.microsoft.com/office/excel/2006/main">
          <x14:cfRule type="expression" priority="4155" id="{1B63EBC0-6747-41E9-B239-EB801408C57A}">
            <xm:f>AND(Einstellungen!$E$51="x")</xm:f>
            <x14:dxf>
              <fill>
                <patternFill>
                  <bgColor theme="0" tint="-0.14996795556505021"/>
                </patternFill>
              </fill>
            </x14:dxf>
          </x14:cfRule>
          <x14:cfRule type="expression" priority="3397" id="{1E4DA3F8-58C1-4F7A-993F-FF7FC9C3F74F}">
            <xm:f>AND(Einstellungen!$E$51="x")</xm:f>
            <x14:dxf>
              <fill>
                <patternFill>
                  <bgColor theme="0" tint="-0.14996795556505021"/>
                </patternFill>
              </fill>
            </x14:dxf>
          </x14:cfRule>
          <xm:sqref>BD62:BD65</xm:sqref>
        </x14:conditionalFormatting>
        <x14:conditionalFormatting xmlns:xm="http://schemas.microsoft.com/office/excel/2006/main">
          <x14:cfRule type="expression" priority="3355" id="{68873D1D-78C8-4EB1-AE36-4DEE16950741}">
            <xm:f>AND(Einstellungen!$E$51="x")</xm:f>
            <x14:dxf>
              <fill>
                <patternFill>
                  <bgColor theme="0" tint="-0.14996795556505021"/>
                </patternFill>
              </fill>
            </x14:dxf>
          </x14:cfRule>
          <x14:cfRule type="expression" priority="4015" id="{431D320F-06DD-452D-833D-C80A55179474}">
            <xm:f>AND(Einstellungen!$E$51="x")</xm:f>
            <x14:dxf>
              <fill>
                <patternFill>
                  <bgColor theme="0" tint="-0.14996795556505021"/>
                </patternFill>
              </fill>
            </x14:dxf>
          </x14:cfRule>
          <xm:sqref>BD76:BD79</xm:sqref>
        </x14:conditionalFormatting>
        <x14:conditionalFormatting xmlns:xm="http://schemas.microsoft.com/office/excel/2006/main">
          <x14:cfRule type="cellIs" priority="3626" operator="between" id="{F4E1B7BB-3AEE-404D-89E9-7BE12518C8A5}">
            <xm:f>Einstellungen!$F$92</xm:f>
            <xm:f>Einstellungen!$G$92</xm:f>
            <x14:dxf>
              <fill>
                <patternFill>
                  <bgColor rgb="FFFFFF00"/>
                </patternFill>
              </fill>
            </x14:dxf>
          </x14:cfRule>
          <x14:cfRule type="cellIs" priority="3634" operator="between" id="{5EDCEA68-DC16-45E7-B6B0-E0F9349662B4}">
            <xm:f>Einstellungen!$E$102</xm:f>
            <xm:f>Einstellungen!$F$102</xm:f>
            <x14:dxf>
              <fill>
                <patternFill>
                  <bgColor rgb="FFFFFF00"/>
                </patternFill>
              </fill>
            </x14:dxf>
          </x14:cfRule>
          <x14:cfRule type="cellIs" priority="3632" operator="between" id="{02E3AD69-36C8-4CAD-ACAE-8D3C3A6DBEAF}">
            <xm:f>Einstellungen!$E$101</xm:f>
            <xm:f>Einstellungen!$F$101</xm:f>
            <x14:dxf>
              <fill>
                <patternFill>
                  <bgColor rgb="FFFFFF00"/>
                </patternFill>
              </fill>
            </x14:dxf>
          </x14:cfRule>
          <x14:cfRule type="cellIs" priority="3624" operator="between" id="{6CAA47A6-C9FA-485E-BE72-FEAD7DC6D354}">
            <xm:f>Einstellungen!$E$100</xm:f>
            <xm:f>Einstellungen!$F$100</xm:f>
            <x14:dxf>
              <fill>
                <patternFill>
                  <bgColor rgb="FFFFFF00"/>
                </patternFill>
              </fill>
            </x14:dxf>
          </x14:cfRule>
          <x14:cfRule type="cellIs" priority="3625" operator="between" id="{2771E56F-78AF-44E7-82C6-601A09815645}">
            <xm:f>Einstellungen!$F$93</xm:f>
            <xm:f>Einstellungen!$G$93</xm:f>
            <x14:dxf>
              <fill>
                <patternFill>
                  <bgColor rgb="FFFFFF00"/>
                </patternFill>
              </fill>
            </x14:dxf>
          </x14:cfRule>
          <x14:cfRule type="cellIs" priority="3627" operator="between" id="{88DC26AA-D7EE-49BD-B73E-3A120E5BBD34}">
            <xm:f>Einstellungen!$E$108</xm:f>
            <xm:f>Einstellungen!$F$108</xm:f>
            <x14:dxf>
              <fill>
                <patternFill>
                  <bgColor rgb="FFFFFF00"/>
                </patternFill>
              </fill>
            </x14:dxf>
          </x14:cfRule>
          <x14:cfRule type="cellIs" priority="3628" operator="between" id="{15631E16-B2A3-4653-A94D-E14781836FF2}">
            <xm:f>Einstellungen!$E$107</xm:f>
            <xm:f>Einstellungen!$F$107</xm:f>
            <x14:dxf>
              <fill>
                <patternFill>
                  <bgColor rgb="FFFFFF00"/>
                </patternFill>
              </fill>
            </x14:dxf>
          </x14:cfRule>
          <x14:cfRule type="cellIs" priority="3629" operator="between" id="{08175993-5D36-41D6-81F7-CFBEB24741B0}">
            <xm:f>Einstellungen!$E$106</xm:f>
            <xm:f>Einstellungen!$F$106</xm:f>
            <x14:dxf>
              <fill>
                <patternFill>
                  <bgColor rgb="FFFFFF00"/>
                </patternFill>
              </fill>
            </x14:dxf>
          </x14:cfRule>
          <x14:cfRule type="cellIs" priority="3630" operator="between" id="{958621BD-39A6-4550-BF44-8AEF4383CC23}">
            <xm:f>Einstellungen!$E$105</xm:f>
            <xm:f>Einstellungen!$F$105</xm:f>
            <x14:dxf>
              <fill>
                <patternFill>
                  <bgColor rgb="FFFFFF00"/>
                </patternFill>
              </fill>
            </x14:dxf>
          </x14:cfRule>
          <x14:cfRule type="cellIs" priority="3631" operator="between" id="{CD65BAD3-32E7-4FE5-AC15-3B088A9620E5}">
            <xm:f>Einstellungen!$E$104</xm:f>
            <xm:f>Einstellungen!$F$104</xm:f>
            <x14:dxf>
              <fill>
                <patternFill>
                  <bgColor rgb="FFFFFF00"/>
                </patternFill>
              </fill>
            </x14:dxf>
          </x14:cfRule>
          <x14:cfRule type="cellIs" priority="3633" operator="between" id="{F8562E38-5D10-4F1F-8131-EAE3040294B7}">
            <xm:f>Einstellungen!$E$103</xm:f>
            <xm:f>Einstellungen!$F$103</xm:f>
            <x14:dxf>
              <fill>
                <patternFill>
                  <bgColor rgb="FFFFFF00"/>
                </patternFill>
              </fill>
            </x14:dxf>
          </x14:cfRule>
          <xm:sqref>BD84:BD85</xm:sqref>
        </x14:conditionalFormatting>
        <x14:conditionalFormatting xmlns:xm="http://schemas.microsoft.com/office/excel/2006/main">
          <x14:cfRule type="expression" priority="943" id="{CD9AF0B9-0C2D-4C04-86E9-F04625C00F2D}">
            <xm:f>AND(BD12&gt;=Einstellungen!$D$130,BD12&lt;=Einstellungen!$E$130)</xm:f>
            <x14:dxf>
              <fill>
                <patternFill>
                  <bgColor rgb="FF00B050"/>
                </patternFill>
              </fill>
            </x14:dxf>
          </x14:cfRule>
          <x14:cfRule type="expression" priority="937" id="{4330E01B-4333-484B-9069-F47396E2BB49}">
            <xm:f>AND(BD12&gt;=Einstellungen!$D$136,BD12&lt;=Einstellungen!$E$136)</xm:f>
            <x14:dxf>
              <fill>
                <patternFill>
                  <bgColor rgb="FF00B050"/>
                </patternFill>
              </fill>
            </x14:dxf>
          </x14:cfRule>
          <x14:cfRule type="expression" priority="946" id="{29193741-F209-4184-A897-11CC4A0EBE18}">
            <xm:f>AND(BD12&gt;=Einstellungen!$D$127,BD12&lt;=Einstellungen!$E$127)</xm:f>
            <x14:dxf>
              <fill>
                <patternFill>
                  <bgColor rgb="FF00B050"/>
                </patternFill>
              </fill>
            </x14:dxf>
          </x14:cfRule>
          <x14:cfRule type="expression" priority="940" id="{9679A8DA-687B-4B9A-8DF6-D8DBD58B7CEE}">
            <xm:f>AND(BD12&gt;=Einstellungen!$D$133,BD12&lt;=Einstellungen!$E$133)</xm:f>
            <x14:dxf>
              <fill>
                <patternFill>
                  <bgColor rgb="FF00B050"/>
                </patternFill>
              </fill>
            </x14:dxf>
          </x14:cfRule>
          <xm:sqref>BE12 BE16 BE18 BE20 BE22 BE24 BE26 BE28 BE30 BE32 BE38 BE40 BE42 BE44 BE46 BE52 BE54 BE56 BE58 BE60 BE66 BE68 BE70 BE72 BE74 BE80 BE82 BE84 BE34 BE36 BE48 BE50 BE62 BE64 BE76 BE78 BE14</xm:sqref>
        </x14:conditionalFormatting>
        <x14:conditionalFormatting xmlns:xm="http://schemas.microsoft.com/office/excel/2006/main">
          <x14:cfRule type="expression" priority="952" id="{0D6C4BB1-A96C-4F9D-A926-6BFC2F0C5D84}">
            <xm:f>AND(BD12&gt;=Einstellungen!$D$131,BD12&lt;=Einstellungen!$E$131)</xm:f>
            <x14:dxf>
              <fill>
                <patternFill>
                  <bgColor rgb="FF00B050"/>
                </patternFill>
              </fill>
            </x14:dxf>
          </x14:cfRule>
          <x14:cfRule type="expression" priority="953" id="{F009D74F-5F90-4C2C-996A-9390DF44ABED}">
            <xm:f>AND(BD12&gt;=Einstellungen!$D$130,BD12&lt;=Einstellungen!$E$130)</xm:f>
            <x14:dxf>
              <fill>
                <patternFill>
                  <bgColor rgb="FF00B050"/>
                </patternFill>
              </fill>
            </x14:dxf>
          </x14:cfRule>
          <x14:cfRule type="expression" priority="954" id="{04743F37-56A5-45A9-9DCA-153D5837088C}">
            <xm:f>AND(BD12&gt;=Einstellungen!$D$129,BD12&lt;=Einstellungen!$E$129)</xm:f>
            <x14:dxf>
              <fill>
                <patternFill>
                  <bgColor rgb="FF00B050"/>
                </patternFill>
              </fill>
            </x14:dxf>
          </x14:cfRule>
          <x14:cfRule type="expression" priority="955" id="{629E20F6-83A9-4AC7-A274-6CB90C6ADEB8}">
            <xm:f>AND(BD12&gt;=Einstellungen!$D$128,BD12&lt;=Einstellungen!$E$128)</xm:f>
            <x14:dxf>
              <fill>
                <patternFill>
                  <bgColor rgb="FF00B050"/>
                </patternFill>
              </fill>
            </x14:dxf>
          </x14:cfRule>
          <x14:cfRule type="expression" priority="948" id="{233B344C-C40B-409E-9C7F-142D92BB5BF6}">
            <xm:f>AND(BD12&gt;=Einstellungen!$D$135,BD12&lt;=Einstellungen!$E$135)</xm:f>
            <x14:dxf>
              <fill>
                <patternFill>
                  <bgColor rgb="FF00B050"/>
                </patternFill>
              </fill>
            </x14:dxf>
          </x14:cfRule>
          <x14:cfRule type="expression" priority="956" id="{FBE86701-3074-4AEC-B317-5EFA2D2CC493}">
            <xm:f>AND(BD12&gt;=Einstellungen!$D$127,BD12&lt;=Einstellungen!$E$127)</xm:f>
            <x14:dxf>
              <fill>
                <patternFill>
                  <bgColor rgb="FF00B050"/>
                </patternFill>
              </fill>
            </x14:dxf>
          </x14:cfRule>
          <x14:cfRule type="expression" priority="947" id="{28347318-D5CF-4101-A4C6-935E0EB1EA3A}">
            <xm:f>AND(BD12&gt;=Einstellungen!$D$136,BD12&lt;=Einstellungen!$E$136)</xm:f>
            <x14:dxf>
              <fill>
                <patternFill>
                  <bgColor rgb="FF00B050"/>
                </patternFill>
              </fill>
            </x14:dxf>
          </x14:cfRule>
          <x14:cfRule type="expression" priority="949" id="{BB089A5E-FD5C-4028-8DFE-2A8B5D11C0F3}">
            <xm:f>AND(BD12&gt;=Einstellungen!$D$134,BD12&lt;=Einstellungen!$E$134)</xm:f>
            <x14:dxf>
              <fill>
                <patternFill>
                  <bgColor rgb="FF00B050"/>
                </patternFill>
              </fill>
            </x14:dxf>
          </x14:cfRule>
          <x14:cfRule type="expression" priority="950" id="{DEF12F0B-7742-4AD3-990E-EA7B2C82B0D2}">
            <xm:f>AND(BD12&gt;=Einstellungen!$D$133,BD12&lt;=Einstellungen!$E$133)</xm:f>
            <x14:dxf>
              <fill>
                <patternFill>
                  <bgColor rgb="FF00B050"/>
                </patternFill>
              </fill>
            </x14:dxf>
          </x14:cfRule>
          <x14:cfRule type="expression" priority="951" id="{09D84A78-34B4-40E3-951B-D4A4B3EC948C}">
            <xm:f>AND(BD12&gt;=Einstellungen!$D$132,BD12&lt;=Einstellungen!$E$132)</xm:f>
            <x14:dxf>
              <fill>
                <patternFill>
                  <bgColor rgb="FF00B050"/>
                </patternFill>
              </fill>
            </x14:dxf>
          </x14:cfRule>
          <xm:sqref>BE17 BE19 BE21 BE23 BE25 BE27 BE29 BE31 BE33 BE39 BE41 BE43 BE45 BE47 BE53 BE55 BE57 BE59 BE61 BE67 BE69 BE71 BE73 BE75 BE81 BE83 BE85 BE35 BE37 BE49 BE51 BE63 BE65 BE77 BE79 BE13 BE15</xm:sqref>
        </x14:conditionalFormatting>
        <x14:conditionalFormatting xmlns:xm="http://schemas.microsoft.com/office/excel/2006/main">
          <x14:cfRule type="expression" priority="938" id="{4328375B-3603-4B9B-90B7-9FF260A1218A}">
            <xm:f>AND(BD12&gt;=Einstellungen!$D$135,BD12&lt;=Einstellungen!$E$135)</xm:f>
            <x14:dxf>
              <fill>
                <patternFill>
                  <bgColor rgb="FF00B050"/>
                </patternFill>
              </fill>
            </x14:dxf>
          </x14:cfRule>
          <x14:cfRule type="expression" priority="939" id="{DBFDE0B4-8C15-4467-8990-48DC3637B834}">
            <xm:f>AND(BD12&gt;=Einstellungen!$D$134,BD12&lt;=Einstellungen!$E$134)</xm:f>
            <x14:dxf>
              <fill>
                <patternFill>
                  <bgColor rgb="FF00B050"/>
                </patternFill>
              </fill>
            </x14:dxf>
          </x14:cfRule>
          <x14:cfRule type="expression" priority="942" id="{1BAEC112-F54E-47D9-81A6-1F1F5830058B}">
            <xm:f>AND(BD12&gt;=Einstellungen!$D$131,BD12&lt;=Einstellungen!$E$131)</xm:f>
            <x14:dxf>
              <fill>
                <patternFill>
                  <bgColor rgb="FF00B050"/>
                </patternFill>
              </fill>
            </x14:dxf>
          </x14:cfRule>
          <x14:cfRule type="expression" priority="945" id="{DF91BBB9-5002-439A-AB6E-C37D3CBA61FA}">
            <xm:f>AND(BD12&gt;=Einstellungen!$D$128,BD12&lt;=Einstellungen!$E$128)</xm:f>
            <x14:dxf>
              <fill>
                <patternFill>
                  <bgColor rgb="FF00B050"/>
                </patternFill>
              </fill>
            </x14:dxf>
          </x14:cfRule>
          <x14:cfRule type="expression" priority="944" id="{2D64E180-9832-482C-ADEC-942BF049BC59}">
            <xm:f>AND(BD12&gt;=Einstellungen!$D$129,BD12&lt;=Einstellungen!$E$129)</xm:f>
            <x14:dxf>
              <fill>
                <patternFill>
                  <bgColor rgb="FF00B050"/>
                </patternFill>
              </fill>
            </x14:dxf>
          </x14:cfRule>
          <x14:cfRule type="expression" priority="941" id="{A756639D-A507-4CF1-BC94-1659C9DA99F7}">
            <xm:f>AND(BD12&gt;=Einstellungen!$D$132,BD12&lt;=Einstellungen!$E$132)</xm:f>
            <x14:dxf>
              <fill>
                <patternFill>
                  <bgColor rgb="FF00B050"/>
                </patternFill>
              </fill>
            </x14:dxf>
          </x14:cfRule>
          <xm:sqref>BE20 BE22 BE34 BE36 BE48 BE50 BE62 BE64 BE76 BE78 BE12 BE14 BE16 BE18 BE24 BE26 BE28 BE30 BE32 BE38 BE40 BE42 BE44 BE46 BE52 BE54 BE56 BE58 BE60 BE66 BE68 BE70 BE72 BE74 BE80 BE82 BE84</xm:sqref>
        </x14:conditionalFormatting>
        <x14:conditionalFormatting xmlns:xm="http://schemas.microsoft.com/office/excel/2006/main">
          <x14:cfRule type="expression" priority="962" id="{BF19DD55-1231-4933-ADE4-64A1273D256A}">
            <xm:f>AND(Einstellungen!$F$49="x")</xm:f>
            <x14:dxf>
              <fill>
                <patternFill>
                  <bgColor theme="0" tint="-0.14996795556505021"/>
                </patternFill>
              </fill>
            </x14:dxf>
          </x14:cfRule>
          <xm:sqref>BE20:BE23 BE34:BE37 BE48:BE51 BE62:BE65 BE76:BE79</xm:sqref>
        </x14:conditionalFormatting>
        <x14:conditionalFormatting xmlns:xm="http://schemas.microsoft.com/office/excel/2006/main">
          <x14:cfRule type="expression" priority="961" id="{1FA836DB-303E-4C6C-967F-98397D384370}">
            <xm:f>AND(Einstellungen!$F$49="x")</xm:f>
            <x14:dxf>
              <fill>
                <patternFill>
                  <bgColor theme="0" tint="-0.14996795556505021"/>
                </patternFill>
              </fill>
            </x14:dxf>
          </x14:cfRule>
          <xm:sqref>BE20:BE23</xm:sqref>
        </x14:conditionalFormatting>
        <x14:conditionalFormatting xmlns:xm="http://schemas.microsoft.com/office/excel/2006/main">
          <x14:cfRule type="expression" priority="960" id="{E9D829C7-DDB8-44D8-90AB-F5690897C661}">
            <xm:f>AND(Einstellungen!$F$49="x")</xm:f>
            <x14:dxf>
              <fill>
                <patternFill>
                  <bgColor theme="0" tint="-0.14996795556505021"/>
                </patternFill>
              </fill>
            </x14:dxf>
          </x14:cfRule>
          <xm:sqref>BE34:BE37</xm:sqref>
        </x14:conditionalFormatting>
        <x14:conditionalFormatting xmlns:xm="http://schemas.microsoft.com/office/excel/2006/main">
          <x14:cfRule type="expression" priority="959" id="{663DAD03-7FC4-44A6-909E-274F6146563A}">
            <xm:f>AND(Einstellungen!$F$49="x")</xm:f>
            <x14:dxf>
              <fill>
                <patternFill>
                  <bgColor theme="0" tint="-0.14996795556505021"/>
                </patternFill>
              </fill>
            </x14:dxf>
          </x14:cfRule>
          <xm:sqref>BE48:BE51</xm:sqref>
        </x14:conditionalFormatting>
        <x14:conditionalFormatting xmlns:xm="http://schemas.microsoft.com/office/excel/2006/main">
          <x14:cfRule type="expression" priority="958" id="{694BB897-9D86-414D-913E-4455C9119227}">
            <xm:f>AND(Einstellungen!$F$49="x")</xm:f>
            <x14:dxf>
              <fill>
                <patternFill>
                  <bgColor theme="0" tint="-0.14996795556505021"/>
                </patternFill>
              </fill>
            </x14:dxf>
          </x14:cfRule>
          <xm:sqref>BE62:BE65</xm:sqref>
        </x14:conditionalFormatting>
        <x14:conditionalFormatting xmlns:xm="http://schemas.microsoft.com/office/excel/2006/main">
          <x14:cfRule type="expression" priority="957" id="{03E3AA3E-F4FD-4BC3-8EED-A700B03E4A0A}">
            <xm:f>AND(Einstellungen!$F$49="x")</xm:f>
            <x14:dxf>
              <fill>
                <patternFill>
                  <bgColor theme="0" tint="-0.14996795556505021"/>
                </patternFill>
              </fill>
            </x14:dxf>
          </x14:cfRule>
          <xm:sqref>BE76:BE79</xm:sqref>
        </x14:conditionalFormatting>
        <x14:conditionalFormatting xmlns:xm="http://schemas.microsoft.com/office/excel/2006/main">
          <x14:cfRule type="expression" priority="1912" id="{5DC78775-CC4C-4EC0-B98D-E006C20E07E5}">
            <xm:f>AND(BD12&gt;=Einstellungen!$D$179,BD12&lt;=Einstellungen!$E$179)</xm:f>
            <x14:dxf>
              <fill>
                <patternFill>
                  <bgColor theme="7" tint="0.39994506668294322"/>
                </patternFill>
              </fill>
            </x14:dxf>
          </x14:cfRule>
          <x14:cfRule type="expression" priority="1911" id="{C9A3429F-FC0E-4C85-9E8E-423EFCC6F8E9}">
            <xm:f>AND(BD12&gt;=Einstellungen!$D$180,BD12&lt;=Einstellungen!$E$180)</xm:f>
            <x14:dxf>
              <fill>
                <patternFill>
                  <bgColor theme="7" tint="0.39994506668294322"/>
                </patternFill>
              </fill>
            </x14:dxf>
          </x14:cfRule>
          <x14:cfRule type="expression" priority="1910" id="{09B9EE6E-7358-4E73-9635-A4FA709584FD}">
            <xm:f>AND(BD12&gt;=Einstellungen!$D$181,BD12&lt;=Einstellungen!$E$181)</xm:f>
            <x14:dxf>
              <fill>
                <patternFill>
                  <bgColor theme="7" tint="0.39994506668294322"/>
                </patternFill>
              </fill>
            </x14:dxf>
          </x14:cfRule>
          <x14:cfRule type="expression" priority="1908" id="{214AC021-33FD-478B-8233-4502704FBFAF}">
            <xm:f>AND(BD12&gt;=Einstellungen!$D$183,BD12&lt;=Einstellungen!$E$183)</xm:f>
            <x14:dxf>
              <fill>
                <patternFill>
                  <bgColor theme="7" tint="0.39994506668294322"/>
                </patternFill>
              </fill>
            </x14:dxf>
          </x14:cfRule>
          <x14:cfRule type="expression" priority="1906" id="{C0795BAF-AADA-4EFA-8492-595C16F2CF70}">
            <xm:f>AND(BD12&gt;=Einstellungen!$D$185,BD12&lt;=Einstellungen!$E$185)</xm:f>
            <x14:dxf>
              <fill>
                <patternFill>
                  <bgColor theme="7" tint="0.39994506668294322"/>
                </patternFill>
              </fill>
            </x14:dxf>
          </x14:cfRule>
          <x14:cfRule type="expression" priority="1905" id="{2DE18115-A70A-4162-8364-0165B96A554A}">
            <xm:f>AND(BD12&gt;=Einstellungen!$D$186,BD12&lt;=Einstellungen!$E$186)</xm:f>
            <x14:dxf>
              <fill>
                <patternFill>
                  <bgColor theme="7" tint="0.39994506668294322"/>
                </patternFill>
              </fill>
            </x14:dxf>
          </x14:cfRule>
          <x14:cfRule type="expression" priority="1904" id="{0B998561-4D65-434D-BB29-8201416A297F}">
            <xm:f>AND(BD12&gt;=Einstellungen!$D$187,BD12&lt;=Einstellungen!$E$187)</xm:f>
            <x14:dxf>
              <fill>
                <patternFill>
                  <bgColor theme="7" tint="0.39994506668294322"/>
                </patternFill>
              </fill>
            </x14:dxf>
          </x14:cfRule>
          <x14:cfRule type="expression" priority="1903" id="{5E5E80CF-8E9F-41A1-B974-AAC315685F50}">
            <xm:f>AND(BD12&gt;=Einstellungen!$D$188,BD12&lt;=Einstellungen!$E$188)</xm:f>
            <x14:dxf>
              <fill>
                <patternFill>
                  <bgColor theme="7" tint="0.39994506668294322"/>
                </patternFill>
              </fill>
            </x14:dxf>
          </x14:cfRule>
          <x14:cfRule type="expression" priority="1909" id="{408F719B-A44F-4AD4-BF98-56F769D76784}">
            <xm:f>AND(BD12&gt;=Einstellungen!$D$182,BD12&lt;=Einstellungen!$E$182)</xm:f>
            <x14:dxf>
              <fill>
                <patternFill>
                  <bgColor theme="7" tint="0.39994506668294322"/>
                </patternFill>
              </fill>
            </x14:dxf>
          </x14:cfRule>
          <x14:cfRule type="expression" priority="1907" id="{DCE2CEAE-0FCC-4ED9-B05F-AC5CBAB131D0}">
            <xm:f>AND(BD12&gt;=Einstellungen!$D$184,BD12&lt;=Einstellungen!$E$184)</xm:f>
            <x14:dxf>
              <fill>
                <patternFill>
                  <bgColor theme="7" tint="0.39994506668294322"/>
                </patternFill>
              </fill>
            </x14:dxf>
          </x14:cfRule>
          <xm:sqref>BI12</xm:sqref>
        </x14:conditionalFormatting>
        <x14:conditionalFormatting xmlns:xm="http://schemas.microsoft.com/office/excel/2006/main">
          <x14:cfRule type="expression" priority="1883" id="{B74478EF-D2D0-4470-ACD6-79EA4E8F3E2E}">
            <xm:f>AND(BD14&gt;=Einstellungen!$D$188,BD14&lt;=Einstellungen!$E$188)</xm:f>
            <x14:dxf>
              <fill>
                <patternFill>
                  <bgColor theme="7" tint="0.39994506668294322"/>
                </patternFill>
              </fill>
            </x14:dxf>
          </x14:cfRule>
          <x14:cfRule type="expression" priority="1884" id="{3E9F5A73-7B97-4178-8424-35F0C7CBE10D}">
            <xm:f>AND(BD14&gt;=Einstellungen!$D$187,BD14&lt;=Einstellungen!$E$187)</xm:f>
            <x14:dxf>
              <fill>
                <patternFill>
                  <bgColor theme="7" tint="0.39994506668294322"/>
                </patternFill>
              </fill>
            </x14:dxf>
          </x14:cfRule>
          <x14:cfRule type="expression" priority="1885" id="{EBED376A-1945-4F05-9EDD-0A3F9FB69F44}">
            <xm:f>AND(BD14&gt;=Einstellungen!$D$186,BD14&lt;=Einstellungen!$E$186)</xm:f>
            <x14:dxf>
              <fill>
                <patternFill>
                  <bgColor theme="7" tint="0.39994506668294322"/>
                </patternFill>
              </fill>
            </x14:dxf>
          </x14:cfRule>
          <x14:cfRule type="expression" priority="1886" id="{24DAC658-99E3-467E-896D-03769A1E2735}">
            <xm:f>AND(BD14&gt;=Einstellungen!$D$185,BD14&lt;=Einstellungen!$E$185)</xm:f>
            <x14:dxf>
              <fill>
                <patternFill>
                  <bgColor theme="7" tint="0.39994506668294322"/>
                </patternFill>
              </fill>
            </x14:dxf>
          </x14:cfRule>
          <x14:cfRule type="expression" priority="1887" id="{70D4CD87-340E-4EBF-B73B-5152CB32CB62}">
            <xm:f>AND(BD14&gt;=Einstellungen!$D$184,BD14&lt;=Einstellungen!$E$184)</xm:f>
            <x14:dxf>
              <fill>
                <patternFill>
                  <bgColor theme="7" tint="0.39994506668294322"/>
                </patternFill>
              </fill>
            </x14:dxf>
          </x14:cfRule>
          <x14:cfRule type="expression" priority="1888" id="{EF121399-E494-4717-B2DA-2DF39ADD4D45}">
            <xm:f>AND(BD14&gt;=Einstellungen!$D$183,BD14&lt;=Einstellungen!$E$183)</xm:f>
            <x14:dxf>
              <fill>
                <patternFill>
                  <bgColor theme="7" tint="0.39994506668294322"/>
                </patternFill>
              </fill>
            </x14:dxf>
          </x14:cfRule>
          <x14:cfRule type="expression" priority="1889" id="{DA2F8B44-C23B-450F-80ED-F212871442A0}">
            <xm:f>AND(BD14&gt;=Einstellungen!$D$182,BD14&lt;=Einstellungen!$E$182)</xm:f>
            <x14:dxf>
              <fill>
                <patternFill>
                  <bgColor theme="7" tint="0.39994506668294322"/>
                </patternFill>
              </fill>
            </x14:dxf>
          </x14:cfRule>
          <x14:cfRule type="expression" priority="1890" id="{B3F17F45-A375-4356-B41E-FA13CC1C763E}">
            <xm:f>AND(BD14&gt;=Einstellungen!$D$181,BD14&lt;=Einstellungen!$E$181)</xm:f>
            <x14:dxf>
              <fill>
                <patternFill>
                  <bgColor theme="7" tint="0.39994506668294322"/>
                </patternFill>
              </fill>
            </x14:dxf>
          </x14:cfRule>
          <x14:cfRule type="expression" priority="1891" id="{6661D198-1380-4D0B-82EF-4F542C8D6102}">
            <xm:f>AND(BD14&gt;=Einstellungen!$D$180,BD14&lt;=Einstellungen!$E$180)</xm:f>
            <x14:dxf>
              <fill>
                <patternFill>
                  <bgColor theme="7" tint="0.39994506668294322"/>
                </patternFill>
              </fill>
            </x14:dxf>
          </x14:cfRule>
          <x14:cfRule type="expression" priority="1892" id="{89DC26B5-90DD-4607-86A6-28915F218A42}">
            <xm:f>AND(BD14&gt;=Einstellungen!$D$179,BD14&lt;=Einstellungen!$E$179)</xm:f>
            <x14:dxf>
              <fill>
                <patternFill>
                  <bgColor theme="7" tint="0.39994506668294322"/>
                </patternFill>
              </fill>
            </x14:dxf>
          </x14:cfRule>
          <xm:sqref>BI14 BI16 BI18 BI24 BI26 BI28 BI30 BI32 BI34 BI36 BI38 BI40 BI42 BI44 BI46 BI48 BI50 BI52 BI54 BI56 BI58 BI60 BI62 BI64 BI66 BI68 BI70 BI72 BI74 BI76 BI78 BI80 BI82 BI84</xm:sqref>
        </x14:conditionalFormatting>
        <x14:conditionalFormatting xmlns:xm="http://schemas.microsoft.com/office/excel/2006/main">
          <x14:cfRule type="expression" priority="1899" id="{B643092C-C448-4BF7-AB92-1F866081381B}">
            <xm:f>AND(BD14&gt;=Einstellungen!$D$182,BD14&lt;=Einstellungen!$E$182)</xm:f>
            <x14:dxf>
              <fill>
                <patternFill>
                  <bgColor theme="7" tint="0.39994506668294322"/>
                </patternFill>
              </fill>
            </x14:dxf>
          </x14:cfRule>
          <x14:cfRule type="expression" priority="1901" id="{14CD8869-D01B-4EA7-9ADE-B6F6D4616C13}">
            <xm:f>AND(BD14&gt;=Einstellungen!$D$180,BD14&lt;=Einstellungen!$E$180)</xm:f>
            <x14:dxf>
              <fill>
                <patternFill>
                  <bgColor theme="7" tint="0.39994506668294322"/>
                </patternFill>
              </fill>
            </x14:dxf>
          </x14:cfRule>
          <x14:cfRule type="expression" priority="1900" id="{6A457C9B-7A45-4E26-A554-B53FDCB5AE34}">
            <xm:f>AND(BD14&gt;=Einstellungen!$D$181,BD14&lt;=Einstellungen!$E$181)</xm:f>
            <x14:dxf>
              <fill>
                <patternFill>
                  <bgColor theme="7" tint="0.39994506668294322"/>
                </patternFill>
              </fill>
            </x14:dxf>
          </x14:cfRule>
          <x14:cfRule type="expression" priority="1893" id="{5ED0B145-7EA7-4F7C-BB7F-8731184F2678}">
            <xm:f>AND(BD14&gt;=Einstellungen!$D$188,BD14&lt;=Einstellungen!$E$188)</xm:f>
            <x14:dxf>
              <fill>
                <patternFill>
                  <bgColor theme="7" tint="0.39994506668294322"/>
                </patternFill>
              </fill>
            </x14:dxf>
          </x14:cfRule>
          <x14:cfRule type="expression" priority="1898" id="{1262569D-E5F3-43D5-863A-DF3B06179487}">
            <xm:f>AND(BD14&gt;=Einstellungen!$D$183,BD14&lt;=Einstellungen!$E$183)</xm:f>
            <x14:dxf>
              <fill>
                <patternFill>
                  <bgColor theme="7" tint="0.39994506668294322"/>
                </patternFill>
              </fill>
            </x14:dxf>
          </x14:cfRule>
          <x14:cfRule type="expression" priority="1902" id="{0BB9D9C6-DDB8-41C6-973D-4A75A5838291}">
            <xm:f>AND(BD14&gt;=Einstellungen!$D$179,BD14&lt;=Einstellungen!$E$179)</xm:f>
            <x14:dxf>
              <fill>
                <patternFill>
                  <bgColor theme="7" tint="0.39994506668294322"/>
                </patternFill>
              </fill>
            </x14:dxf>
          </x14:cfRule>
          <x14:cfRule type="expression" priority="1897" id="{6760D0FB-75E5-40D7-97BF-CA922EEEFA9D}">
            <xm:f>AND(BD14&gt;=Einstellungen!$D$184,BD14&lt;=Einstellungen!$E$184)</xm:f>
            <x14:dxf>
              <fill>
                <patternFill>
                  <bgColor theme="7" tint="0.39994506668294322"/>
                </patternFill>
              </fill>
            </x14:dxf>
          </x14:cfRule>
          <x14:cfRule type="expression" priority="1896" id="{80D33ED8-2CCE-415A-9704-4A13511D46AD}">
            <xm:f>AND(BD14&gt;=Einstellungen!$D$185,BD14&lt;=Einstellungen!$E$185)</xm:f>
            <x14:dxf>
              <fill>
                <patternFill>
                  <bgColor theme="7" tint="0.39994506668294322"/>
                </patternFill>
              </fill>
            </x14:dxf>
          </x14:cfRule>
          <x14:cfRule type="expression" priority="1895" id="{11BF16CF-172E-4AE5-A07D-EF955BC30E9E}">
            <xm:f>AND(BD14&gt;=Einstellungen!$D$186,BD14&lt;=Einstellungen!$E$186)</xm:f>
            <x14:dxf>
              <fill>
                <patternFill>
                  <bgColor theme="7" tint="0.39994506668294322"/>
                </patternFill>
              </fill>
            </x14:dxf>
          </x14:cfRule>
          <x14:cfRule type="expression" priority="1894" id="{CFFA3ADF-ECD4-4119-8CD6-EF535076926D}">
            <xm:f>AND(BD14&gt;=Einstellungen!$D$187,BD14&lt;=Einstellungen!$E$187)</xm:f>
            <x14:dxf>
              <fill>
                <patternFill>
                  <bgColor theme="7" tint="0.39994506668294322"/>
                </patternFill>
              </fill>
            </x14:dxf>
          </x14:cfRule>
          <xm:sqref>BI15 BI17 BI19 BI25 BI27 BI29 BI31 BI33 BI35 BI37 BI39 BI41 BI43 BI45 BI47 BI49 BI51 BI53 BI55 BI57 BI59 BI61 BI63 BI65 BI67 BI69 BI71 BI73 BI75 BI77 BI79 BI81 BI83 BI85</xm:sqref>
        </x14:conditionalFormatting>
        <x14:conditionalFormatting xmlns:xm="http://schemas.microsoft.com/office/excel/2006/main">
          <x14:cfRule type="expression" priority="557" id="{643D3F77-4199-4A62-9F85-712CFEA2DABC}">
            <xm:f>AND(BD20&gt;=Einstellungen!$D$179,BD20&lt;=Einstellungen!$E$179)</xm:f>
            <x14:dxf>
              <fill>
                <patternFill>
                  <bgColor theme="7" tint="0.39994506668294322"/>
                </patternFill>
              </fill>
            </x14:dxf>
          </x14:cfRule>
          <x14:cfRule type="expression" priority="549" id="{E19815AA-3DA1-4F7E-A7DB-20802A35B8C6}">
            <xm:f>AND(BD20&gt;=Einstellungen!$D$187,BD20&lt;=Einstellungen!$E$187)</xm:f>
            <x14:dxf>
              <fill>
                <patternFill>
                  <bgColor theme="7" tint="0.39994506668294322"/>
                </patternFill>
              </fill>
            </x14:dxf>
          </x14:cfRule>
          <x14:cfRule type="expression" priority="550" id="{725E792D-2BB2-4B7D-852B-018117CC2B45}">
            <xm:f>AND(BD20&gt;=Einstellungen!$D$186,BD20&lt;=Einstellungen!$E$186)</xm:f>
            <x14:dxf>
              <fill>
                <patternFill>
                  <bgColor theme="7" tint="0.39994506668294322"/>
                </patternFill>
              </fill>
            </x14:dxf>
          </x14:cfRule>
          <x14:cfRule type="expression" priority="551" id="{A633BC9E-DE44-4C75-9A45-BE6D88F53EB4}">
            <xm:f>AND(BD20&gt;=Einstellungen!$D$185,BD20&lt;=Einstellungen!$E$185)</xm:f>
            <x14:dxf>
              <fill>
                <patternFill>
                  <bgColor theme="7" tint="0.39994506668294322"/>
                </patternFill>
              </fill>
            </x14:dxf>
          </x14:cfRule>
          <x14:cfRule type="expression" priority="553" id="{36790F4A-0316-429E-888C-5F1C27C57E7F}">
            <xm:f>AND(BD20&gt;=Einstellungen!$D$183,BD20&lt;=Einstellungen!$E$183)</xm:f>
            <x14:dxf>
              <fill>
                <patternFill>
                  <bgColor theme="7" tint="0.39994506668294322"/>
                </patternFill>
              </fill>
            </x14:dxf>
          </x14:cfRule>
          <x14:cfRule type="expression" priority="554" id="{7FA37D25-D52A-445D-87E4-1D7F24C545F9}">
            <xm:f>AND(BD20&gt;=Einstellungen!$D$182,BD20&lt;=Einstellungen!$E$182)</xm:f>
            <x14:dxf>
              <fill>
                <patternFill>
                  <bgColor theme="7" tint="0.39994506668294322"/>
                </patternFill>
              </fill>
            </x14:dxf>
          </x14:cfRule>
          <x14:cfRule type="expression" priority="555" id="{C20BD3EB-1530-49AD-8F35-24892072AA46}">
            <xm:f>AND(BD20&gt;=Einstellungen!$D$181,BD20&lt;=Einstellungen!$E$181)</xm:f>
            <x14:dxf>
              <fill>
                <patternFill>
                  <bgColor theme="7" tint="0.39994506668294322"/>
                </patternFill>
              </fill>
            </x14:dxf>
          </x14:cfRule>
          <x14:cfRule type="expression" priority="556" id="{34E8C7D1-85D1-4F17-AF8B-FC9282B822FF}">
            <xm:f>AND(BD20&gt;=Einstellungen!$D$180,BD20&lt;=Einstellungen!$E$180)</xm:f>
            <x14:dxf>
              <fill>
                <patternFill>
                  <bgColor theme="7" tint="0.39994506668294322"/>
                </patternFill>
              </fill>
            </x14:dxf>
          </x14:cfRule>
          <x14:cfRule type="expression" priority="552" id="{AFCE9065-E400-4D93-8A6F-E4FE0D0BD50F}">
            <xm:f>AND(BD20&gt;=Einstellungen!$D$184,BD20&lt;=Einstellungen!$E$184)</xm:f>
            <x14:dxf>
              <fill>
                <patternFill>
                  <bgColor theme="7" tint="0.39994506668294322"/>
                </patternFill>
              </fill>
            </x14:dxf>
          </x14:cfRule>
          <x14:cfRule type="expression" priority="548" id="{6957A344-4352-4CC9-ABA3-CC6EDC76CCEB}">
            <xm:f>AND(BD20&gt;=Einstellungen!$D$188,BD20&lt;=Einstellungen!$E$188)</xm:f>
            <x14:dxf>
              <fill>
                <patternFill>
                  <bgColor theme="7" tint="0.39994506668294322"/>
                </patternFill>
              </fill>
            </x14:dxf>
          </x14:cfRule>
          <xm:sqref>BI20 BI22</xm:sqref>
        </x14:conditionalFormatting>
        <x14:conditionalFormatting xmlns:xm="http://schemas.microsoft.com/office/excel/2006/main">
          <x14:cfRule type="expression" priority="558" id="{1E4A5521-AAB3-4F76-9B1A-5B8C6B6668EE}">
            <xm:f>AND(BD20&gt;=Einstellungen!$D$188,BD20&lt;=Einstellungen!$E$188)</xm:f>
            <x14:dxf>
              <fill>
                <patternFill>
                  <bgColor theme="7" tint="0.39994506668294322"/>
                </patternFill>
              </fill>
            </x14:dxf>
          </x14:cfRule>
          <x14:cfRule type="expression" priority="559" id="{DCE591B4-8A2C-4E82-9225-2CDDA6AF4AC9}">
            <xm:f>AND(BD20&gt;=Einstellungen!$D$187,BD20&lt;=Einstellungen!$E$187)</xm:f>
            <x14:dxf>
              <fill>
                <patternFill>
                  <bgColor theme="7" tint="0.39994506668294322"/>
                </patternFill>
              </fill>
            </x14:dxf>
          </x14:cfRule>
          <x14:cfRule type="expression" priority="560" id="{730C9A1E-4255-4D83-885C-49BD046B4548}">
            <xm:f>AND(BD20&gt;=Einstellungen!$D$186,BD20&lt;=Einstellungen!$E$186)</xm:f>
            <x14:dxf>
              <fill>
                <patternFill>
                  <bgColor theme="7" tint="0.39994506668294322"/>
                </patternFill>
              </fill>
            </x14:dxf>
          </x14:cfRule>
          <x14:cfRule type="expression" priority="561" id="{4BAF0D00-C2A4-4086-8362-C62E9427BB2A}">
            <xm:f>AND(BD20&gt;=Einstellungen!$D$185,BD20&lt;=Einstellungen!$E$185)</xm:f>
            <x14:dxf>
              <fill>
                <patternFill>
                  <bgColor theme="7" tint="0.39994506668294322"/>
                </patternFill>
              </fill>
            </x14:dxf>
          </x14:cfRule>
          <x14:cfRule type="expression" priority="562" id="{8795A7C9-277F-440F-8BD5-92698632BEFD}">
            <xm:f>AND(BD20&gt;=Einstellungen!$D$184,BD20&lt;=Einstellungen!$E$184)</xm:f>
            <x14:dxf>
              <fill>
                <patternFill>
                  <bgColor theme="7" tint="0.39994506668294322"/>
                </patternFill>
              </fill>
            </x14:dxf>
          </x14:cfRule>
          <x14:cfRule type="expression" priority="563" id="{8F601356-5D9E-4BCA-B135-FD254B036AA7}">
            <xm:f>AND(BD20&gt;=Einstellungen!$D$183,BD20&lt;=Einstellungen!$E$183)</xm:f>
            <x14:dxf>
              <fill>
                <patternFill>
                  <bgColor theme="7" tint="0.39994506668294322"/>
                </patternFill>
              </fill>
            </x14:dxf>
          </x14:cfRule>
          <x14:cfRule type="expression" priority="564" id="{5FEE2CD2-AAD6-4579-8B16-83A41ED46B58}">
            <xm:f>AND(BD20&gt;=Einstellungen!$D$182,BD20&lt;=Einstellungen!$E$182)</xm:f>
            <x14:dxf>
              <fill>
                <patternFill>
                  <bgColor theme="7" tint="0.39994506668294322"/>
                </patternFill>
              </fill>
            </x14:dxf>
          </x14:cfRule>
          <x14:cfRule type="expression" priority="565" id="{97B9957E-1D8F-4B95-88D5-8A9DC3157F55}">
            <xm:f>AND(BD20&gt;=Einstellungen!$D$181,BD20&lt;=Einstellungen!$E$181)</xm:f>
            <x14:dxf>
              <fill>
                <patternFill>
                  <bgColor theme="7" tint="0.39994506668294322"/>
                </patternFill>
              </fill>
            </x14:dxf>
          </x14:cfRule>
          <x14:cfRule type="expression" priority="566" id="{2A58C19D-3DEB-4835-A0D7-EF90B9649A57}">
            <xm:f>AND(BD20&gt;=Einstellungen!$D$180,BD20&lt;=Einstellungen!$E$180)</xm:f>
            <x14:dxf>
              <fill>
                <patternFill>
                  <bgColor theme="7" tint="0.39994506668294322"/>
                </patternFill>
              </fill>
            </x14:dxf>
          </x14:cfRule>
          <x14:cfRule type="expression" priority="567" id="{71EDDD3A-0F39-4BF3-88C8-5A71472D000D}">
            <xm:f>AND(BD20&gt;=Einstellungen!$D$179,BD20&lt;=Einstellungen!$E$179)</xm:f>
            <x14:dxf>
              <fill>
                <patternFill>
                  <bgColor theme="7" tint="0.39994506668294322"/>
                </patternFill>
              </fill>
            </x14:dxf>
          </x14:cfRule>
          <xm:sqref>BI21 BI23</xm:sqref>
        </x14:conditionalFormatting>
        <x14:conditionalFormatting xmlns:xm="http://schemas.microsoft.com/office/excel/2006/main">
          <x14:cfRule type="expression" priority="610" id="{D448DE6B-DBB4-4F16-800E-E4615B5A71B9}">
            <xm:f>AND(Einstellungen!$E$51="x")</xm:f>
            <x14:dxf>
              <fill>
                <patternFill>
                  <bgColor theme="0" tint="-0.14996795556505021"/>
                </patternFill>
              </fill>
            </x14:dxf>
          </x14:cfRule>
          <x14:cfRule type="expression" priority="609" id="{5E4F65F8-E13F-458D-81F4-21447E78EABF}">
            <xm:f>AND(Einstellungen!$F$49="x")</xm:f>
            <x14:dxf>
              <fill>
                <patternFill>
                  <bgColor theme="0" tint="-0.14996795556505021"/>
                </patternFill>
              </fill>
            </x14:dxf>
          </x14:cfRule>
          <x14:cfRule type="expression" priority="608" id="{D816145D-1F51-43C9-8ACA-C19AF6921C08}">
            <xm:f>AND(Einstellungen!$F$49="x")</xm:f>
            <x14:dxf>
              <fill>
                <patternFill>
                  <bgColor theme="0" tint="-0.14996795556505021"/>
                </patternFill>
              </fill>
            </x14:dxf>
          </x14:cfRule>
          <xm:sqref>BI20:BL23</xm:sqref>
        </x14:conditionalFormatting>
        <x14:conditionalFormatting xmlns:xm="http://schemas.microsoft.com/office/excel/2006/main">
          <x14:cfRule type="expression" priority="1986" id="{D6F23C20-2F4E-46BA-AD7D-07159851D214}">
            <xm:f>AND(BD12&gt;=Einstellungen!$D$198,BD12&lt;=Einstellungen!$E$198)</xm:f>
            <x14:dxf>
              <fill>
                <patternFill>
                  <bgColor theme="5" tint="0.59996337778862885"/>
                </patternFill>
              </fill>
            </x14:dxf>
          </x14:cfRule>
          <x14:cfRule type="expression" priority="1985" id="{80FA2DE9-730A-4DD3-96B1-8D16B3EF2226}">
            <xm:f>AND(BD12&gt;=Einstellungen!$D$199,BD12&lt;=Einstellungen!$E$199)</xm:f>
            <x14:dxf>
              <fill>
                <patternFill>
                  <bgColor theme="5" tint="0.59996337778862885"/>
                </patternFill>
              </fill>
            </x14:dxf>
          </x14:cfRule>
          <x14:cfRule type="expression" priority="1984" id="{C93A9D30-BE29-4ACD-AC1D-9C8D52730D04}">
            <xm:f>AND(BD12&gt;=Einstellungen!$D$200,BD12&lt;=Einstellungen!$E$200)</xm:f>
            <x14:dxf>
              <fill>
                <patternFill>
                  <bgColor theme="5" tint="0.59996337778862885"/>
                </patternFill>
              </fill>
            </x14:dxf>
          </x14:cfRule>
          <x14:cfRule type="expression" priority="1983" id="{0573FC43-4C1F-4FBA-93E4-0C2EE6967FB6}">
            <xm:f>AND(BD12&gt;=Einstellungen!$D$201,BD12&lt;=Einstellungen!$E$201)</xm:f>
            <x14:dxf>
              <fill>
                <patternFill>
                  <bgColor theme="5" tint="0.59996337778862885"/>
                </patternFill>
              </fill>
            </x14:dxf>
          </x14:cfRule>
          <x14:cfRule type="expression" priority="1992" id="{70DF0194-3748-4A38-AF3D-CB62982F82BA}">
            <xm:f>AND(BD12&gt;=Einstellungen!$D$192,BD12&lt;=Einstellungen!$E$192)</xm:f>
            <x14:dxf>
              <fill>
                <patternFill>
                  <bgColor theme="5" tint="0.59996337778862885"/>
                </patternFill>
              </fill>
            </x14:dxf>
          </x14:cfRule>
          <x14:cfRule type="expression" priority="1991" id="{3893F72E-A0FD-4571-8214-3FEC43DEA276}">
            <xm:f>AND(BD12&gt;=Einstellungen!$D$193,BD12&lt;=Einstellungen!$E$193)</xm:f>
            <x14:dxf>
              <fill>
                <patternFill>
                  <bgColor theme="5" tint="0.59996337778862885"/>
                </patternFill>
              </fill>
            </x14:dxf>
          </x14:cfRule>
          <x14:cfRule type="expression" priority="1989" id="{65CD417B-70CA-4C71-A240-54AF4D1F7C44}">
            <xm:f>AND(BD12&gt;=Einstellungen!$D$195,BD12&lt;=Einstellungen!$E$195)</xm:f>
            <x14:dxf>
              <fill>
                <patternFill>
                  <bgColor theme="5" tint="0.59996337778862885"/>
                </patternFill>
              </fill>
            </x14:dxf>
          </x14:cfRule>
          <x14:cfRule type="expression" priority="1990" id="{6AADEE5C-7360-43DB-9F12-F2FC0A1FC823}">
            <xm:f>AND(BD12&gt;=Einstellungen!$D$194,BD12&lt;=Einstellungen!$E$194)</xm:f>
            <x14:dxf>
              <fill>
                <patternFill>
                  <bgColor theme="5" tint="0.59996337778862885"/>
                </patternFill>
              </fill>
            </x14:dxf>
          </x14:cfRule>
          <x14:cfRule type="expression" priority="1988" id="{DABC4084-4396-4F25-A973-00A8ADD94938}">
            <xm:f>AND(BD12&gt;=Einstellungen!$D$196,BD12&lt;=Einstellungen!$E$196)</xm:f>
            <x14:dxf>
              <fill>
                <patternFill>
                  <bgColor theme="5" tint="0.59996337778862885"/>
                </patternFill>
              </fill>
            </x14:dxf>
          </x14:cfRule>
          <x14:cfRule type="expression" priority="1987" id="{564B6E62-2FBE-4FA1-BD23-9E135FACD591}">
            <xm:f>AND(BD12&gt;=Einstellungen!$D$197,BD12&lt;=Einstellungen!$E$197)</xm:f>
            <x14:dxf>
              <fill>
                <patternFill>
                  <bgColor theme="5" tint="0.59996337778862885"/>
                </patternFill>
              </fill>
            </x14:dxf>
          </x14:cfRule>
          <xm:sqref>BJ12</xm:sqref>
        </x14:conditionalFormatting>
        <x14:conditionalFormatting xmlns:xm="http://schemas.microsoft.com/office/excel/2006/main">
          <x14:cfRule type="expression" priority="1974" id="{9D8B28B8-9566-40E2-A06E-D0CC9F6298AF}">
            <xm:f>AND(BD12&gt;=Einstellungen!$D$200,BD12&lt;=Einstellungen!$E$200)</xm:f>
            <x14:dxf>
              <fill>
                <patternFill>
                  <bgColor theme="5" tint="0.59996337778862885"/>
                </patternFill>
              </fill>
            </x14:dxf>
          </x14:cfRule>
          <x14:cfRule type="expression" priority="1975" id="{313AFE82-4B79-43ED-A6E1-85DCC9248505}">
            <xm:f>AND(BD12&gt;=Einstellungen!$D$199,BD12&lt;=Einstellungen!$E$199)</xm:f>
            <x14:dxf>
              <fill>
                <patternFill>
                  <bgColor theme="5" tint="0.59996337778862885"/>
                </patternFill>
              </fill>
            </x14:dxf>
          </x14:cfRule>
          <x14:cfRule type="expression" priority="1976" id="{CEEF663C-23F8-4972-9B4A-7D3BEBFC53CE}">
            <xm:f>AND(BD12&gt;=Einstellungen!$D$198,BD12&lt;=Einstellungen!$E$198)</xm:f>
            <x14:dxf>
              <fill>
                <patternFill>
                  <bgColor theme="5" tint="0.59996337778862885"/>
                </patternFill>
              </fill>
            </x14:dxf>
          </x14:cfRule>
          <x14:cfRule type="expression" priority="1977" id="{C5CCE9CB-1260-4F86-B71A-269C8948F3CF}">
            <xm:f>AND(BD12&gt;=Einstellungen!$D$197,BD12&lt;=Einstellungen!$E$197)</xm:f>
            <x14:dxf>
              <fill>
                <patternFill>
                  <bgColor theme="5" tint="0.59996337778862885"/>
                </patternFill>
              </fill>
            </x14:dxf>
          </x14:cfRule>
          <x14:cfRule type="expression" priority="1978" id="{09658B52-0627-4B2B-95EA-A9323C9C259D}">
            <xm:f>AND(BD12&gt;=Einstellungen!$D$196,BD12&lt;=Einstellungen!$E$196)</xm:f>
            <x14:dxf>
              <fill>
                <patternFill>
                  <bgColor theme="5" tint="0.59996337778862885"/>
                </patternFill>
              </fill>
            </x14:dxf>
          </x14:cfRule>
          <x14:cfRule type="expression" priority="1979" id="{CC7849CE-D6C6-46A5-8365-C84E4BC18680}">
            <xm:f>AND(BD12&gt;=Einstellungen!$D$195,BD12&lt;=Einstellungen!$E$195)</xm:f>
            <x14:dxf>
              <fill>
                <patternFill>
                  <bgColor theme="5" tint="0.59996337778862885"/>
                </patternFill>
              </fill>
            </x14:dxf>
          </x14:cfRule>
          <x14:cfRule type="expression" priority="1980" id="{319B5B0A-9BBE-4842-8B8B-206C3B92568E}">
            <xm:f>AND(BD12&gt;=Einstellungen!$D$194,BD12&lt;=Einstellungen!$E$194)</xm:f>
            <x14:dxf>
              <fill>
                <patternFill>
                  <bgColor theme="5" tint="0.59996337778862885"/>
                </patternFill>
              </fill>
            </x14:dxf>
          </x14:cfRule>
          <x14:cfRule type="expression" priority="1982" id="{FD73E79A-0052-4A7C-9FB4-61172E2C6BC2}">
            <xm:f>AND(BD12&gt;=Einstellungen!$D$192,BD12&lt;=Einstellungen!$E$192)</xm:f>
            <x14:dxf>
              <fill>
                <patternFill>
                  <bgColor theme="5" tint="0.59996337778862885"/>
                </patternFill>
              </fill>
            </x14:dxf>
          </x14:cfRule>
          <x14:cfRule type="expression" priority="1981" id="{2C7FC43F-33E8-4450-AD10-0F12AEDE745F}">
            <xm:f>AND(BD12&gt;=Einstellungen!$D$193,BD12&lt;=Einstellungen!$E$193)</xm:f>
            <x14:dxf>
              <fill>
                <patternFill>
                  <bgColor theme="5" tint="0.59996337778862885"/>
                </patternFill>
              </fill>
            </x14:dxf>
          </x14:cfRule>
          <x14:cfRule type="expression" priority="1973" id="{9E668A66-37F9-4A12-B5F8-05D27943F951}">
            <xm:f>AND(BD12&gt;=Einstellungen!$D$201,BD12&lt;=Einstellungen!$E$201)</xm:f>
            <x14:dxf>
              <fill>
                <patternFill>
                  <bgColor theme="5" tint="0.59996337778862885"/>
                </patternFill>
              </fill>
            </x14:dxf>
          </x14:cfRule>
          <xm:sqref>BJ13</xm:sqref>
        </x14:conditionalFormatting>
        <x14:conditionalFormatting xmlns:xm="http://schemas.microsoft.com/office/excel/2006/main">
          <x14:cfRule type="expression" priority="1881" id="{F74015F5-7B81-40A3-83A8-5379D6AEEA9F}">
            <xm:f>AND(BD14&gt;=Einstellungen!$D$193,BD14&lt;=Einstellungen!$E$193)</xm:f>
            <x14:dxf>
              <fill>
                <patternFill>
                  <bgColor theme="5" tint="0.59996337778862885"/>
                </patternFill>
              </fill>
            </x14:dxf>
          </x14:cfRule>
          <x14:cfRule type="expression" priority="1880" id="{5620CA43-DC99-4EFB-B087-354F0F55E762}">
            <xm:f>AND(BD14&gt;=Einstellungen!$D$194,BD14&lt;=Einstellungen!$E$194)</xm:f>
            <x14:dxf>
              <fill>
                <patternFill>
                  <bgColor theme="5" tint="0.59996337778862885"/>
                </patternFill>
              </fill>
            </x14:dxf>
          </x14:cfRule>
          <x14:cfRule type="expression" priority="1879" id="{B3A6BEF6-2A61-4A98-87E5-8C9B30B9FAE4}">
            <xm:f>AND(BD14&gt;=Einstellungen!$D$195,BD14&lt;=Einstellungen!$E$195)</xm:f>
            <x14:dxf>
              <fill>
                <patternFill>
                  <bgColor theme="5" tint="0.59996337778862885"/>
                </patternFill>
              </fill>
            </x14:dxf>
          </x14:cfRule>
          <x14:cfRule type="expression" priority="1878" id="{00C5202A-9F37-4E34-A435-8C9D0E03CD59}">
            <xm:f>AND(BD14&gt;=Einstellungen!$D$196,BD14&lt;=Einstellungen!$E$196)</xm:f>
            <x14:dxf>
              <fill>
                <patternFill>
                  <bgColor theme="5" tint="0.59996337778862885"/>
                </patternFill>
              </fill>
            </x14:dxf>
          </x14:cfRule>
          <x14:cfRule type="expression" priority="1877" id="{AEBFB89D-ECAC-4D54-9914-A7C34045037A}">
            <xm:f>AND(BD14&gt;=Einstellungen!$D$197,BD14&lt;=Einstellungen!$E$197)</xm:f>
            <x14:dxf>
              <fill>
                <patternFill>
                  <bgColor theme="5" tint="0.59996337778862885"/>
                </patternFill>
              </fill>
            </x14:dxf>
          </x14:cfRule>
          <x14:cfRule type="expression" priority="1876" id="{AF6DED78-7355-4B2A-B742-00DCE1384CB5}">
            <xm:f>AND(BD14&gt;=Einstellungen!$D$198,BD14&lt;=Einstellungen!$E$198)</xm:f>
            <x14:dxf>
              <fill>
                <patternFill>
                  <bgColor theme="5" tint="0.59996337778862885"/>
                </patternFill>
              </fill>
            </x14:dxf>
          </x14:cfRule>
          <x14:cfRule type="expression" priority="1875" id="{CF46F18F-5E4A-4A8F-AD52-785F2C634725}">
            <xm:f>AND(BD14&gt;=Einstellungen!$D$199,BD14&lt;=Einstellungen!$E$199)</xm:f>
            <x14:dxf>
              <fill>
                <patternFill>
                  <bgColor theme="5" tint="0.59996337778862885"/>
                </patternFill>
              </fill>
            </x14:dxf>
          </x14:cfRule>
          <x14:cfRule type="expression" priority="1874" id="{49F529D5-CD93-4633-9BC3-3183BB0C6EE8}">
            <xm:f>AND(BD14&gt;=Einstellungen!$D$200,BD14&lt;=Einstellungen!$E$200)</xm:f>
            <x14:dxf>
              <fill>
                <patternFill>
                  <bgColor theme="5" tint="0.59996337778862885"/>
                </patternFill>
              </fill>
            </x14:dxf>
          </x14:cfRule>
          <x14:cfRule type="expression" priority="1882" id="{63F8EA97-B73F-4F25-A7CE-0447F3BD75B4}">
            <xm:f>AND(BD14&gt;=Einstellungen!$D$192,BD14&lt;=Einstellungen!$E$192)</xm:f>
            <x14:dxf>
              <fill>
                <patternFill>
                  <bgColor theme="5" tint="0.59996337778862885"/>
                </patternFill>
              </fill>
            </x14:dxf>
          </x14:cfRule>
          <x14:cfRule type="expression" priority="1873" id="{EF91B172-C93C-4D9B-A359-00C7D6CEBA3C}">
            <xm:f>AND(BD14&gt;=Einstellungen!$D$201,BD14&lt;=Einstellungen!$E$201)</xm:f>
            <x14:dxf>
              <fill>
                <patternFill>
                  <bgColor theme="5" tint="0.59996337778862885"/>
                </patternFill>
              </fill>
            </x14:dxf>
          </x14:cfRule>
          <xm:sqref>BJ14 BJ16 BJ18 BJ24 BJ26 BJ28 BJ30 BJ32 BJ34 BJ36 BJ38 BJ40 BJ42 BJ44 BJ46 BJ48 BJ50 BJ52 BJ54 BJ56 BJ58 BJ60 BJ62 BJ64 BJ66 BJ68 BJ70 BJ72 BJ74 BJ76 BJ78 BJ80 BJ82 BJ84</xm:sqref>
        </x14:conditionalFormatting>
        <x14:conditionalFormatting xmlns:xm="http://schemas.microsoft.com/office/excel/2006/main">
          <x14:cfRule type="expression" priority="1868" id="{29960FF5-6C2F-4199-94EF-1466404991EA}">
            <xm:f>AND(BD14&gt;=Einstellungen!$D$196,BD14&lt;=Einstellungen!$E$196)</xm:f>
            <x14:dxf>
              <fill>
                <patternFill>
                  <bgColor theme="5" tint="0.59996337778862885"/>
                </patternFill>
              </fill>
            </x14:dxf>
          </x14:cfRule>
          <x14:cfRule type="expression" priority="1867" id="{3760A043-C14F-4EB2-8A60-76442A2F50A1}">
            <xm:f>AND(BD14&gt;=Einstellungen!$D$197,BD14&lt;=Einstellungen!$E$197)</xm:f>
            <x14:dxf>
              <fill>
                <patternFill>
                  <bgColor theme="5" tint="0.59996337778862885"/>
                </patternFill>
              </fill>
            </x14:dxf>
          </x14:cfRule>
          <x14:cfRule type="expression" priority="1866" id="{66FA733A-E1D8-42CC-9C5B-47C6F424F651}">
            <xm:f>AND(BD14&gt;=Einstellungen!$D$198,BD14&lt;=Einstellungen!$E$198)</xm:f>
            <x14:dxf>
              <fill>
                <patternFill>
                  <bgColor theme="5" tint="0.59996337778862885"/>
                </patternFill>
              </fill>
            </x14:dxf>
          </x14:cfRule>
          <x14:cfRule type="expression" priority="1865" id="{93055A10-11A9-493F-87A3-FE45369F4967}">
            <xm:f>AND(BD14&gt;=Einstellungen!$D$199,BD14&lt;=Einstellungen!$E$199)</xm:f>
            <x14:dxf>
              <fill>
                <patternFill>
                  <bgColor theme="5" tint="0.59996337778862885"/>
                </patternFill>
              </fill>
            </x14:dxf>
          </x14:cfRule>
          <x14:cfRule type="expression" priority="1863" id="{F057905D-F849-44F7-898A-ABF9A848EDB8}">
            <xm:f>AND(BD14&gt;=Einstellungen!$D$201,BD14&lt;=Einstellungen!$E$201)</xm:f>
            <x14:dxf>
              <fill>
                <patternFill>
                  <bgColor theme="5" tint="0.59996337778862885"/>
                </patternFill>
              </fill>
            </x14:dxf>
          </x14:cfRule>
          <x14:cfRule type="expression" priority="1870" id="{F8E1B6B4-7B6B-462F-B5B5-58384723CCAE}">
            <xm:f>AND(BD14&gt;=Einstellungen!$D$194,BD14&lt;=Einstellungen!$E$194)</xm:f>
            <x14:dxf>
              <fill>
                <patternFill>
                  <bgColor theme="5" tint="0.59996337778862885"/>
                </patternFill>
              </fill>
            </x14:dxf>
          </x14:cfRule>
          <x14:cfRule type="expression" priority="1872" id="{0B921020-3A04-4109-9D53-1D628D93D126}">
            <xm:f>AND(BD14&gt;=Einstellungen!$D$192,BD14&lt;=Einstellungen!$E$192)</xm:f>
            <x14:dxf>
              <fill>
                <patternFill>
                  <bgColor theme="5" tint="0.59996337778862885"/>
                </patternFill>
              </fill>
            </x14:dxf>
          </x14:cfRule>
          <x14:cfRule type="expression" priority="1871" id="{8C380F9D-F5E4-40F9-958C-DE648E083A2F}">
            <xm:f>AND(BD14&gt;=Einstellungen!$D$193,BD14&lt;=Einstellungen!$E$193)</xm:f>
            <x14:dxf>
              <fill>
                <patternFill>
                  <bgColor theme="5" tint="0.59996337778862885"/>
                </patternFill>
              </fill>
            </x14:dxf>
          </x14:cfRule>
          <x14:cfRule type="expression" priority="1864" id="{C658C5F6-B70F-45DE-975E-C75EFE5C1DA1}">
            <xm:f>AND(BD14&gt;=Einstellungen!$D$200,BD14&lt;=Einstellungen!$E$200)</xm:f>
            <x14:dxf>
              <fill>
                <patternFill>
                  <bgColor theme="5" tint="0.59996337778862885"/>
                </patternFill>
              </fill>
            </x14:dxf>
          </x14:cfRule>
          <x14:cfRule type="expression" priority="1869" id="{E2EFF793-BC93-4A3A-AB9B-0AB9B7936423}">
            <xm:f>AND(BD14&gt;=Einstellungen!$D$195,BD14&lt;=Einstellungen!$E$195)</xm:f>
            <x14:dxf>
              <fill>
                <patternFill>
                  <bgColor theme="5" tint="0.59996337778862885"/>
                </patternFill>
              </fill>
            </x14:dxf>
          </x14:cfRule>
          <xm:sqref>BJ15 BJ17 BJ19 BJ25 BJ27 BJ29 BJ31 BJ33 BJ35 BJ37 BJ39 BJ41 BJ43 BJ45 BJ47 BJ49 BJ51 BJ53 BJ55 BJ57 BJ59 BJ61 BJ63 BJ65 BJ67 BJ69 BJ71 BJ73 BJ75 BJ77 BJ79 BJ81 BJ83 BJ85</xm:sqref>
        </x14:conditionalFormatting>
        <x14:conditionalFormatting xmlns:xm="http://schemas.microsoft.com/office/excel/2006/main">
          <x14:cfRule type="expression" priority="584" id="{7D01DD26-5EC6-4944-843E-B41872ABA3CB}">
            <xm:f>AND(BD20&gt;=Einstellungen!$D$195,BD20&lt;=Einstellungen!$E$195)</xm:f>
            <x14:dxf>
              <fill>
                <patternFill>
                  <bgColor theme="5" tint="0.59996337778862885"/>
                </patternFill>
              </fill>
            </x14:dxf>
          </x14:cfRule>
          <x14:cfRule type="expression" priority="585" id="{BA2DF10C-57B6-4A13-B574-8FB5120002E2}">
            <xm:f>AND(BD20&gt;=Einstellungen!$D$194,BD20&lt;=Einstellungen!$E$194)</xm:f>
            <x14:dxf>
              <fill>
                <patternFill>
                  <bgColor theme="5" tint="0.59996337778862885"/>
                </patternFill>
              </fill>
            </x14:dxf>
          </x14:cfRule>
          <x14:cfRule type="expression" priority="586" id="{428A1FFE-6B53-4FBD-A8DD-ECBC8E97958A}">
            <xm:f>AND(BD20&gt;=Einstellungen!$D$193,BD20&lt;=Einstellungen!$E$193)</xm:f>
            <x14:dxf>
              <fill>
                <patternFill>
                  <bgColor theme="5" tint="0.59996337778862885"/>
                </patternFill>
              </fill>
            </x14:dxf>
          </x14:cfRule>
          <x14:cfRule type="expression" priority="587" id="{8AA75E86-354B-4CBA-89C5-BE0BB5BBE63C}">
            <xm:f>AND(BD20&gt;=Einstellungen!$D$192,BD20&lt;=Einstellungen!$E$192)</xm:f>
            <x14:dxf>
              <fill>
                <patternFill>
                  <bgColor theme="5" tint="0.59996337778862885"/>
                </patternFill>
              </fill>
            </x14:dxf>
          </x14:cfRule>
          <x14:cfRule type="expression" priority="582" id="{34312978-2BEE-4517-B23F-E3CE04921124}">
            <xm:f>AND(BD20&gt;=Einstellungen!$D$197,BD20&lt;=Einstellungen!$E$197)</xm:f>
            <x14:dxf>
              <fill>
                <patternFill>
                  <bgColor theme="5" tint="0.59996337778862885"/>
                </patternFill>
              </fill>
            </x14:dxf>
          </x14:cfRule>
          <x14:cfRule type="expression" priority="578" id="{31040AFF-ADCC-4CF9-A840-913E16232965}">
            <xm:f>AND(BD20&gt;=Einstellungen!$D$201,BD20&lt;=Einstellungen!$E$201)</xm:f>
            <x14:dxf>
              <fill>
                <patternFill>
                  <bgColor theme="5" tint="0.59996337778862885"/>
                </patternFill>
              </fill>
            </x14:dxf>
          </x14:cfRule>
          <x14:cfRule type="expression" priority="579" id="{9133553E-275F-4167-9DD7-87C43719953D}">
            <xm:f>AND(BD20&gt;=Einstellungen!$D$200,BD20&lt;=Einstellungen!$E$200)</xm:f>
            <x14:dxf>
              <fill>
                <patternFill>
                  <bgColor theme="5" tint="0.59996337778862885"/>
                </patternFill>
              </fill>
            </x14:dxf>
          </x14:cfRule>
          <x14:cfRule type="expression" priority="580" id="{A3BD602E-978A-4F07-9B10-ECBE5CB2FA30}">
            <xm:f>AND(BD20&gt;=Einstellungen!$D$199,BD20&lt;=Einstellungen!$E$199)</xm:f>
            <x14:dxf>
              <fill>
                <patternFill>
                  <bgColor theme="5" tint="0.59996337778862885"/>
                </patternFill>
              </fill>
            </x14:dxf>
          </x14:cfRule>
          <x14:cfRule type="expression" priority="581" id="{4CD41094-2F94-49C9-8FAA-9EA2901CC71A}">
            <xm:f>AND(BD20&gt;=Einstellungen!$D$198,BD20&lt;=Einstellungen!$E$198)</xm:f>
            <x14:dxf>
              <fill>
                <patternFill>
                  <bgColor theme="5" tint="0.59996337778862885"/>
                </patternFill>
              </fill>
            </x14:dxf>
          </x14:cfRule>
          <x14:cfRule type="expression" priority="583" id="{32E4A2DF-CC61-4081-93B0-AAEAF0C67000}">
            <xm:f>AND(BD20&gt;=Einstellungen!$D$196,BD20&lt;=Einstellungen!$E$196)</xm:f>
            <x14:dxf>
              <fill>
                <patternFill>
                  <bgColor theme="5" tint="0.59996337778862885"/>
                </patternFill>
              </fill>
            </x14:dxf>
          </x14:cfRule>
          <xm:sqref>BJ20 BJ22</xm:sqref>
        </x14:conditionalFormatting>
        <x14:conditionalFormatting xmlns:xm="http://schemas.microsoft.com/office/excel/2006/main">
          <x14:cfRule type="expression" priority="577" id="{DF13D219-3192-4ED2-B3A9-DE9D03A2977E}">
            <xm:f>AND(BD20&gt;=Einstellungen!$D$192,BD20&lt;=Einstellungen!$E$192)</xm:f>
            <x14:dxf>
              <fill>
                <patternFill>
                  <bgColor theme="5" tint="0.59996337778862885"/>
                </patternFill>
              </fill>
            </x14:dxf>
          </x14:cfRule>
          <x14:cfRule type="expression" priority="575" id="{7428A312-9796-4FE2-B7BE-C9107DEE79F0}">
            <xm:f>AND(BD20&gt;=Einstellungen!$D$194,BD20&lt;=Einstellungen!$E$194)</xm:f>
            <x14:dxf>
              <fill>
                <patternFill>
                  <bgColor theme="5" tint="0.59996337778862885"/>
                </patternFill>
              </fill>
            </x14:dxf>
          </x14:cfRule>
          <x14:cfRule type="expression" priority="576" id="{6EC6CFED-1DA4-4E9E-B1DA-3D28637F9B60}">
            <xm:f>AND(BD20&gt;=Einstellungen!$D$193,BD20&lt;=Einstellungen!$E$193)</xm:f>
            <x14:dxf>
              <fill>
                <patternFill>
                  <bgColor theme="5" tint="0.59996337778862885"/>
                </patternFill>
              </fill>
            </x14:dxf>
          </x14:cfRule>
          <x14:cfRule type="expression" priority="573" id="{5A187DF2-AF21-42E7-B636-9E6C943F854E}">
            <xm:f>AND(BD20&gt;=Einstellungen!$D$196,BD20&lt;=Einstellungen!$E$196)</xm:f>
            <x14:dxf>
              <fill>
                <patternFill>
                  <bgColor theme="5" tint="0.59996337778862885"/>
                </patternFill>
              </fill>
            </x14:dxf>
          </x14:cfRule>
          <x14:cfRule type="expression" priority="572" id="{3036550A-EE51-4CA5-A629-C8A9EF4C723C}">
            <xm:f>AND(BD20&gt;=Einstellungen!$D$197,BD20&lt;=Einstellungen!$E$197)</xm:f>
            <x14:dxf>
              <fill>
                <patternFill>
                  <bgColor theme="5" tint="0.59996337778862885"/>
                </patternFill>
              </fill>
            </x14:dxf>
          </x14:cfRule>
          <x14:cfRule type="expression" priority="571" id="{771E2E88-818B-40AB-AB37-BF5F49A40355}">
            <xm:f>AND(BD20&gt;=Einstellungen!$D$198,BD20&lt;=Einstellungen!$E$198)</xm:f>
            <x14:dxf>
              <fill>
                <patternFill>
                  <bgColor theme="5" tint="0.59996337778862885"/>
                </patternFill>
              </fill>
            </x14:dxf>
          </x14:cfRule>
          <x14:cfRule type="expression" priority="570" id="{A551F504-E5C0-4190-955E-80C44BBB73D4}">
            <xm:f>AND(BD20&gt;=Einstellungen!$D$199,BD20&lt;=Einstellungen!$E$199)</xm:f>
            <x14:dxf>
              <fill>
                <patternFill>
                  <bgColor theme="5" tint="0.59996337778862885"/>
                </patternFill>
              </fill>
            </x14:dxf>
          </x14:cfRule>
          <x14:cfRule type="expression" priority="569" id="{17211EE2-77D7-40FB-8923-D08F495DE3FB}">
            <xm:f>AND(BD20&gt;=Einstellungen!$D$200,BD20&lt;=Einstellungen!$E$200)</xm:f>
            <x14:dxf>
              <fill>
                <patternFill>
                  <bgColor theme="5" tint="0.59996337778862885"/>
                </patternFill>
              </fill>
            </x14:dxf>
          </x14:cfRule>
          <x14:cfRule type="expression" priority="568" id="{4EA37436-2DD1-4CAE-904A-FE88CBF86AD6}">
            <xm:f>AND(BD20&gt;=Einstellungen!$D$201,BD20&lt;=Einstellungen!$E$201)</xm:f>
            <x14:dxf>
              <fill>
                <patternFill>
                  <bgColor theme="5" tint="0.59996337778862885"/>
                </patternFill>
              </fill>
            </x14:dxf>
          </x14:cfRule>
          <x14:cfRule type="expression" priority="574" id="{A4E8F888-DB73-44E8-936A-6A36D9DEA5C9}">
            <xm:f>AND(BD20&gt;=Einstellungen!$D$195,BD20&lt;=Einstellungen!$E$195)</xm:f>
            <x14:dxf>
              <fill>
                <patternFill>
                  <bgColor theme="5" tint="0.59996337778862885"/>
                </patternFill>
              </fill>
            </x14:dxf>
          </x14:cfRule>
          <xm:sqref>BJ21 BJ23</xm:sqref>
        </x14:conditionalFormatting>
        <x14:conditionalFormatting xmlns:xm="http://schemas.microsoft.com/office/excel/2006/main">
          <x14:cfRule type="expression" priority="1964" id="{DF8F1CDA-9A8D-484A-B581-3C2B3EB90E19}">
            <xm:f>AND( BD12&gt;=Einstellungen!$D$206,BD12&lt;=Einstellungen!$E$206)</xm:f>
            <x14:dxf>
              <fill>
                <patternFill>
                  <bgColor rgb="FFFFC000"/>
                </patternFill>
              </fill>
            </x14:dxf>
          </x14:cfRule>
          <x14:cfRule type="expression" priority="1965" id="{07AB3EDC-BE1A-4278-9A8D-1C4CFF8F63DA}">
            <xm:f>AND(BD12&gt;=Einstellungen!$D$207,BD12&lt;=Einstellungen!$E$207)</xm:f>
            <x14:dxf>
              <fill>
                <patternFill>
                  <bgColor rgb="FFFFC000"/>
                </patternFill>
              </fill>
            </x14:dxf>
          </x14:cfRule>
          <x14:cfRule type="expression" priority="1966" id="{9CAEB7A9-B939-4EA1-B8F1-0C800C99EE96}">
            <xm:f>AND(BD12&gt;=Einstellungen!$D$208,BD12&lt;=Einstellungen!$E$208)</xm:f>
            <x14:dxf>
              <fill>
                <patternFill>
                  <bgColor rgb="FFFFC000"/>
                </patternFill>
              </fill>
            </x14:dxf>
          </x14:cfRule>
          <x14:cfRule type="expression" priority="1967" id="{CB604CC6-899C-44A1-834C-BBEB5D5F72CA}">
            <xm:f>AND(BD12&gt;=Einstellungen!$D$209,BD12&lt;=Einstellungen!$E$209)</xm:f>
            <x14:dxf>
              <fill>
                <patternFill>
                  <bgColor rgb="FFFFC000"/>
                </patternFill>
              </fill>
            </x14:dxf>
          </x14:cfRule>
          <x14:cfRule type="expression" priority="1968" id="{73B51572-4E86-4D0C-8B27-299002C5B006}">
            <xm:f>AND(BD12&gt;=Einstellungen!$D$210,BD12&lt;=Einstellungen!$E$210)</xm:f>
            <x14:dxf>
              <fill>
                <patternFill>
                  <bgColor rgb="FFFFC000"/>
                </patternFill>
              </fill>
            </x14:dxf>
          </x14:cfRule>
          <x14:cfRule type="expression" priority="1969" id="{1E49A5B0-8762-44D2-BE3F-4291036FF23B}">
            <xm:f>AND(BD12&gt;=Einstellungen!$D$211,BD12&lt;=Einstellungen!$E$211)</xm:f>
            <x14:dxf>
              <fill>
                <patternFill>
                  <bgColor rgb="FFFFC000"/>
                </patternFill>
              </fill>
            </x14:dxf>
          </x14:cfRule>
          <x14:cfRule type="expression" priority="1970" id="{7DE28107-92A6-4FDF-A7B5-03496327D4B6}">
            <xm:f>AND(BD12&gt;=Einstellungen!$D$212,BD12&lt;=Einstellungen!$E$212)</xm:f>
            <x14:dxf>
              <fill>
                <patternFill>
                  <bgColor rgb="FFFFC000"/>
                </patternFill>
              </fill>
            </x14:dxf>
          </x14:cfRule>
          <x14:cfRule type="expression" priority="1972" id="{4BBDAFEC-5BE2-43E2-9DFD-20AAF2AB4FF0}">
            <xm:f>AND(BD12&gt;=Einstellungen!$D$214,BD12&lt;=Einstellungen!$E$214)</xm:f>
            <x14:dxf>
              <fill>
                <patternFill>
                  <bgColor rgb="FFFFC000"/>
                </patternFill>
              </fill>
            </x14:dxf>
          </x14:cfRule>
          <x14:cfRule type="expression" priority="1963" id="{40C68D17-005F-4153-A24A-6AD23EC167C3}">
            <xm:f>AND(BD12&gt;=Einstellungen!$D$205,BD12&lt;=Einstellungen!$E$205)</xm:f>
            <x14:dxf>
              <fill>
                <patternFill>
                  <bgColor rgb="FFFFC000"/>
                </patternFill>
              </fill>
            </x14:dxf>
          </x14:cfRule>
          <x14:cfRule type="expression" priority="1971" id="{76F02B05-4EFA-4218-86E1-58848B8C9608}">
            <xm:f>AND(BD12&gt;=Einstellungen!$D$213,BD12&lt;=Einstellungen!$E$213)</xm:f>
            <x14:dxf>
              <fill>
                <patternFill>
                  <bgColor rgb="FFFFC000"/>
                </patternFill>
              </fill>
            </x14:dxf>
          </x14:cfRule>
          <xm:sqref>BK12</xm:sqref>
        </x14:conditionalFormatting>
        <x14:conditionalFormatting xmlns:xm="http://schemas.microsoft.com/office/excel/2006/main">
          <x14:cfRule type="expression" priority="1954" id="{583A9F56-B510-451C-8E93-FE64A6895589}">
            <xm:f>AND(BD12&gt;=Einstellungen!$D$206,BD12&lt;=Einstellungen!$E$206)</xm:f>
            <x14:dxf>
              <fill>
                <patternFill>
                  <bgColor rgb="FFFFC000"/>
                </patternFill>
              </fill>
            </x14:dxf>
          </x14:cfRule>
          <x14:cfRule type="expression" priority="1955" id="{1E7F3825-1142-43BA-B4A6-5EAC9AB07DAE}">
            <xm:f>AND(BD12&gt;=Einstellungen!$D$207,BD12&lt;=Einstellungen!$E$207)</xm:f>
            <x14:dxf>
              <fill>
                <patternFill>
                  <bgColor rgb="FFFFC000"/>
                </patternFill>
              </fill>
            </x14:dxf>
          </x14:cfRule>
          <x14:cfRule type="expression" priority="1956" id="{350F3519-0786-414C-9929-E1D8D79478C3}">
            <xm:f>AND(BD12&gt;=Einstellungen!$D$208,BD12&lt;=Einstellungen!$E$208)</xm:f>
            <x14:dxf>
              <fill>
                <patternFill>
                  <bgColor rgb="FFFFC000"/>
                </patternFill>
              </fill>
            </x14:dxf>
          </x14:cfRule>
          <x14:cfRule type="expression" priority="1958" id="{02FBDEB0-0A77-47F4-AE85-EF2857C61329}">
            <xm:f>AND(BD12&gt;=Einstellungen!$D$210,BD12&lt;=Einstellungen!$E$210)</xm:f>
            <x14:dxf>
              <fill>
                <patternFill>
                  <bgColor rgb="FFFFC000"/>
                </patternFill>
              </fill>
            </x14:dxf>
          </x14:cfRule>
          <x14:cfRule type="expression" priority="1959" id="{D9B44BA3-307D-4484-AA2E-4F2BA3C5924B}">
            <xm:f>AND(BD12&gt;=Einstellungen!$D$211,BD12&lt;=Einstellungen!$E$211)</xm:f>
            <x14:dxf>
              <fill>
                <patternFill>
                  <bgColor rgb="FFFFC000"/>
                </patternFill>
              </fill>
            </x14:dxf>
          </x14:cfRule>
          <x14:cfRule type="expression" priority="1960" id="{6232D65D-D0F0-466A-BB37-64ED429C62F2}">
            <xm:f>AND(BD12&gt;=Einstellungen!$D$212,BD12&lt;=Einstellungen!$E$212)</xm:f>
            <x14:dxf>
              <fill>
                <patternFill>
                  <bgColor rgb="FFFFC000"/>
                </patternFill>
              </fill>
            </x14:dxf>
          </x14:cfRule>
          <x14:cfRule type="expression" priority="1961" id="{2CDFD1C9-F18B-4C2D-9732-BE47C0D20B32}">
            <xm:f>AND(BD12&gt;=Einstellungen!$D$213,BD12&lt;=Einstellungen!$E$213)</xm:f>
            <x14:dxf>
              <fill>
                <patternFill>
                  <bgColor rgb="FFFFC000"/>
                </patternFill>
              </fill>
            </x14:dxf>
          </x14:cfRule>
          <x14:cfRule type="expression" priority="1962" id="{3D2197F5-7F79-432F-99CC-CAE19DFFA599}">
            <xm:f>AND(BD12&gt;=Einstellungen!$D$214,BD12&lt;=Einstellungen!$E$214)</xm:f>
            <x14:dxf>
              <fill>
                <patternFill>
                  <bgColor rgb="FFFFC000"/>
                </patternFill>
              </fill>
            </x14:dxf>
          </x14:cfRule>
          <x14:cfRule type="expression" priority="1957" id="{02AD23B6-F112-4848-991D-AEAE8F219C56}">
            <xm:f>AND(BD12&gt;=Einstellungen!$D$209,BD12&lt;=Einstellungen!$E$209)</xm:f>
            <x14:dxf>
              <fill>
                <patternFill>
                  <bgColor rgb="FFFFC000"/>
                </patternFill>
              </fill>
            </x14:dxf>
          </x14:cfRule>
          <x14:cfRule type="expression" priority="1953" id="{878DE730-F160-40EE-AC63-DC3280B728B6}">
            <xm:f>AND(BD12&gt;=Einstellungen!$D$205,BD12&lt;=Einstellungen!$E$205)</xm:f>
            <x14:dxf>
              <fill>
                <patternFill>
                  <bgColor rgb="FFFFC000"/>
                </patternFill>
              </fill>
            </x14:dxf>
          </x14:cfRule>
          <xm:sqref>BK13</xm:sqref>
        </x14:conditionalFormatting>
        <x14:conditionalFormatting xmlns:xm="http://schemas.microsoft.com/office/excel/2006/main">
          <x14:cfRule type="expression" priority="1854" id="{7B5A88DE-AAEF-47AD-9F64-3831C03773B1}">
            <xm:f>AND( BD14&gt;=Einstellungen!$D$206,BD14&lt;=Einstellungen!$E$206)</xm:f>
            <x14:dxf>
              <fill>
                <patternFill>
                  <bgColor rgb="FFFFC000"/>
                </patternFill>
              </fill>
            </x14:dxf>
          </x14:cfRule>
          <x14:cfRule type="expression" priority="1855" id="{E52EA6F8-50D5-4DC5-B1EC-416345A0C185}">
            <xm:f>AND(BD14&gt;=Einstellungen!$D$207,BD14&lt;=Einstellungen!$E$207)</xm:f>
            <x14:dxf>
              <fill>
                <patternFill>
                  <bgColor rgb="FFFFC000"/>
                </patternFill>
              </fill>
            </x14:dxf>
          </x14:cfRule>
          <x14:cfRule type="expression" priority="1856" id="{DFEB273F-0712-494B-97F7-C6C6034CFA5D}">
            <xm:f>AND(BD14&gt;=Einstellungen!$D$208,BD14&lt;=Einstellungen!$E$208)</xm:f>
            <x14:dxf>
              <fill>
                <patternFill>
                  <bgColor rgb="FFFFC000"/>
                </patternFill>
              </fill>
            </x14:dxf>
          </x14:cfRule>
          <x14:cfRule type="expression" priority="1857" id="{D250A12B-8F4F-490F-B0EC-6BA4D31D94EA}">
            <xm:f>AND(BD14&gt;=Einstellungen!$D$209,BD14&lt;=Einstellungen!$E$209)</xm:f>
            <x14:dxf>
              <fill>
                <patternFill>
                  <bgColor rgb="FFFFC000"/>
                </patternFill>
              </fill>
            </x14:dxf>
          </x14:cfRule>
          <x14:cfRule type="expression" priority="1858" id="{07798221-D8D6-4C93-B2C3-13C185935493}">
            <xm:f>AND(BD14&gt;=Einstellungen!$D$210,BD14&lt;=Einstellungen!$E$210)</xm:f>
            <x14:dxf>
              <fill>
                <patternFill>
                  <bgColor rgb="FFFFC000"/>
                </patternFill>
              </fill>
            </x14:dxf>
          </x14:cfRule>
          <x14:cfRule type="expression" priority="1859" id="{2C681338-BCA4-417B-9F85-BDD6BC11AE73}">
            <xm:f>AND(BD14&gt;=Einstellungen!$D$211,BD14&lt;=Einstellungen!$E$211)</xm:f>
            <x14:dxf>
              <fill>
                <patternFill>
                  <bgColor rgb="FFFFC000"/>
                </patternFill>
              </fill>
            </x14:dxf>
          </x14:cfRule>
          <x14:cfRule type="expression" priority="1860" id="{E8C6F397-42B7-4F9B-BC21-049F23F15D37}">
            <xm:f>AND(BD14&gt;=Einstellungen!$D$212,BD14&lt;=Einstellungen!$E$212)</xm:f>
            <x14:dxf>
              <fill>
                <patternFill>
                  <bgColor rgb="FFFFC000"/>
                </patternFill>
              </fill>
            </x14:dxf>
          </x14:cfRule>
          <x14:cfRule type="expression" priority="1861" id="{BC0AB961-C4B0-4553-BCA3-44C3D3A1604F}">
            <xm:f>AND(BD14&gt;=Einstellungen!$D$213,BD14&lt;=Einstellungen!$E$213)</xm:f>
            <x14:dxf>
              <fill>
                <patternFill>
                  <bgColor rgb="FFFFC000"/>
                </patternFill>
              </fill>
            </x14:dxf>
          </x14:cfRule>
          <x14:cfRule type="expression" priority="1862" id="{00A97F17-D3A2-4199-898D-2C193D51C6BE}">
            <xm:f>AND(BD14&gt;=Einstellungen!$D$214,BD14&lt;=Einstellungen!$E$214)</xm:f>
            <x14:dxf>
              <fill>
                <patternFill>
                  <bgColor rgb="FFFFC000"/>
                </patternFill>
              </fill>
            </x14:dxf>
          </x14:cfRule>
          <x14:cfRule type="expression" priority="1853" id="{01000B35-1841-4E2E-95BD-F6BBCC6B8C43}">
            <xm:f>AND(BD14&gt;=Einstellungen!$D$205,BD14&lt;=Einstellungen!$E$205)</xm:f>
            <x14:dxf>
              <fill>
                <patternFill>
                  <bgColor rgb="FFFFC000"/>
                </patternFill>
              </fill>
            </x14:dxf>
          </x14:cfRule>
          <xm:sqref>BK14 BK16 BK18 BK24 BK26 BK28 BK30 BK32 BK34 BK36 BK38 BK40 BK42 BK44 BK46 BK48 BK50 BK52 BK54 BK56 BK58 BK60 BK62 BK64 BK66 BK68 BK70 BK72 BK74 BK76 BK78 BK80 BK82 BK84</xm:sqref>
        </x14:conditionalFormatting>
        <x14:conditionalFormatting xmlns:xm="http://schemas.microsoft.com/office/excel/2006/main">
          <x14:cfRule type="expression" priority="1847" id="{33B9BDD0-289C-4C29-A6AC-A330877656F6}">
            <xm:f>AND(BD14&gt;=Einstellungen!$D$209,BD14&lt;=Einstellungen!$E$209)</xm:f>
            <x14:dxf>
              <fill>
                <patternFill>
                  <bgColor rgb="FFFFC000"/>
                </patternFill>
              </fill>
            </x14:dxf>
          </x14:cfRule>
          <x14:cfRule type="expression" priority="1846" id="{762DED84-76D3-4A02-88ED-C839C578C5B4}">
            <xm:f>AND(BD14&gt;=Einstellungen!$D$208,BD14&lt;=Einstellungen!$E$208)</xm:f>
            <x14:dxf>
              <fill>
                <patternFill>
                  <bgColor rgb="FFFFC000"/>
                </patternFill>
              </fill>
            </x14:dxf>
          </x14:cfRule>
          <x14:cfRule type="expression" priority="1845" id="{BB81FD3C-0706-425F-8393-13DC88C306BF}">
            <xm:f>AND(BD14&gt;=Einstellungen!$D$207,BD14&lt;=Einstellungen!$E$207)</xm:f>
            <x14:dxf>
              <fill>
                <patternFill>
                  <bgColor rgb="FFFFC000"/>
                </patternFill>
              </fill>
            </x14:dxf>
          </x14:cfRule>
          <x14:cfRule type="expression" priority="1844" id="{93CCF416-68BF-4BE2-BF8C-87598EF57F74}">
            <xm:f>AND(BD14&gt;=Einstellungen!$D$206,BD14&lt;=Einstellungen!$E$206)</xm:f>
            <x14:dxf>
              <fill>
                <patternFill>
                  <bgColor rgb="FFFFC000"/>
                </patternFill>
              </fill>
            </x14:dxf>
          </x14:cfRule>
          <x14:cfRule type="expression" priority="1843" id="{4EEE8690-CAF4-4F2D-A841-55768B44D1BD}">
            <xm:f>AND(BD14&gt;=Einstellungen!$D$205,BD14&lt;=Einstellungen!$E$205)</xm:f>
            <x14:dxf>
              <fill>
                <patternFill>
                  <bgColor rgb="FFFFC000"/>
                </patternFill>
              </fill>
            </x14:dxf>
          </x14:cfRule>
          <x14:cfRule type="expression" priority="1850" id="{2AA5E39B-1C6B-4AC3-9095-E1E6FD77525E}">
            <xm:f>AND(BD14&gt;=Einstellungen!$D$212,BD14&lt;=Einstellungen!$E$212)</xm:f>
            <x14:dxf>
              <fill>
                <patternFill>
                  <bgColor rgb="FFFFC000"/>
                </patternFill>
              </fill>
            </x14:dxf>
          </x14:cfRule>
          <x14:cfRule type="expression" priority="1851" id="{29E0B874-B26A-4E2A-80A7-5F79262516DD}">
            <xm:f>AND(BD14&gt;=Einstellungen!$D$213,BD14&lt;=Einstellungen!$E$213)</xm:f>
            <x14:dxf>
              <fill>
                <patternFill>
                  <bgColor rgb="FFFFC000"/>
                </patternFill>
              </fill>
            </x14:dxf>
          </x14:cfRule>
          <x14:cfRule type="expression" priority="1852" id="{ACFFF985-5438-4CC1-8E41-FE1C7E2AFE28}">
            <xm:f>AND(BD14&gt;=Einstellungen!$D$214,BD14&lt;=Einstellungen!$E$214)</xm:f>
            <x14:dxf>
              <fill>
                <patternFill>
                  <bgColor rgb="FFFFC000"/>
                </patternFill>
              </fill>
            </x14:dxf>
          </x14:cfRule>
          <x14:cfRule type="expression" priority="1848" id="{E8ED4994-2B04-405B-9C56-C936D854A150}">
            <xm:f>AND(BD14&gt;=Einstellungen!$D$210,BD14&lt;=Einstellungen!$E$210)</xm:f>
            <x14:dxf>
              <fill>
                <patternFill>
                  <bgColor rgb="FFFFC000"/>
                </patternFill>
              </fill>
            </x14:dxf>
          </x14:cfRule>
          <x14:cfRule type="expression" priority="1849" id="{04B94CF4-AA39-4D3E-81F4-AC8517956870}">
            <xm:f>AND(BD14&gt;=Einstellungen!$D$211,BD14&lt;=Einstellungen!$E$211)</xm:f>
            <x14:dxf>
              <fill>
                <patternFill>
                  <bgColor rgb="FFFFC000"/>
                </patternFill>
              </fill>
            </x14:dxf>
          </x14:cfRule>
          <xm:sqref>BK15 BK17 BK19 BK25 BK27 BK29 BK31 BK33 BK35 BK37 BK39 BK41 BK43 BK45 BK47 BK49 BK51 BK53 BK55 BK57 BK59 BK61 BK63 BK65 BK67 BK69 BK71 BK73 BK75 BK77 BK79 BK81 BK83 BK85</xm:sqref>
        </x14:conditionalFormatting>
        <x14:conditionalFormatting xmlns:xm="http://schemas.microsoft.com/office/excel/2006/main">
          <x14:cfRule type="expression" priority="538" id="{371E8390-2E40-4286-83D1-4B8579663C4F}">
            <xm:f>AND(BD20&gt;=Einstellungen!$D$205,BD20&lt;=Einstellungen!$E$205)</xm:f>
            <x14:dxf>
              <fill>
                <patternFill>
                  <bgColor rgb="FFFFC000"/>
                </patternFill>
              </fill>
            </x14:dxf>
          </x14:cfRule>
          <x14:cfRule type="expression" priority="540" id="{E3A4B3D3-44A2-4AB1-860C-A12534EED86D}">
            <xm:f>AND(BD20&gt;=Einstellungen!$D$207,BD20&lt;=Einstellungen!$E$207)</xm:f>
            <x14:dxf>
              <fill>
                <patternFill>
                  <bgColor rgb="FFFFC000"/>
                </patternFill>
              </fill>
            </x14:dxf>
          </x14:cfRule>
          <x14:cfRule type="expression" priority="547" id="{80CC2583-F47B-4C82-B316-8F2F60DD4139}">
            <xm:f>AND(BD20&gt;=Einstellungen!$D$214,BD20&lt;=Einstellungen!$E$214)</xm:f>
            <x14:dxf>
              <fill>
                <patternFill>
                  <bgColor rgb="FFFFC000"/>
                </patternFill>
              </fill>
            </x14:dxf>
          </x14:cfRule>
          <x14:cfRule type="expression" priority="546" id="{6673B385-ADF7-4134-A347-FDE69DC310FF}">
            <xm:f>AND(BD20&gt;=Einstellungen!$D$213,BD20&lt;=Einstellungen!$E$213)</xm:f>
            <x14:dxf>
              <fill>
                <patternFill>
                  <bgColor rgb="FFFFC000"/>
                </patternFill>
              </fill>
            </x14:dxf>
          </x14:cfRule>
          <x14:cfRule type="expression" priority="545" id="{9E5ECD5D-0407-424A-9DBD-2061A9EE1ACA}">
            <xm:f>AND(BD20&gt;=Einstellungen!$D$212,BD20&lt;=Einstellungen!$E$212)</xm:f>
            <x14:dxf>
              <fill>
                <patternFill>
                  <bgColor rgb="FFFFC000"/>
                </patternFill>
              </fill>
            </x14:dxf>
          </x14:cfRule>
          <x14:cfRule type="expression" priority="544" id="{B27F550E-D505-4BD8-B8BB-F4E877E3377B}">
            <xm:f>AND(BD20&gt;=Einstellungen!$D$211,BD20&lt;=Einstellungen!$E$211)</xm:f>
            <x14:dxf>
              <fill>
                <patternFill>
                  <bgColor rgb="FFFFC000"/>
                </patternFill>
              </fill>
            </x14:dxf>
          </x14:cfRule>
          <x14:cfRule type="expression" priority="543" id="{197369ED-BF0F-4EDF-9E72-7E669342EE42}">
            <xm:f>AND(BD20&gt;=Einstellungen!$D$210,BD20&lt;=Einstellungen!$E$210)</xm:f>
            <x14:dxf>
              <fill>
                <patternFill>
                  <bgColor rgb="FFFFC000"/>
                </patternFill>
              </fill>
            </x14:dxf>
          </x14:cfRule>
          <x14:cfRule type="expression" priority="542" id="{5BEE9326-D32B-4A90-B238-60A1639E270D}">
            <xm:f>AND(BD20&gt;=Einstellungen!$D$209,BD20&lt;=Einstellungen!$E$209)</xm:f>
            <x14:dxf>
              <fill>
                <patternFill>
                  <bgColor rgb="FFFFC000"/>
                </patternFill>
              </fill>
            </x14:dxf>
          </x14:cfRule>
          <x14:cfRule type="expression" priority="539" id="{51DFD781-95D3-4E8F-9A0B-942AC2E203B5}">
            <xm:f>AND( BD20&gt;=Einstellungen!$D$206,BD20&lt;=Einstellungen!$E$206)</xm:f>
            <x14:dxf>
              <fill>
                <patternFill>
                  <bgColor rgb="FFFFC000"/>
                </patternFill>
              </fill>
            </x14:dxf>
          </x14:cfRule>
          <x14:cfRule type="expression" priority="541" id="{9F9883E1-FBDC-4D7E-87FB-158470A90172}">
            <xm:f>AND(BD20&gt;=Einstellungen!$D$208,BD20&lt;=Einstellungen!$E$208)</xm:f>
            <x14:dxf>
              <fill>
                <patternFill>
                  <bgColor rgb="FFFFC000"/>
                </patternFill>
              </fill>
            </x14:dxf>
          </x14:cfRule>
          <xm:sqref>BK20 BK22</xm:sqref>
        </x14:conditionalFormatting>
        <x14:conditionalFormatting xmlns:xm="http://schemas.microsoft.com/office/excel/2006/main">
          <x14:cfRule type="expression" priority="528" id="{1B52910B-1F85-4D86-BD35-2642CB7E5715}">
            <xm:f>AND(BD20&gt;=Einstellungen!$D$205,BD20&lt;=Einstellungen!$E$205)</xm:f>
            <x14:dxf>
              <fill>
                <patternFill>
                  <bgColor rgb="FFFFC000"/>
                </patternFill>
              </fill>
            </x14:dxf>
          </x14:cfRule>
          <x14:cfRule type="expression" priority="533" id="{EDCF468B-B968-4BE2-A4C2-116CB1BB0223}">
            <xm:f>AND(BD20&gt;=Einstellungen!$D$210,BD20&lt;=Einstellungen!$E$210)</xm:f>
            <x14:dxf>
              <fill>
                <patternFill>
                  <bgColor rgb="FFFFC000"/>
                </patternFill>
              </fill>
            </x14:dxf>
          </x14:cfRule>
          <x14:cfRule type="expression" priority="534" id="{521E19D8-64EC-4964-BD87-55AE6A84F3AD}">
            <xm:f>AND(BD20&gt;=Einstellungen!$D$211,BD20&lt;=Einstellungen!$E$211)</xm:f>
            <x14:dxf>
              <fill>
                <patternFill>
                  <bgColor rgb="FFFFC000"/>
                </patternFill>
              </fill>
            </x14:dxf>
          </x14:cfRule>
          <x14:cfRule type="expression" priority="537" id="{32653793-F605-455D-BE86-BA664670696F}">
            <xm:f>AND(BD20&gt;=Einstellungen!$D$214,BD20&lt;=Einstellungen!$E$214)</xm:f>
            <x14:dxf>
              <fill>
                <patternFill>
                  <bgColor rgb="FFFFC000"/>
                </patternFill>
              </fill>
            </x14:dxf>
          </x14:cfRule>
          <x14:cfRule type="expression" priority="535" id="{F480CB45-B260-4007-9965-1C28BA3C8FF6}">
            <xm:f>AND(BD20&gt;=Einstellungen!$D$212,BD20&lt;=Einstellungen!$E$212)</xm:f>
            <x14:dxf>
              <fill>
                <patternFill>
                  <bgColor rgb="FFFFC000"/>
                </patternFill>
              </fill>
            </x14:dxf>
          </x14:cfRule>
          <x14:cfRule type="expression" priority="536" id="{AF84FC5B-8A8A-46BE-BA74-EEA5C159EC03}">
            <xm:f>AND(BD20&gt;=Einstellungen!$D$213,BD20&lt;=Einstellungen!$E$213)</xm:f>
            <x14:dxf>
              <fill>
                <patternFill>
                  <bgColor rgb="FFFFC000"/>
                </patternFill>
              </fill>
            </x14:dxf>
          </x14:cfRule>
          <x14:cfRule type="expression" priority="530" id="{67E3695E-C842-4C63-A78E-F14E56FB2764}">
            <xm:f>AND(BD20&gt;=Einstellungen!$D$207,BD20&lt;=Einstellungen!$E$207)</xm:f>
            <x14:dxf>
              <fill>
                <patternFill>
                  <bgColor rgb="FFFFC000"/>
                </patternFill>
              </fill>
            </x14:dxf>
          </x14:cfRule>
          <x14:cfRule type="expression" priority="531" id="{FD2FE9ED-B915-4B4F-986A-41A110156F95}">
            <xm:f>AND(BD20&gt;=Einstellungen!$D$208,BD20&lt;=Einstellungen!$E$208)</xm:f>
            <x14:dxf>
              <fill>
                <patternFill>
                  <bgColor rgb="FFFFC000"/>
                </patternFill>
              </fill>
            </x14:dxf>
          </x14:cfRule>
          <x14:cfRule type="expression" priority="529" id="{0B624E25-419E-4B28-AA58-8602E985F7B0}">
            <xm:f>AND(BD20&gt;=Einstellungen!$D$206,BD20&lt;=Einstellungen!$E$206)</xm:f>
            <x14:dxf>
              <fill>
                <patternFill>
                  <bgColor rgb="FFFFC000"/>
                </patternFill>
              </fill>
            </x14:dxf>
          </x14:cfRule>
          <x14:cfRule type="expression" priority="532" id="{E6B7FA96-4C18-4BA7-8D04-772062534748}">
            <xm:f>AND(BD20&gt;=Einstellungen!$D$209,BD20&lt;=Einstellungen!$E$209)</xm:f>
            <x14:dxf>
              <fill>
                <patternFill>
                  <bgColor rgb="FFFFC000"/>
                </patternFill>
              </fill>
            </x14:dxf>
          </x14:cfRule>
          <xm:sqref>BK21 BK23</xm:sqref>
        </x14:conditionalFormatting>
        <x14:conditionalFormatting xmlns:xm="http://schemas.microsoft.com/office/excel/2006/main">
          <x14:cfRule type="expression" priority="1951" id="{3F26CF95-4EB5-4130-9CF7-DF778E7B0517}">
            <xm:f>AND(BD12&gt;=Einstellungen!$D$226,BD12&lt;=Einstellungen!$E$226)</xm:f>
            <x14:dxf>
              <fill>
                <patternFill>
                  <bgColor theme="2" tint="-0.24994659260841701"/>
                </patternFill>
              </fill>
            </x14:dxf>
          </x14:cfRule>
          <x14:cfRule type="expression" priority="1947" id="{B1975E9F-57BD-421E-91A9-E169B8D81F09}">
            <xm:f>AND(BD12&gt;=Einstellungen!$D$222,BD12&lt;=Einstellungen!$E$222)</xm:f>
            <x14:dxf>
              <fill>
                <patternFill>
                  <bgColor theme="2" tint="-0.24994659260841701"/>
                </patternFill>
              </fill>
            </x14:dxf>
          </x14:cfRule>
          <x14:cfRule type="expression" priority="1949" id="{4A64B3E1-D161-43F6-A160-12B9361C0BBB}">
            <xm:f>AND(BD12&gt;=Einstellungen!$D$224,BD12&lt;=Einstellungen!$E$224)</xm:f>
            <x14:dxf>
              <fill>
                <patternFill>
                  <bgColor theme="2" tint="-0.24994659260841701"/>
                </patternFill>
              </fill>
            </x14:dxf>
          </x14:cfRule>
          <x14:cfRule type="expression" priority="1948" id="{57D0046F-2B57-4B6A-A116-421F4B5D98AB}">
            <xm:f>AND(BD12&gt;=Einstellungen!$D$223,BD12&lt;=Einstellungen!$E$223)</xm:f>
            <x14:dxf>
              <fill>
                <patternFill>
                  <bgColor theme="2" tint="-0.24994659260841701"/>
                </patternFill>
              </fill>
            </x14:dxf>
          </x14:cfRule>
          <x14:cfRule type="expression" priority="1950" id="{E4B71AF4-2FD6-425F-A9E3-695122402328}">
            <xm:f>AND(BD12&gt;=Einstellungen!$D$225,BD12&lt;=Einstellungen!$E$225)</xm:f>
            <x14:dxf>
              <fill>
                <patternFill>
                  <bgColor theme="2" tint="-0.24994659260841701"/>
                </patternFill>
              </fill>
            </x14:dxf>
          </x14:cfRule>
          <x14:cfRule type="expression" priority="1946" id="{B57FC366-AC87-4C73-A699-79857250E4E7}">
            <xm:f>AND(BD12&gt;=Einstellungen!$D$221,BD12&lt;=Einstellungen!$E$221)</xm:f>
            <x14:dxf>
              <fill>
                <patternFill>
                  <bgColor theme="2" tint="-0.24994659260841701"/>
                </patternFill>
              </fill>
            </x14:dxf>
          </x14:cfRule>
          <x14:cfRule type="expression" priority="1945" id="{89C3B59A-C2F2-4CB0-A4BF-6F0DE4F1FF4B}">
            <xm:f>AND(BD12&gt;=Einstellungen!$D$220,BD12&lt;=Einstellungen!$E$220)</xm:f>
            <x14:dxf>
              <fill>
                <patternFill>
                  <bgColor theme="2" tint="-0.24994659260841701"/>
                </patternFill>
              </fill>
            </x14:dxf>
          </x14:cfRule>
          <x14:cfRule type="expression" priority="1944" id="{22338FB0-4C4B-4DB1-9504-E2F61C2B8050}">
            <xm:f>AND( BD12&gt;=Einstellungen!$D$219,BD12&lt;=Einstellungen!$E$219)</xm:f>
            <x14:dxf>
              <fill>
                <patternFill>
                  <bgColor theme="2" tint="-0.24994659260841701"/>
                </patternFill>
              </fill>
            </x14:dxf>
          </x14:cfRule>
          <x14:cfRule type="expression" priority="1943" id="{191AB3BD-D407-45AE-9D79-F29029EDAA66}">
            <xm:f>AND(BD12&gt;=Einstellungen!$D$218,BD12&lt;=Einstellungen!$E$218)</xm:f>
            <x14:dxf>
              <fill>
                <patternFill>
                  <bgColor theme="2" tint="-0.24994659260841701"/>
                </patternFill>
              </fill>
            </x14:dxf>
          </x14:cfRule>
          <x14:cfRule type="expression" priority="1952" id="{AE2BC36B-E1BB-42AA-9C98-A3EB876C8743}">
            <xm:f>AND(BD12&gt;=Einstellungen!$D$227,BD12&lt;=Einstellungen!$E$227)</xm:f>
            <x14:dxf>
              <fill>
                <patternFill>
                  <bgColor theme="2" tint="-0.24994659260841701"/>
                </patternFill>
              </fill>
            </x14:dxf>
          </x14:cfRule>
          <xm:sqref>BL12</xm:sqref>
        </x14:conditionalFormatting>
        <x14:conditionalFormatting xmlns:xm="http://schemas.microsoft.com/office/excel/2006/main">
          <x14:cfRule type="expression" priority="1942" id="{A6802C67-DD37-477A-8FEC-0CCA56498046}">
            <xm:f>AND(BD12&gt;=Einstellungen!$D$227,BD12&lt;=Einstellungen!$E$227)</xm:f>
            <x14:dxf>
              <fill>
                <patternFill>
                  <bgColor theme="2" tint="-0.24994659260841701"/>
                </patternFill>
              </fill>
            </x14:dxf>
          </x14:cfRule>
          <x14:cfRule type="expression" priority="1933" id="{F0AA8FF5-7F33-44AE-899D-41EB35C5C61B}">
            <xm:f>AND(BD12&gt;=Einstellungen!$D$218,BD12&lt;=Einstellungen!$E$218)</xm:f>
            <x14:dxf>
              <fill>
                <patternFill>
                  <bgColor theme="2" tint="-0.24994659260841701"/>
                </patternFill>
              </fill>
            </x14:dxf>
          </x14:cfRule>
          <x14:cfRule type="expression" priority="1939" id="{908F768F-B4B6-4BFF-B427-3C3B2C22A6FF}">
            <xm:f>AND(BD12&gt;=Einstellungen!$D$224,BD12&lt;=Einstellungen!$E$224)</xm:f>
            <x14:dxf>
              <fill>
                <patternFill>
                  <bgColor theme="2" tint="-0.24994659260841701"/>
                </patternFill>
              </fill>
            </x14:dxf>
          </x14:cfRule>
          <x14:cfRule type="expression" priority="1938" id="{00843EF6-D00C-4754-84C7-EC4D797B80CA}">
            <xm:f>AND(BD12&gt;=Einstellungen!$D$223,BD12&lt;=Einstellungen!$E$223)</xm:f>
            <x14:dxf>
              <fill>
                <patternFill>
                  <bgColor theme="2" tint="-0.24994659260841701"/>
                </patternFill>
              </fill>
            </x14:dxf>
          </x14:cfRule>
          <x14:cfRule type="expression" priority="1941" id="{94390C4C-9E88-4CFB-8FAA-74A6789164E5}">
            <xm:f>AND(BD12&gt;=Einstellungen!$D$226,BD12&lt;=Einstellungen!$E$226)</xm:f>
            <x14:dxf>
              <fill>
                <patternFill>
                  <bgColor theme="2" tint="-0.24994659260841701"/>
                </patternFill>
              </fill>
            </x14:dxf>
          </x14:cfRule>
          <x14:cfRule type="expression" priority="1937" id="{AB83FB49-44A9-4555-BFFB-0CA77A8B9F21}">
            <xm:f>AND(BD12&gt;=Einstellungen!$D$222,BD12&lt;=Einstellungen!$E$222)</xm:f>
            <x14:dxf>
              <fill>
                <patternFill>
                  <bgColor theme="2" tint="-0.24994659260841701"/>
                </patternFill>
              </fill>
            </x14:dxf>
          </x14:cfRule>
          <x14:cfRule type="expression" priority="1936" id="{9B203782-4987-467C-A029-EDEA90AC6DDF}">
            <xm:f>AND(BD12&gt;=Einstellungen!$D$221,BD12&lt;=Einstellungen!$E$221)</xm:f>
            <x14:dxf>
              <fill>
                <patternFill>
                  <bgColor theme="2" tint="-0.24994659260841701"/>
                </patternFill>
              </fill>
            </x14:dxf>
          </x14:cfRule>
          <x14:cfRule type="expression" priority="1935" id="{8F4F9BCC-8223-422E-A1CE-F6A48CCEFF17}">
            <xm:f>AND(BD12&gt;=Einstellungen!$D$220,BD12&lt;=Einstellungen!$E$220)</xm:f>
            <x14:dxf>
              <fill>
                <patternFill>
                  <bgColor theme="2" tint="-0.24994659260841701"/>
                </patternFill>
              </fill>
            </x14:dxf>
          </x14:cfRule>
          <x14:cfRule type="expression" priority="1934" id="{ADAE1971-E93A-48EF-AC59-6670137CFAC9}">
            <xm:f>AND( BD12&gt;=Einstellungen!$D$219,BD12&lt;=Einstellungen!$E$219)</xm:f>
            <x14:dxf>
              <fill>
                <patternFill>
                  <bgColor theme="2" tint="-0.24994659260841701"/>
                </patternFill>
              </fill>
            </x14:dxf>
          </x14:cfRule>
          <x14:cfRule type="expression" priority="1940" id="{1C596C14-1DC2-4B2B-B54E-731A738DC4FD}">
            <xm:f>AND(BD12&gt;=Einstellungen!$D$225,BD12&lt;=Einstellungen!$E$225)</xm:f>
            <x14:dxf>
              <fill>
                <patternFill>
                  <bgColor theme="2" tint="-0.24994659260841701"/>
                </patternFill>
              </fill>
            </x14:dxf>
          </x14:cfRule>
          <xm:sqref>BL13</xm:sqref>
        </x14:conditionalFormatting>
        <x14:conditionalFormatting xmlns:xm="http://schemas.microsoft.com/office/excel/2006/main">
          <x14:cfRule type="expression" priority="1931" id="{FE13E5CE-064E-4242-B046-BF1BE8F183F3}">
            <xm:f>AND(BD14&gt;=Einstellungen!$D$226,BD14&lt;=Einstellungen!$E$226)</xm:f>
            <x14:dxf>
              <fill>
                <patternFill>
                  <bgColor theme="2" tint="-0.24994659260841701"/>
                </patternFill>
              </fill>
            </x14:dxf>
          </x14:cfRule>
          <x14:cfRule type="expression" priority="1923" id="{F053483D-4614-4AEC-881D-90E26167B6F7}">
            <xm:f>AND(BD14&gt;=Einstellungen!$D$218,BD14&lt;=Einstellungen!$E$218)</xm:f>
            <x14:dxf>
              <fill>
                <patternFill>
                  <bgColor theme="2" tint="-0.24994659260841701"/>
                </patternFill>
              </fill>
            </x14:dxf>
          </x14:cfRule>
          <x14:cfRule type="expression" priority="1930" id="{F669723B-DE6F-4636-AB66-3B4C3FE0E3F6}">
            <xm:f>AND(BD14&gt;=Einstellungen!$D$225,BD14&lt;=Einstellungen!$E$225)</xm:f>
            <x14:dxf>
              <fill>
                <patternFill>
                  <bgColor theme="2" tint="-0.24994659260841701"/>
                </patternFill>
              </fill>
            </x14:dxf>
          </x14:cfRule>
          <x14:cfRule type="expression" priority="1932" id="{483A5D18-E6CE-4FDE-A296-5550D3987450}">
            <xm:f>AND(BD14&gt;=Einstellungen!$D$227,BD14&lt;=Einstellungen!$E$227)</xm:f>
            <x14:dxf>
              <fill>
                <patternFill>
                  <bgColor theme="2" tint="-0.24994659260841701"/>
                </patternFill>
              </fill>
            </x14:dxf>
          </x14:cfRule>
          <x14:cfRule type="expression" priority="1929" id="{B8B01078-222E-41BA-8BB4-082E301F3650}">
            <xm:f>AND(BD14&gt;=Einstellungen!$D$224,BD14&lt;=Einstellungen!$E$224)</xm:f>
            <x14:dxf>
              <fill>
                <patternFill>
                  <bgColor theme="2" tint="-0.24994659260841701"/>
                </patternFill>
              </fill>
            </x14:dxf>
          </x14:cfRule>
          <x14:cfRule type="expression" priority="1928" id="{3A909B8C-4035-437F-AA59-6508860450AE}">
            <xm:f>AND(BD14&gt;=Einstellungen!$D$223,BD14&lt;=Einstellungen!$E$223)</xm:f>
            <x14:dxf>
              <fill>
                <patternFill>
                  <bgColor theme="2" tint="-0.24994659260841701"/>
                </patternFill>
              </fill>
            </x14:dxf>
          </x14:cfRule>
          <x14:cfRule type="expression" priority="1927" id="{C7E141CC-2E05-4112-AFC9-286BE0144DA7}">
            <xm:f>AND(BD14&gt;=Einstellungen!$D$222,BD14&lt;=Einstellungen!$E$222)</xm:f>
            <x14:dxf>
              <fill>
                <patternFill>
                  <bgColor theme="2" tint="-0.24994659260841701"/>
                </patternFill>
              </fill>
            </x14:dxf>
          </x14:cfRule>
          <x14:cfRule type="expression" priority="1926" id="{9EC57FD8-BDA1-4E0D-82B4-6AB61E73DB55}">
            <xm:f>AND(BD14&gt;=Einstellungen!$D$221,BD14&lt;=Einstellungen!$E$221)</xm:f>
            <x14:dxf>
              <fill>
                <patternFill>
                  <bgColor theme="2" tint="-0.24994659260841701"/>
                </patternFill>
              </fill>
            </x14:dxf>
          </x14:cfRule>
          <x14:cfRule type="expression" priority="1924" id="{CE9B8010-EA0A-44EA-86AA-526EF6E51683}">
            <xm:f>AND( BD14&gt;=Einstellungen!$D$219,BD14&lt;=Einstellungen!$E$219)</xm:f>
            <x14:dxf>
              <fill>
                <patternFill>
                  <bgColor theme="2" tint="-0.24994659260841701"/>
                </patternFill>
              </fill>
            </x14:dxf>
          </x14:cfRule>
          <x14:cfRule type="expression" priority="1925" id="{290236E1-8E1F-412C-A013-BCEE90E8878E}">
            <xm:f>AND(BD14&gt;=Einstellungen!$D$220,BD14&lt;=Einstellungen!$E$220)</xm:f>
            <x14:dxf>
              <fill>
                <patternFill>
                  <bgColor theme="2" tint="-0.24994659260841701"/>
                </patternFill>
              </fill>
            </x14:dxf>
          </x14:cfRule>
          <xm:sqref>BL14 BL16 BL18 BL24 BL26 BL28 BL30 BL32 BL34 BL36 BL38 BL40 BL42 BL44 BL46 BL48 BL50 BL52 BL54 BL56 BL58 BL60 BL62 BL64 BL66 BL68 BL70 BL72 BL74 BL76 BL78 BL80 BL82 BL84</xm:sqref>
        </x14:conditionalFormatting>
        <x14:conditionalFormatting xmlns:xm="http://schemas.microsoft.com/office/excel/2006/main">
          <x14:cfRule type="expression" priority="1922" id="{EE3A2C9F-4334-4277-9F5E-53C801A0D5DB}">
            <xm:f>AND(BD14&gt;=Einstellungen!$D$227,BD14&lt;=Einstellungen!$E$227)</xm:f>
            <x14:dxf>
              <fill>
                <patternFill>
                  <bgColor theme="2" tint="-0.24994659260841701"/>
                </patternFill>
              </fill>
            </x14:dxf>
          </x14:cfRule>
          <x14:cfRule type="expression" priority="1921" id="{E0D8B8A6-9293-451A-B086-FE08C9A6399C}">
            <xm:f>AND(BD14&gt;=Einstellungen!$D$226,BD14&lt;=Einstellungen!$E$226)</xm:f>
            <x14:dxf>
              <fill>
                <patternFill>
                  <bgColor theme="2" tint="-0.24994659260841701"/>
                </patternFill>
              </fill>
            </x14:dxf>
          </x14:cfRule>
          <x14:cfRule type="expression" priority="1920" id="{D76A4E8C-1708-459C-B770-F892BE20E9BA}">
            <xm:f>AND(BD14&gt;=Einstellungen!$D$225,BD14&lt;=Einstellungen!$E$225)</xm:f>
            <x14:dxf>
              <fill>
                <patternFill>
                  <bgColor theme="2" tint="-0.24994659260841701"/>
                </patternFill>
              </fill>
            </x14:dxf>
          </x14:cfRule>
          <x14:cfRule type="expression" priority="1919" id="{EBDF9495-B5AC-4A37-B042-C4D6DD6F93D4}">
            <xm:f>AND(BD14&gt;=Einstellungen!$D$224,BD14&lt;=Einstellungen!$E$224)</xm:f>
            <x14:dxf>
              <fill>
                <patternFill>
                  <bgColor theme="2" tint="-0.24994659260841701"/>
                </patternFill>
              </fill>
            </x14:dxf>
          </x14:cfRule>
          <x14:cfRule type="expression" priority="1917" id="{B6E1FC19-CAB3-405E-A300-EDFD30434DF4}">
            <xm:f>AND(BD14&gt;=Einstellungen!$D$222,BD14&lt;=Einstellungen!$E$222)</xm:f>
            <x14:dxf>
              <fill>
                <patternFill>
                  <bgColor theme="2" tint="-0.24994659260841701"/>
                </patternFill>
              </fill>
            </x14:dxf>
          </x14:cfRule>
          <x14:cfRule type="expression" priority="1916" id="{F54F697B-C5F5-4489-A0A6-C5031AC66D81}">
            <xm:f>AND(BD14&gt;=Einstellungen!$D$221,BD14&lt;=Einstellungen!$E$221)</xm:f>
            <x14:dxf>
              <fill>
                <patternFill>
                  <bgColor theme="2" tint="-0.24994659260841701"/>
                </patternFill>
              </fill>
            </x14:dxf>
          </x14:cfRule>
          <x14:cfRule type="expression" priority="1915" id="{15BDE56A-2D87-4E3A-84DB-D771D76A9AEB}">
            <xm:f>AND(BD14&gt;=Einstellungen!$D$220,BD14&lt;=Einstellungen!$E$220)</xm:f>
            <x14:dxf>
              <fill>
                <patternFill>
                  <bgColor theme="2" tint="-0.24994659260841701"/>
                </patternFill>
              </fill>
            </x14:dxf>
          </x14:cfRule>
          <x14:cfRule type="expression" priority="1914" id="{20837871-61E1-4171-8BCD-5C92A1426959}">
            <xm:f>AND( BD14&gt;=Einstellungen!$D$219,BD14&lt;=Einstellungen!$E$219)</xm:f>
            <x14:dxf>
              <fill>
                <patternFill>
                  <bgColor theme="2" tint="-0.24994659260841701"/>
                </patternFill>
              </fill>
            </x14:dxf>
          </x14:cfRule>
          <x14:cfRule type="expression" priority="1913" id="{325A6E9C-75D5-46AE-B7E9-4BBDF16FB848}">
            <xm:f>AND(BD14&gt;=Einstellungen!$D$218,BD14&lt;=Einstellungen!$E$218)</xm:f>
            <x14:dxf>
              <fill>
                <patternFill>
                  <bgColor theme="2" tint="-0.24994659260841701"/>
                </patternFill>
              </fill>
            </x14:dxf>
          </x14:cfRule>
          <x14:cfRule type="expression" priority="1918" id="{3ECA5D55-4118-4DA5-9612-430D2F2A141A}">
            <xm:f>AND(BD14&gt;=Einstellungen!$D$223,BD14&lt;=Einstellungen!$E$223)</xm:f>
            <x14:dxf>
              <fill>
                <patternFill>
                  <bgColor theme="2" tint="-0.24994659260841701"/>
                </patternFill>
              </fill>
            </x14:dxf>
          </x14:cfRule>
          <xm:sqref>BL15 BL17 BL19 BL25 BL27 BL29 BL31 BL33 BL35 BL37 BL39 BL41 BL43 BL45 BL47 BL49 BL51 BL53 BL55 BL57 BL59 BL61 BL63 BL65 BL67 BL69 BL71 BL73 BL75 BL77 BL79 BL81 BL83 BL85</xm:sqref>
        </x14:conditionalFormatting>
        <x14:conditionalFormatting xmlns:xm="http://schemas.microsoft.com/office/excel/2006/main">
          <x14:cfRule type="expression" priority="601" id="{1709E24F-1B40-4D04-9DE1-3858B7B44F67}">
            <xm:f>AND(BD20&gt;=Einstellungen!$D$221,BD20&lt;=Einstellungen!$E$221)</xm:f>
            <x14:dxf>
              <fill>
                <patternFill>
                  <bgColor theme="2" tint="-0.24994659260841701"/>
                </patternFill>
              </fill>
            </x14:dxf>
          </x14:cfRule>
          <x14:cfRule type="expression" priority="600" id="{D3C0E1BD-9A5C-4227-8496-11C9A695F690}">
            <xm:f>AND(BD20&gt;=Einstellungen!$D$220,BD20&lt;=Einstellungen!$E$220)</xm:f>
            <x14:dxf>
              <fill>
                <patternFill>
                  <bgColor theme="2" tint="-0.24994659260841701"/>
                </patternFill>
              </fill>
            </x14:dxf>
          </x14:cfRule>
          <x14:cfRule type="expression" priority="599" id="{79F17B43-3DD0-4C4C-A90F-ADE5D46F372C}">
            <xm:f>AND( BD20&gt;=Einstellungen!$D$219,BD20&lt;=Einstellungen!$E$219)</xm:f>
            <x14:dxf>
              <fill>
                <patternFill>
                  <bgColor theme="2" tint="-0.24994659260841701"/>
                </patternFill>
              </fill>
            </x14:dxf>
          </x14:cfRule>
          <x14:cfRule type="expression" priority="598" id="{67A709BB-106E-48FC-BA75-D45A893A2A23}">
            <xm:f>AND(BD20&gt;=Einstellungen!$D$218,BD20&lt;=Einstellungen!$E$218)</xm:f>
            <x14:dxf>
              <fill>
                <patternFill>
                  <bgColor theme="2" tint="-0.24994659260841701"/>
                </patternFill>
              </fill>
            </x14:dxf>
          </x14:cfRule>
          <x14:cfRule type="expression" priority="605" id="{2E74B2FC-A42F-44F0-ADC9-5E6003FFD5EB}">
            <xm:f>AND(BD20&gt;=Einstellungen!$D$225,BD20&lt;=Einstellungen!$E$225)</xm:f>
            <x14:dxf>
              <fill>
                <patternFill>
                  <bgColor theme="2" tint="-0.24994659260841701"/>
                </patternFill>
              </fill>
            </x14:dxf>
          </x14:cfRule>
          <x14:cfRule type="expression" priority="607" id="{BF4979AC-FEA0-4E67-A0DB-133E8964D17E}">
            <xm:f>AND(BD20&gt;=Einstellungen!$D$227,BD20&lt;=Einstellungen!$E$227)</xm:f>
            <x14:dxf>
              <fill>
                <patternFill>
                  <bgColor theme="2" tint="-0.24994659260841701"/>
                </patternFill>
              </fill>
            </x14:dxf>
          </x14:cfRule>
          <x14:cfRule type="expression" priority="606" id="{BAEF0C91-71CA-4AC7-92EA-F3456E30B789}">
            <xm:f>AND(BD20&gt;=Einstellungen!$D$226,BD20&lt;=Einstellungen!$E$226)</xm:f>
            <x14:dxf>
              <fill>
                <patternFill>
                  <bgColor theme="2" tint="-0.24994659260841701"/>
                </patternFill>
              </fill>
            </x14:dxf>
          </x14:cfRule>
          <x14:cfRule type="expression" priority="604" id="{5FFCD0F9-2149-4044-93F7-639B3FC4EDA9}">
            <xm:f>AND(BD20&gt;=Einstellungen!$D$224,BD20&lt;=Einstellungen!$E$224)</xm:f>
            <x14:dxf>
              <fill>
                <patternFill>
                  <bgColor theme="2" tint="-0.24994659260841701"/>
                </patternFill>
              </fill>
            </x14:dxf>
          </x14:cfRule>
          <x14:cfRule type="expression" priority="603" id="{C5AE27B1-6CCA-466E-AFA5-94A7E6EC2540}">
            <xm:f>AND(BD20&gt;=Einstellungen!$D$223,BD20&lt;=Einstellungen!$E$223)</xm:f>
            <x14:dxf>
              <fill>
                <patternFill>
                  <bgColor theme="2" tint="-0.24994659260841701"/>
                </patternFill>
              </fill>
            </x14:dxf>
          </x14:cfRule>
          <x14:cfRule type="expression" priority="602" id="{A7C5ECB3-10C9-4F6A-B55E-20AABC7072C1}">
            <xm:f>AND(BD20&gt;=Einstellungen!$D$222,BD20&lt;=Einstellungen!$E$222)</xm:f>
            <x14:dxf>
              <fill>
                <patternFill>
                  <bgColor theme="2" tint="-0.24994659260841701"/>
                </patternFill>
              </fill>
            </x14:dxf>
          </x14:cfRule>
          <xm:sqref>BL20 BL22</xm:sqref>
        </x14:conditionalFormatting>
        <x14:conditionalFormatting xmlns:xm="http://schemas.microsoft.com/office/excel/2006/main">
          <x14:cfRule type="expression" priority="588" id="{00D6752B-CE7E-42F1-B9E1-2E5BF67F1B7C}">
            <xm:f>AND(BD20&gt;=Einstellungen!$D$218,BD20&lt;=Einstellungen!$E$218)</xm:f>
            <x14:dxf>
              <fill>
                <patternFill>
                  <bgColor theme="2" tint="-0.24994659260841701"/>
                </patternFill>
              </fill>
            </x14:dxf>
          </x14:cfRule>
          <x14:cfRule type="expression" priority="590" id="{8D7CB154-2499-4382-A835-FF68B2C02837}">
            <xm:f>AND(BD20&gt;=Einstellungen!$D$220,BD20&lt;=Einstellungen!$E$220)</xm:f>
            <x14:dxf>
              <fill>
                <patternFill>
                  <bgColor theme="2" tint="-0.24994659260841701"/>
                </patternFill>
              </fill>
            </x14:dxf>
          </x14:cfRule>
          <x14:cfRule type="expression" priority="591" id="{0FE1FB52-21F3-4447-936E-D3696D58491B}">
            <xm:f>AND(BD20&gt;=Einstellungen!$D$221,BD20&lt;=Einstellungen!$E$221)</xm:f>
            <x14:dxf>
              <fill>
                <patternFill>
                  <bgColor theme="2" tint="-0.24994659260841701"/>
                </patternFill>
              </fill>
            </x14:dxf>
          </x14:cfRule>
          <x14:cfRule type="expression" priority="592" id="{A1248E2D-89DF-4EC1-B737-0C4A6B44286A}">
            <xm:f>AND(BD20&gt;=Einstellungen!$D$222,BD20&lt;=Einstellungen!$E$222)</xm:f>
            <x14:dxf>
              <fill>
                <patternFill>
                  <bgColor theme="2" tint="-0.24994659260841701"/>
                </patternFill>
              </fill>
            </x14:dxf>
          </x14:cfRule>
          <x14:cfRule type="expression" priority="593" id="{8F1AB803-BEA9-4A73-9ACA-5944AE77DCEA}">
            <xm:f>AND(BD20&gt;=Einstellungen!$D$223,BD20&lt;=Einstellungen!$E$223)</xm:f>
            <x14:dxf>
              <fill>
                <patternFill>
                  <bgColor theme="2" tint="-0.24994659260841701"/>
                </patternFill>
              </fill>
            </x14:dxf>
          </x14:cfRule>
          <x14:cfRule type="expression" priority="594" id="{DC5CCE7C-7547-4B25-A56F-F7BBD32D4639}">
            <xm:f>AND(BD20&gt;=Einstellungen!$D$224,BD20&lt;=Einstellungen!$E$224)</xm:f>
            <x14:dxf>
              <fill>
                <patternFill>
                  <bgColor theme="2" tint="-0.24994659260841701"/>
                </patternFill>
              </fill>
            </x14:dxf>
          </x14:cfRule>
          <x14:cfRule type="expression" priority="595" id="{58E7AE14-3EF4-48E3-A170-D8C5E9E658F7}">
            <xm:f>AND(BD20&gt;=Einstellungen!$D$225,BD20&lt;=Einstellungen!$E$225)</xm:f>
            <x14:dxf>
              <fill>
                <patternFill>
                  <bgColor theme="2" tint="-0.24994659260841701"/>
                </patternFill>
              </fill>
            </x14:dxf>
          </x14:cfRule>
          <x14:cfRule type="expression" priority="596" id="{02019CD9-D4F7-4077-94B1-C3F94C62E4E5}">
            <xm:f>AND(BD20&gt;=Einstellungen!$D$226,BD20&lt;=Einstellungen!$E$226)</xm:f>
            <x14:dxf>
              <fill>
                <patternFill>
                  <bgColor theme="2" tint="-0.24994659260841701"/>
                </patternFill>
              </fill>
            </x14:dxf>
          </x14:cfRule>
          <x14:cfRule type="expression" priority="597" id="{ECCEDBF5-633C-41E0-9BCA-C970D106262E}">
            <xm:f>AND(BD20&gt;=Einstellungen!$D$227,BD20&lt;=Einstellungen!$E$227)</xm:f>
            <x14:dxf>
              <fill>
                <patternFill>
                  <bgColor theme="2" tint="-0.24994659260841701"/>
                </patternFill>
              </fill>
            </x14:dxf>
          </x14:cfRule>
          <x14:cfRule type="expression" priority="589" id="{8C8F14F6-F2B0-4278-BD1A-E1603E43FDA7}">
            <xm:f>AND( BD20&gt;=Einstellungen!$D$219,BD20&lt;=Einstellungen!$E$219)</xm:f>
            <x14:dxf>
              <fill>
                <patternFill>
                  <bgColor theme="2" tint="-0.24994659260841701"/>
                </patternFill>
              </fill>
            </x14:dxf>
          </x14:cfRule>
          <xm:sqref>BL21 BL23</xm:sqref>
        </x14:conditionalFormatting>
        <x14:conditionalFormatting xmlns:xm="http://schemas.microsoft.com/office/excel/2006/main">
          <x14:cfRule type="expression" priority="4588" id="{3A4183B9-BF98-45F1-94E7-9B20D4FF0B3F}">
            <xm:f>AND(Einstellungen!$E$51="x")</xm:f>
            <x14:dxf>
              <fill>
                <patternFill>
                  <bgColor theme="0" tint="-0.14996795556505021"/>
                </patternFill>
              </fill>
            </x14:dxf>
          </x14:cfRule>
          <xm:sqref>BM20:BM23</xm:sqref>
        </x14:conditionalFormatting>
        <x14:conditionalFormatting xmlns:xm="http://schemas.microsoft.com/office/excel/2006/main">
          <x14:cfRule type="expression" priority="3460" id="{7DC46509-8FD1-4BA4-9FC3-679E65310AE3}">
            <xm:f>AND(Einstellungen!$E$51="x")</xm:f>
            <x14:dxf>
              <fill>
                <patternFill>
                  <bgColor theme="0" tint="-0.14996795556505021"/>
                </patternFill>
              </fill>
            </x14:dxf>
          </x14:cfRule>
          <x14:cfRule type="expression" priority="4434" id="{E75365EF-6AC2-4DB8-9A2C-7A208FD4B42C}">
            <xm:f>AND(Einstellungen!$E$51="x")</xm:f>
            <x14:dxf>
              <fill>
                <patternFill>
                  <bgColor theme="0" tint="-0.14996795556505021"/>
                </patternFill>
              </fill>
            </x14:dxf>
          </x14:cfRule>
          <xm:sqref>BM34:BM37</xm:sqref>
        </x14:conditionalFormatting>
        <x14:conditionalFormatting xmlns:xm="http://schemas.microsoft.com/office/excel/2006/main">
          <x14:cfRule type="expression" priority="3428" id="{C8DB77ED-9E9E-4188-8046-5CED46A7BBDE}">
            <xm:f>AND(Einstellungen!$E$51="x")</xm:f>
            <x14:dxf>
              <fill>
                <patternFill>
                  <bgColor theme="0" tint="-0.14996795556505021"/>
                </patternFill>
              </fill>
            </x14:dxf>
          </x14:cfRule>
          <x14:cfRule type="expression" priority="4294" id="{F52D8BE9-018D-4BC5-BBBD-476FA5802C26}">
            <xm:f>AND(Einstellungen!$E$51="x")</xm:f>
            <x14:dxf>
              <fill>
                <patternFill>
                  <bgColor theme="0" tint="-0.14996795556505021"/>
                </patternFill>
              </fill>
            </x14:dxf>
          </x14:cfRule>
          <xm:sqref>BM48:BM51</xm:sqref>
        </x14:conditionalFormatting>
        <x14:conditionalFormatting xmlns:xm="http://schemas.microsoft.com/office/excel/2006/main">
          <x14:cfRule type="expression" priority="4154" id="{352E6ABD-9112-4D6A-AE85-F3FFB5A45C96}">
            <xm:f>AND(Einstellungen!$E$51="x")</xm:f>
            <x14:dxf>
              <fill>
                <patternFill>
                  <bgColor theme="0" tint="-0.14996795556505021"/>
                </patternFill>
              </fill>
            </x14:dxf>
          </x14:cfRule>
          <x14:cfRule type="expression" priority="3396" id="{CB97A2C5-2CB5-456A-A7A9-436C320651A4}">
            <xm:f>AND(Einstellungen!$E$51="x")</xm:f>
            <x14:dxf>
              <fill>
                <patternFill>
                  <bgColor theme="0" tint="-0.14996795556505021"/>
                </patternFill>
              </fill>
            </x14:dxf>
          </x14:cfRule>
          <xm:sqref>BM62:BM65</xm:sqref>
        </x14:conditionalFormatting>
        <x14:conditionalFormatting xmlns:xm="http://schemas.microsoft.com/office/excel/2006/main">
          <x14:cfRule type="expression" priority="3354" id="{6DB276FA-E1FC-49B8-B4B4-F6CE3A3BEAF1}">
            <xm:f>AND(Einstellungen!$E$51="x")</xm:f>
            <x14:dxf>
              <fill>
                <patternFill>
                  <bgColor theme="0" tint="-0.14996795556505021"/>
                </patternFill>
              </fill>
            </x14:dxf>
          </x14:cfRule>
          <x14:cfRule type="expression" priority="4014" id="{C9F1B8DE-8EAF-4F07-9E77-E88BD181DF37}">
            <xm:f>AND(Einstellungen!$E$51="x")</xm:f>
            <x14:dxf>
              <fill>
                <patternFill>
                  <bgColor theme="0" tint="-0.14996795556505021"/>
                </patternFill>
              </fill>
            </x14:dxf>
          </x14:cfRule>
          <xm:sqref>BM76:BM79</xm:sqref>
        </x14:conditionalFormatting>
        <x14:conditionalFormatting xmlns:xm="http://schemas.microsoft.com/office/excel/2006/main">
          <x14:cfRule type="expression" priority="911" id="{76121EBC-889E-428A-BCAC-C0BC817444AD}">
            <xm:f>AND(BM12&gt;=Einstellungen!$D$136,BM12&lt;=Einstellungen!$E$136)</xm:f>
            <x14:dxf>
              <fill>
                <patternFill>
                  <bgColor rgb="FF00B050"/>
                </patternFill>
              </fill>
            </x14:dxf>
          </x14:cfRule>
          <x14:cfRule type="expression" priority="917" id="{E39AD236-92BF-4F64-AD29-9F4AD584C919}">
            <xm:f>AND(BM12&gt;=Einstellungen!$D$130,BM12&lt;=Einstellungen!$E$130)</xm:f>
            <x14:dxf>
              <fill>
                <patternFill>
                  <bgColor rgb="FF00B050"/>
                </patternFill>
              </fill>
            </x14:dxf>
          </x14:cfRule>
          <x14:cfRule type="expression" priority="920" id="{1DAD98BC-F269-4A5D-893D-958A94C342AA}">
            <xm:f>AND(BM12&gt;=Einstellungen!$D$127,BM12&lt;=Einstellungen!$E$127)</xm:f>
            <x14:dxf>
              <fill>
                <patternFill>
                  <bgColor rgb="FF00B050"/>
                </patternFill>
              </fill>
            </x14:dxf>
          </x14:cfRule>
          <x14:cfRule type="expression" priority="914" id="{49EE43A3-6157-4DF2-B1FE-59F1D58157F5}">
            <xm:f>AND(BM12&gt;=Einstellungen!$D$133,BM12&lt;=Einstellungen!$E$133)</xm:f>
            <x14:dxf>
              <fill>
                <patternFill>
                  <bgColor rgb="FF00B050"/>
                </patternFill>
              </fill>
            </x14:dxf>
          </x14:cfRule>
          <xm:sqref>BN12 BN16 BN18 BN24 BN26 BN28 BN30 BN32 BN38 BN40 BN42 BN44 BN46 BN52 BN54 BN56 BN58 BN60 BN66 BN68 BN70 BN72 BN74 BN80 BN82 BN84 BN34 BN36 BN48 BN50 BN62 BN64 BN76 BN78 BN14</xm:sqref>
        </x14:conditionalFormatting>
        <x14:conditionalFormatting xmlns:xm="http://schemas.microsoft.com/office/excel/2006/main">
          <x14:cfRule type="expression" priority="930" id="{B0E8FE81-FC2D-4CBF-8FE9-6A4C20CC21EA}">
            <xm:f>AND(BM12&gt;=Einstellungen!$D$127,BM12&lt;=Einstellungen!$E$127)</xm:f>
            <x14:dxf>
              <fill>
                <patternFill>
                  <bgColor rgb="FF00B050"/>
                </patternFill>
              </fill>
            </x14:dxf>
          </x14:cfRule>
          <x14:cfRule type="expression" priority="929" id="{47D29D4B-A82C-4885-B6D9-E621C613C4D2}">
            <xm:f>AND(BM12&gt;=Einstellungen!$D$128,BM12&lt;=Einstellungen!$E$128)</xm:f>
            <x14:dxf>
              <fill>
                <patternFill>
                  <bgColor rgb="FF00B050"/>
                </patternFill>
              </fill>
            </x14:dxf>
          </x14:cfRule>
          <x14:cfRule type="expression" priority="928" id="{E1A7B0EA-10EE-48B5-BEA6-3C9BE67ECBA1}">
            <xm:f>AND(BM12&gt;=Einstellungen!$D$129,BM12&lt;=Einstellungen!$E$129)</xm:f>
            <x14:dxf>
              <fill>
                <patternFill>
                  <bgColor rgb="FF00B050"/>
                </patternFill>
              </fill>
            </x14:dxf>
          </x14:cfRule>
          <x14:cfRule type="expression" priority="927" id="{597F79B4-1DAC-40E8-8E06-75B100913DCF}">
            <xm:f>AND(BM12&gt;=Einstellungen!$D$130,BM12&lt;=Einstellungen!$E$130)</xm:f>
            <x14:dxf>
              <fill>
                <patternFill>
                  <bgColor rgb="FF00B050"/>
                </patternFill>
              </fill>
            </x14:dxf>
          </x14:cfRule>
          <x14:cfRule type="expression" priority="926" id="{086E1C5E-D97D-454D-B232-0F9DB902C48D}">
            <xm:f>AND(BM12&gt;=Einstellungen!$D$131,BM12&lt;=Einstellungen!$E$131)</xm:f>
            <x14:dxf>
              <fill>
                <patternFill>
                  <bgColor rgb="FF00B050"/>
                </patternFill>
              </fill>
            </x14:dxf>
          </x14:cfRule>
          <x14:cfRule type="expression" priority="925" id="{938B5F1E-E7E5-4541-A97B-2178B6B8DEBE}">
            <xm:f>AND(BM12&gt;=Einstellungen!$D$132,BM12&lt;=Einstellungen!$E$132)</xm:f>
            <x14:dxf>
              <fill>
                <patternFill>
                  <bgColor rgb="FF00B050"/>
                </patternFill>
              </fill>
            </x14:dxf>
          </x14:cfRule>
          <x14:cfRule type="expression" priority="924" id="{B2B28217-2210-46D3-9116-9174C3FB5900}">
            <xm:f>AND(BM12&gt;=Einstellungen!$D$133,BM12&lt;=Einstellungen!$E$133)</xm:f>
            <x14:dxf>
              <fill>
                <patternFill>
                  <bgColor rgb="FF00B050"/>
                </patternFill>
              </fill>
            </x14:dxf>
          </x14:cfRule>
          <x14:cfRule type="expression" priority="923" id="{49BF4CAB-3EDE-483C-A33F-AAB2A9DD4ADC}">
            <xm:f>AND(BM12&gt;=Einstellungen!$D$134,BM12&lt;=Einstellungen!$E$134)</xm:f>
            <x14:dxf>
              <fill>
                <patternFill>
                  <bgColor rgb="FF00B050"/>
                </patternFill>
              </fill>
            </x14:dxf>
          </x14:cfRule>
          <x14:cfRule type="expression" priority="922" id="{BE1C36D1-8572-4714-9F0D-ECD1C9B1D4DB}">
            <xm:f>AND(BM12&gt;=Einstellungen!$D$135,BM12&lt;=Einstellungen!$E$135)</xm:f>
            <x14:dxf>
              <fill>
                <patternFill>
                  <bgColor rgb="FF00B050"/>
                </patternFill>
              </fill>
            </x14:dxf>
          </x14:cfRule>
          <x14:cfRule type="expression" priority="921" id="{D1025E28-6086-432F-871E-5D2BF3136152}">
            <xm:f>AND(BM12&gt;=Einstellungen!$D$136,BM12&lt;=Einstellungen!$E$136)</xm:f>
            <x14:dxf>
              <fill>
                <patternFill>
                  <bgColor rgb="FF00B050"/>
                </patternFill>
              </fill>
            </x14:dxf>
          </x14:cfRule>
          <xm:sqref>BN17 BN19 BN25 BN27 BN29 BN31 BN33 BN39 BN41 BN43 BN45 BN47 BN53 BN55 BN57 BN59 BN61 BN67 BN69 BN71 BN73 BN75 BN81 BN83 BN85 BN35 BN37 BN49 BN51 BN63 BN65 BN77 BN79 BN13 BN15</xm:sqref>
        </x14:conditionalFormatting>
        <x14:conditionalFormatting xmlns:xm="http://schemas.microsoft.com/office/excel/2006/main">
          <x14:cfRule type="expression" priority="611" id="{363DBFFA-01A3-4650-AF81-8C33E7734C23}">
            <xm:f>AND(BM20&gt;=Einstellungen!$D$136,BM20&lt;=Einstellungen!$E$136)</xm:f>
            <x14:dxf>
              <fill>
                <patternFill>
                  <bgColor rgb="FF00B050"/>
                </patternFill>
              </fill>
            </x14:dxf>
          </x14:cfRule>
          <x14:cfRule type="expression" priority="619" id="{B111279B-3C32-450A-82AA-C9B92F4981A1}">
            <xm:f>AND(BM20&gt;=Einstellungen!$D$128,BM20&lt;=Einstellungen!$E$128)</xm:f>
            <x14:dxf>
              <fill>
                <patternFill>
                  <bgColor rgb="FF00B050"/>
                </patternFill>
              </fill>
            </x14:dxf>
          </x14:cfRule>
          <x14:cfRule type="expression" priority="612" id="{D168CA0D-0F8F-4EA5-9FAD-4D10BA271B4A}">
            <xm:f>AND(BM20&gt;=Einstellungen!$D$135,BM20&lt;=Einstellungen!$E$135)</xm:f>
            <x14:dxf>
              <fill>
                <patternFill>
                  <bgColor rgb="FF00B050"/>
                </patternFill>
              </fill>
            </x14:dxf>
          </x14:cfRule>
          <x14:cfRule type="expression" priority="613" id="{ED208DE0-8195-428B-A5EC-FAAB61E9F30B}">
            <xm:f>AND(BM20&gt;=Einstellungen!$D$134,BM20&lt;=Einstellungen!$E$134)</xm:f>
            <x14:dxf>
              <fill>
                <patternFill>
                  <bgColor rgb="FF00B050"/>
                </patternFill>
              </fill>
            </x14:dxf>
          </x14:cfRule>
          <x14:cfRule type="expression" priority="614" id="{5BCA3DE1-C363-4D4B-A67A-9E4131EB1C47}">
            <xm:f>AND(BM20&gt;=Einstellungen!$D$133,BM20&lt;=Einstellungen!$E$133)</xm:f>
            <x14:dxf>
              <fill>
                <patternFill>
                  <bgColor rgb="FF00B050"/>
                </patternFill>
              </fill>
            </x14:dxf>
          </x14:cfRule>
          <x14:cfRule type="expression" priority="615" id="{E2ED5958-733D-4A4E-ADD5-A3B5FB0C9EEB}">
            <xm:f>AND(BM20&gt;=Einstellungen!$D$132,BM20&lt;=Einstellungen!$E$132)</xm:f>
            <x14:dxf>
              <fill>
                <patternFill>
                  <bgColor rgb="FF00B050"/>
                </patternFill>
              </fill>
            </x14:dxf>
          </x14:cfRule>
          <x14:cfRule type="expression" priority="616" id="{B02ED8FD-A399-477C-831F-95BC8E319B47}">
            <xm:f>AND(BM20&gt;=Einstellungen!$D$131,BM20&lt;=Einstellungen!$E$131)</xm:f>
            <x14:dxf>
              <fill>
                <patternFill>
                  <bgColor rgb="FF00B050"/>
                </patternFill>
              </fill>
            </x14:dxf>
          </x14:cfRule>
          <x14:cfRule type="expression" priority="617" id="{1AD1A4E4-3D89-470E-8C4A-A861B2022B21}">
            <xm:f>AND(BM20&gt;=Einstellungen!$D$130,BM20&lt;=Einstellungen!$E$130)</xm:f>
            <x14:dxf>
              <fill>
                <patternFill>
                  <bgColor rgb="FF00B050"/>
                </patternFill>
              </fill>
            </x14:dxf>
          </x14:cfRule>
          <x14:cfRule type="expression" priority="618" id="{E75EBDFE-943A-4C63-9D2B-9E51AE389278}">
            <xm:f>AND(BM20&gt;=Einstellungen!$D$129,BM20&lt;=Einstellungen!$E$129)</xm:f>
            <x14:dxf>
              <fill>
                <patternFill>
                  <bgColor rgb="FF00B050"/>
                </patternFill>
              </fill>
            </x14:dxf>
          </x14:cfRule>
          <x14:cfRule type="expression" priority="620" id="{868B443F-E661-4C25-A821-654F2466B631}">
            <xm:f>AND(BM20&gt;=Einstellungen!$D$127,BM20&lt;=Einstellungen!$E$127)</xm:f>
            <x14:dxf>
              <fill>
                <patternFill>
                  <bgColor rgb="FF00B050"/>
                </patternFill>
              </fill>
            </x14:dxf>
          </x14:cfRule>
          <xm:sqref>BN20 BN22</xm:sqref>
        </x14:conditionalFormatting>
        <x14:conditionalFormatting xmlns:xm="http://schemas.microsoft.com/office/excel/2006/main">
          <x14:cfRule type="expression" priority="631" id="{DB4F8AB8-395C-40C9-BAC3-CF3228BFBA18}">
            <xm:f>AND(Einstellungen!$F$49="x")</xm:f>
            <x14:dxf>
              <fill>
                <patternFill>
                  <bgColor theme="0" tint="-0.14996795556505021"/>
                </patternFill>
              </fill>
            </x14:dxf>
          </x14:cfRule>
          <x14:cfRule type="expression" priority="632" id="{120218A1-F0CB-415D-BBAA-E923819B830B}">
            <xm:f>AND(Einstellungen!$F$49="x")</xm:f>
            <x14:dxf>
              <fill>
                <patternFill>
                  <bgColor theme="0" tint="-0.14996795556505021"/>
                </patternFill>
              </fill>
            </x14:dxf>
          </x14:cfRule>
          <xm:sqref>BN20:BN23</xm:sqref>
        </x14:conditionalFormatting>
        <x14:conditionalFormatting xmlns:xm="http://schemas.microsoft.com/office/excel/2006/main">
          <x14:cfRule type="expression" priority="623" id="{8537BA7D-D257-4A1C-9FB6-1FD9F999C397}">
            <xm:f>AND(BM20&gt;=Einstellungen!$D$134,BM20&lt;=Einstellungen!$E$134)</xm:f>
            <x14:dxf>
              <fill>
                <patternFill>
                  <bgColor rgb="FF00B050"/>
                </patternFill>
              </fill>
            </x14:dxf>
          </x14:cfRule>
          <x14:cfRule type="expression" priority="624" id="{0471ABD0-E743-4FA8-9281-6D6DEA5E15A1}">
            <xm:f>AND(BM20&gt;=Einstellungen!$D$133,BM20&lt;=Einstellungen!$E$133)</xm:f>
            <x14:dxf>
              <fill>
                <patternFill>
                  <bgColor rgb="FF00B050"/>
                </patternFill>
              </fill>
            </x14:dxf>
          </x14:cfRule>
          <x14:cfRule type="expression" priority="625" id="{ABE592FF-84C2-4D69-9295-D4030CF208BB}">
            <xm:f>AND(BM20&gt;=Einstellungen!$D$132,BM20&lt;=Einstellungen!$E$132)</xm:f>
            <x14:dxf>
              <fill>
                <patternFill>
                  <bgColor rgb="FF00B050"/>
                </patternFill>
              </fill>
            </x14:dxf>
          </x14:cfRule>
          <x14:cfRule type="expression" priority="626" id="{9B78A8AC-609F-48E4-9A88-B496C53DCDCC}">
            <xm:f>AND(BM20&gt;=Einstellungen!$D$131,BM20&lt;=Einstellungen!$E$131)</xm:f>
            <x14:dxf>
              <fill>
                <patternFill>
                  <bgColor rgb="FF00B050"/>
                </patternFill>
              </fill>
            </x14:dxf>
          </x14:cfRule>
          <x14:cfRule type="expression" priority="627" id="{21E4E541-0042-4097-BE91-CEE5B6FC4119}">
            <xm:f>AND(BM20&gt;=Einstellungen!$D$130,BM20&lt;=Einstellungen!$E$130)</xm:f>
            <x14:dxf>
              <fill>
                <patternFill>
                  <bgColor rgb="FF00B050"/>
                </patternFill>
              </fill>
            </x14:dxf>
          </x14:cfRule>
          <x14:cfRule type="expression" priority="628" id="{E9117F1A-A787-4B78-8B4B-549626DAC801}">
            <xm:f>AND(BM20&gt;=Einstellungen!$D$129,BM20&lt;=Einstellungen!$E$129)</xm:f>
            <x14:dxf>
              <fill>
                <patternFill>
                  <bgColor rgb="FF00B050"/>
                </patternFill>
              </fill>
            </x14:dxf>
          </x14:cfRule>
          <x14:cfRule type="expression" priority="629" id="{E77365A0-7856-41CD-81D1-950D5AE07168}">
            <xm:f>AND(BM20&gt;=Einstellungen!$D$128,BM20&lt;=Einstellungen!$E$128)</xm:f>
            <x14:dxf>
              <fill>
                <patternFill>
                  <bgColor rgb="FF00B050"/>
                </patternFill>
              </fill>
            </x14:dxf>
          </x14:cfRule>
          <x14:cfRule type="expression" priority="630" id="{DF899A3C-FE5A-46E3-8DD0-E947C325BD02}">
            <xm:f>AND(BM20&gt;=Einstellungen!$D$127,BM20&lt;=Einstellungen!$E$127)</xm:f>
            <x14:dxf>
              <fill>
                <patternFill>
                  <bgColor rgb="FF00B050"/>
                </patternFill>
              </fill>
            </x14:dxf>
          </x14:cfRule>
          <x14:cfRule type="expression" priority="621" id="{6AD643F8-68F1-4BB2-A100-1F5CC95CE879}">
            <xm:f>AND(BM20&gt;=Einstellungen!$D$136,BM20&lt;=Einstellungen!$E$136)</xm:f>
            <x14:dxf>
              <fill>
                <patternFill>
                  <bgColor rgb="FF00B050"/>
                </patternFill>
              </fill>
            </x14:dxf>
          </x14:cfRule>
          <x14:cfRule type="expression" priority="622" id="{228A9A08-F972-4F47-940B-D79CBA720623}">
            <xm:f>AND(BM20&gt;=Einstellungen!$D$135,BM20&lt;=Einstellungen!$E$135)</xm:f>
            <x14:dxf>
              <fill>
                <patternFill>
                  <bgColor rgb="FF00B050"/>
                </patternFill>
              </fill>
            </x14:dxf>
          </x14:cfRule>
          <xm:sqref>BN21 BN23</xm:sqref>
        </x14:conditionalFormatting>
        <x14:conditionalFormatting xmlns:xm="http://schemas.microsoft.com/office/excel/2006/main">
          <x14:cfRule type="expression" priority="915" id="{C44DAC34-9D5A-4D97-B083-B3184CD5C6AD}">
            <xm:f>AND(BM12&gt;=Einstellungen!$D$132,BM12&lt;=Einstellungen!$E$132)</xm:f>
            <x14:dxf>
              <fill>
                <patternFill>
                  <bgColor rgb="FF00B050"/>
                </patternFill>
              </fill>
            </x14:dxf>
          </x14:cfRule>
          <x14:cfRule type="expression" priority="913" id="{8FE307A9-F0D7-4B62-B8E1-65BB4A95F70D}">
            <xm:f>AND(BM12&gt;=Einstellungen!$D$134,BM12&lt;=Einstellungen!$E$134)</xm:f>
            <x14:dxf>
              <fill>
                <patternFill>
                  <bgColor rgb="FF00B050"/>
                </patternFill>
              </fill>
            </x14:dxf>
          </x14:cfRule>
          <x14:cfRule type="expression" priority="912" id="{21F94C5D-60F0-4B71-9C65-BB81271FE4A4}">
            <xm:f>AND(BM12&gt;=Einstellungen!$D$135,BM12&lt;=Einstellungen!$E$135)</xm:f>
            <x14:dxf>
              <fill>
                <patternFill>
                  <bgColor rgb="FF00B050"/>
                </patternFill>
              </fill>
            </x14:dxf>
          </x14:cfRule>
          <x14:cfRule type="expression" priority="919" id="{5A9A1EF0-5747-4280-BEB5-ABDD49BEDDE2}">
            <xm:f>AND(BM12&gt;=Einstellungen!$D$128,BM12&lt;=Einstellungen!$E$128)</xm:f>
            <x14:dxf>
              <fill>
                <patternFill>
                  <bgColor rgb="FF00B050"/>
                </patternFill>
              </fill>
            </x14:dxf>
          </x14:cfRule>
          <x14:cfRule type="expression" priority="916" id="{F6738DFE-7632-4874-8A75-C3188BB0A43F}">
            <xm:f>AND(BM12&gt;=Einstellungen!$D$131,BM12&lt;=Einstellungen!$E$131)</xm:f>
            <x14:dxf>
              <fill>
                <patternFill>
                  <bgColor rgb="FF00B050"/>
                </patternFill>
              </fill>
            </x14:dxf>
          </x14:cfRule>
          <x14:cfRule type="expression" priority="918" id="{603922CB-CBF2-447B-BB37-BAD6A088C3D0}">
            <xm:f>AND(BM12&gt;=Einstellungen!$D$129,BM12&lt;=Einstellungen!$E$129)</xm:f>
            <x14:dxf>
              <fill>
                <patternFill>
                  <bgColor rgb="FF00B050"/>
                </patternFill>
              </fill>
            </x14:dxf>
          </x14:cfRule>
          <xm:sqref>BN34 BN36 BN48 BN50 BN62 BN64 BN76 BN78 BN12 BN14 BN16 BN18 BN24 BN26 BN28 BN30 BN32 BN38 BN40 BN42 BN44 BN46 BN52 BN54 BN56 BN58 BN60 BN66 BN68 BN70 BN72 BN74 BN80 BN82 BN84</xm:sqref>
        </x14:conditionalFormatting>
        <x14:conditionalFormatting xmlns:xm="http://schemas.microsoft.com/office/excel/2006/main">
          <x14:cfRule type="expression" priority="936" id="{1E008060-E962-482F-8378-D0656FD43B3F}">
            <xm:f>AND(Einstellungen!$F$49="x")</xm:f>
            <x14:dxf>
              <fill>
                <patternFill>
                  <bgColor theme="0" tint="-0.14996795556505021"/>
                </patternFill>
              </fill>
            </x14:dxf>
          </x14:cfRule>
          <xm:sqref>BN34:BN37 BN48:BN51 BN62:BN65 BN76:BN79</xm:sqref>
        </x14:conditionalFormatting>
        <x14:conditionalFormatting xmlns:xm="http://schemas.microsoft.com/office/excel/2006/main">
          <x14:cfRule type="expression" priority="934" id="{BF870B34-CA94-49E5-AB37-EA108A589048}">
            <xm:f>AND(Einstellungen!$F$49="x")</xm:f>
            <x14:dxf>
              <fill>
                <patternFill>
                  <bgColor theme="0" tint="-0.14996795556505021"/>
                </patternFill>
              </fill>
            </x14:dxf>
          </x14:cfRule>
          <xm:sqref>BN34:BN37</xm:sqref>
        </x14:conditionalFormatting>
        <x14:conditionalFormatting xmlns:xm="http://schemas.microsoft.com/office/excel/2006/main">
          <x14:cfRule type="expression" priority="933" id="{081FA42A-1676-468F-8B71-1E5EF2F250D4}">
            <xm:f>AND(Einstellungen!$F$49="x")</xm:f>
            <x14:dxf>
              <fill>
                <patternFill>
                  <bgColor theme="0" tint="-0.14996795556505021"/>
                </patternFill>
              </fill>
            </x14:dxf>
          </x14:cfRule>
          <xm:sqref>BN48:BN51</xm:sqref>
        </x14:conditionalFormatting>
        <x14:conditionalFormatting xmlns:xm="http://schemas.microsoft.com/office/excel/2006/main">
          <x14:cfRule type="expression" priority="932" id="{2D7821D8-B9AF-41B3-A1D2-241F90B3A302}">
            <xm:f>AND(Einstellungen!$F$49="x")</xm:f>
            <x14:dxf>
              <fill>
                <patternFill>
                  <bgColor theme="0" tint="-0.14996795556505021"/>
                </patternFill>
              </fill>
            </x14:dxf>
          </x14:cfRule>
          <xm:sqref>BN62:BN65</xm:sqref>
        </x14:conditionalFormatting>
        <x14:conditionalFormatting xmlns:xm="http://schemas.microsoft.com/office/excel/2006/main">
          <x14:cfRule type="expression" priority="931" id="{F5B20AC0-3489-47CE-914C-DAD13DF18CF2}">
            <xm:f>AND(Einstellungen!$F$49="x")</xm:f>
            <x14:dxf>
              <fill>
                <patternFill>
                  <bgColor theme="0" tint="-0.14996795556505021"/>
                </patternFill>
              </fill>
            </x14:dxf>
          </x14:cfRule>
          <xm:sqref>BN76:BN79</xm:sqref>
        </x14:conditionalFormatting>
        <x14:conditionalFormatting xmlns:xm="http://schemas.microsoft.com/office/excel/2006/main">
          <x14:cfRule type="expression" priority="1759" id="{A8E133ED-9BFC-45C7-AC01-69B3D02462C4}">
            <xm:f>AND(BM12&gt;=Einstellungen!$D$182,BM12&lt;=Einstellungen!$E$182)</xm:f>
            <x14:dxf>
              <fill>
                <patternFill>
                  <bgColor theme="7" tint="0.39994506668294322"/>
                </patternFill>
              </fill>
            </x14:dxf>
          </x14:cfRule>
          <x14:cfRule type="expression" priority="1758" id="{DFDE04A3-28C2-4B36-9E5D-9E4F8993C5AD}">
            <xm:f>AND(BM12&gt;=Einstellungen!$D$183,BM12&lt;=Einstellungen!$E$183)</xm:f>
            <x14:dxf>
              <fill>
                <patternFill>
                  <bgColor theme="7" tint="0.39994506668294322"/>
                </patternFill>
              </fill>
            </x14:dxf>
          </x14:cfRule>
          <x14:cfRule type="expression" priority="1757" id="{0A4D44E2-495E-4EF3-9DFB-86747517F490}">
            <xm:f>AND(BM12&gt;=Einstellungen!$D$184,BM12&lt;=Einstellungen!$E$184)</xm:f>
            <x14:dxf>
              <fill>
                <patternFill>
                  <bgColor theme="7" tint="0.39994506668294322"/>
                </patternFill>
              </fill>
            </x14:dxf>
          </x14:cfRule>
          <x14:cfRule type="expression" priority="1756" id="{A1ADB7C4-FEE9-4027-B5F5-5C47E36854DC}">
            <xm:f>AND(BM12&gt;=Einstellungen!$D$185,BM12&lt;=Einstellungen!$E$185)</xm:f>
            <x14:dxf>
              <fill>
                <patternFill>
                  <bgColor theme="7" tint="0.39994506668294322"/>
                </patternFill>
              </fill>
            </x14:dxf>
          </x14:cfRule>
          <x14:cfRule type="expression" priority="1755" id="{6BFE80A1-87C4-47C0-A192-4C91EB8B0AC0}">
            <xm:f>AND(BM12&gt;=Einstellungen!$D$186,BM12&lt;=Einstellungen!$E$186)</xm:f>
            <x14:dxf>
              <fill>
                <patternFill>
                  <bgColor theme="7" tint="0.39994506668294322"/>
                </patternFill>
              </fill>
            </x14:dxf>
          </x14:cfRule>
          <x14:cfRule type="expression" priority="1754" id="{774893B3-2581-4569-8AF5-7DE0E2E359B4}">
            <xm:f>AND(BM12&gt;=Einstellungen!$D$187,BM12&lt;=Einstellungen!$E$187)</xm:f>
            <x14:dxf>
              <fill>
                <patternFill>
                  <bgColor theme="7" tint="0.39994506668294322"/>
                </patternFill>
              </fill>
            </x14:dxf>
          </x14:cfRule>
          <x14:cfRule type="expression" priority="1753" id="{83D6E4AD-7255-4058-87E4-692BE1D72F19}">
            <xm:f>AND(BM12&gt;=Einstellungen!$D$188,BM12&lt;=Einstellungen!$E$188)</xm:f>
            <x14:dxf>
              <fill>
                <patternFill>
                  <bgColor theme="7" tint="0.39994506668294322"/>
                </patternFill>
              </fill>
            </x14:dxf>
          </x14:cfRule>
          <x14:cfRule type="expression" priority="1761" id="{C8FBB060-097B-4FBE-B1CF-2D14580BB287}">
            <xm:f>AND(BM12&gt;=Einstellungen!$D$180,BM12&lt;=Einstellungen!$E$180)</xm:f>
            <x14:dxf>
              <fill>
                <patternFill>
                  <bgColor theme="7" tint="0.39994506668294322"/>
                </patternFill>
              </fill>
            </x14:dxf>
          </x14:cfRule>
          <x14:cfRule type="expression" priority="1760" id="{1B92BCB4-C86F-4BD1-86B8-7F930D4402EC}">
            <xm:f>AND(BM12&gt;=Einstellungen!$D$181,BM12&lt;=Einstellungen!$E$181)</xm:f>
            <x14:dxf>
              <fill>
                <patternFill>
                  <bgColor theme="7" tint="0.39994506668294322"/>
                </patternFill>
              </fill>
            </x14:dxf>
          </x14:cfRule>
          <x14:cfRule type="expression" priority="1762" id="{877666CE-84A2-44B1-8E54-7B9D2481B040}">
            <xm:f>AND(BM12&gt;=Einstellungen!$D$179,BM12&lt;=Einstellungen!$E$179)</xm:f>
            <x14:dxf>
              <fill>
                <patternFill>
                  <bgColor theme="7" tint="0.39994506668294322"/>
                </patternFill>
              </fill>
            </x14:dxf>
          </x14:cfRule>
          <xm:sqref>BR12</xm:sqref>
        </x14:conditionalFormatting>
        <x14:conditionalFormatting xmlns:xm="http://schemas.microsoft.com/office/excel/2006/main">
          <x14:cfRule type="expression" priority="832" id="{983E7F6A-4FE8-4FD6-888F-2942683F5E45}">
            <xm:f>AND(BM12&gt;=Einstellungen!$D$179,BM12&lt;=Einstellungen!$E$179)</xm:f>
            <x14:dxf>
              <fill>
                <patternFill>
                  <bgColor theme="7" tint="0.39994506668294322"/>
                </patternFill>
              </fill>
            </x14:dxf>
          </x14:cfRule>
          <x14:cfRule type="expression" priority="831" id="{A6784099-CDE6-496D-94DA-95479B2ADB96}">
            <xm:f>AND(BM12&gt;=Einstellungen!$D$180,BM12&lt;=Einstellungen!$E$180)</xm:f>
            <x14:dxf>
              <fill>
                <patternFill>
                  <bgColor theme="7" tint="0.39994506668294322"/>
                </patternFill>
              </fill>
            </x14:dxf>
          </x14:cfRule>
          <x14:cfRule type="expression" priority="829" id="{A4C69C0E-530E-49FF-B4F8-1B1F6C3580C8}">
            <xm:f>AND(BM12&gt;=Einstellungen!$D$182,BM12&lt;=Einstellungen!$E$182)</xm:f>
            <x14:dxf>
              <fill>
                <patternFill>
                  <bgColor theme="7" tint="0.39994506668294322"/>
                </patternFill>
              </fill>
            </x14:dxf>
          </x14:cfRule>
          <x14:cfRule type="expression" priority="828" id="{AB3FF972-B871-430C-AE11-C05F7BA67CB0}">
            <xm:f>AND(BM12&gt;=Einstellungen!$D$183,BM12&lt;=Einstellungen!$E$183)</xm:f>
            <x14:dxf>
              <fill>
                <patternFill>
                  <bgColor theme="7" tint="0.39994506668294322"/>
                </patternFill>
              </fill>
            </x14:dxf>
          </x14:cfRule>
          <x14:cfRule type="expression" priority="827" id="{282F6B8C-8214-4455-B143-6BE2A1F0081B}">
            <xm:f>AND(BM12&gt;=Einstellungen!$D$184,BM12&lt;=Einstellungen!$E$184)</xm:f>
            <x14:dxf>
              <fill>
                <patternFill>
                  <bgColor theme="7" tint="0.39994506668294322"/>
                </patternFill>
              </fill>
            </x14:dxf>
          </x14:cfRule>
          <x14:cfRule type="expression" priority="826" id="{6B36F532-E92A-4C8B-9CD5-470BD938CBE9}">
            <xm:f>AND(BM12&gt;=Einstellungen!$D$185,BM12&lt;=Einstellungen!$E$185)</xm:f>
            <x14:dxf>
              <fill>
                <patternFill>
                  <bgColor theme="7" tint="0.39994506668294322"/>
                </patternFill>
              </fill>
            </x14:dxf>
          </x14:cfRule>
          <x14:cfRule type="expression" priority="823" id="{2808F32B-A75D-4B4D-856E-E3DAFC7B6D20}">
            <xm:f>AND(BM12&gt;=Einstellungen!$D$188,BM12&lt;=Einstellungen!$E$188)</xm:f>
            <x14:dxf>
              <fill>
                <patternFill>
                  <bgColor theme="7" tint="0.39994506668294322"/>
                </patternFill>
              </fill>
            </x14:dxf>
          </x14:cfRule>
          <x14:cfRule type="expression" priority="830" id="{FCDAACCD-FF9A-462A-9241-D1BBB206DCAF}">
            <xm:f>AND(BM12&gt;=Einstellungen!$D$181,BM12&lt;=Einstellungen!$E$181)</xm:f>
            <x14:dxf>
              <fill>
                <patternFill>
                  <bgColor theme="7" tint="0.39994506668294322"/>
                </patternFill>
              </fill>
            </x14:dxf>
          </x14:cfRule>
          <x14:cfRule type="expression" priority="824" id="{183DE8ED-B80E-4E43-A0F1-568AE381EE53}">
            <xm:f>AND(BM12&gt;=Einstellungen!$D$187,BM12&lt;=Einstellungen!$E$187)</xm:f>
            <x14:dxf>
              <fill>
                <patternFill>
                  <bgColor theme="7" tint="0.39994506668294322"/>
                </patternFill>
              </fill>
            </x14:dxf>
          </x14:cfRule>
          <x14:cfRule type="expression" priority="825" id="{A03B675A-F918-455F-9945-1307491FEE8E}">
            <xm:f>AND(BM12&gt;=Einstellungen!$D$186,BM12&lt;=Einstellungen!$E$186)</xm:f>
            <x14:dxf>
              <fill>
                <patternFill>
                  <bgColor theme="7" tint="0.39994506668294322"/>
                </patternFill>
              </fill>
            </x14:dxf>
          </x14:cfRule>
          <xm:sqref>BR13</xm:sqref>
        </x14:conditionalFormatting>
        <x14:conditionalFormatting xmlns:xm="http://schemas.microsoft.com/office/excel/2006/main">
          <x14:cfRule type="expression" priority="1740" id="{30C94C18-678D-4A9C-8009-CC943A2B2F17}">
            <xm:f>AND(BM14&gt;=Einstellungen!$D$181,BM14&lt;=Einstellungen!$E$181)</xm:f>
            <x14:dxf>
              <fill>
                <patternFill>
                  <bgColor theme="7" tint="0.39994506668294322"/>
                </patternFill>
              </fill>
            </x14:dxf>
          </x14:cfRule>
          <x14:cfRule type="expression" priority="1741" id="{FB7CA1DD-FEED-4BCE-AD32-509FBA647A0A}">
            <xm:f>AND(BM14&gt;=Einstellungen!$D$180,BM14&lt;=Einstellungen!$E$180)</xm:f>
            <x14:dxf>
              <fill>
                <patternFill>
                  <bgColor theme="7" tint="0.39994506668294322"/>
                </patternFill>
              </fill>
            </x14:dxf>
          </x14:cfRule>
          <x14:cfRule type="expression" priority="1742" id="{44BF61B2-0459-40AC-91E1-B7E371AE7F8B}">
            <xm:f>AND(BM14&gt;=Einstellungen!$D$179,BM14&lt;=Einstellungen!$E$179)</xm:f>
            <x14:dxf>
              <fill>
                <patternFill>
                  <bgColor theme="7" tint="0.39994506668294322"/>
                </patternFill>
              </fill>
            </x14:dxf>
          </x14:cfRule>
          <x14:cfRule type="expression" priority="1733" id="{D6C408CB-4055-406F-8084-3DB5374943C5}">
            <xm:f>AND(BM14&gt;=Einstellungen!$D$188,BM14&lt;=Einstellungen!$E$188)</xm:f>
            <x14:dxf>
              <fill>
                <patternFill>
                  <bgColor theme="7" tint="0.39994506668294322"/>
                </patternFill>
              </fill>
            </x14:dxf>
          </x14:cfRule>
          <x14:cfRule type="expression" priority="1734" id="{67C85A30-31D1-494A-9E22-FEB3E570A48E}">
            <xm:f>AND(BM14&gt;=Einstellungen!$D$187,BM14&lt;=Einstellungen!$E$187)</xm:f>
            <x14:dxf>
              <fill>
                <patternFill>
                  <bgColor theme="7" tint="0.39994506668294322"/>
                </patternFill>
              </fill>
            </x14:dxf>
          </x14:cfRule>
          <x14:cfRule type="expression" priority="1735" id="{A4A1C75E-9A4D-49AB-93C8-50C7961147AA}">
            <xm:f>AND(BM14&gt;=Einstellungen!$D$186,BM14&lt;=Einstellungen!$E$186)</xm:f>
            <x14:dxf>
              <fill>
                <patternFill>
                  <bgColor theme="7" tint="0.39994506668294322"/>
                </patternFill>
              </fill>
            </x14:dxf>
          </x14:cfRule>
          <x14:cfRule type="expression" priority="1736" id="{B75AE958-C71F-4103-9F1B-1CAB760C0752}">
            <xm:f>AND(BM14&gt;=Einstellungen!$D$185,BM14&lt;=Einstellungen!$E$185)</xm:f>
            <x14:dxf>
              <fill>
                <patternFill>
                  <bgColor theme="7" tint="0.39994506668294322"/>
                </patternFill>
              </fill>
            </x14:dxf>
          </x14:cfRule>
          <x14:cfRule type="expression" priority="1737" id="{CEFDA934-B696-461A-B24C-554BFF801B77}">
            <xm:f>AND(BM14&gt;=Einstellungen!$D$184,BM14&lt;=Einstellungen!$E$184)</xm:f>
            <x14:dxf>
              <fill>
                <patternFill>
                  <bgColor theme="7" tint="0.39994506668294322"/>
                </patternFill>
              </fill>
            </x14:dxf>
          </x14:cfRule>
          <x14:cfRule type="expression" priority="1738" id="{43F986FE-7263-4DCC-8B6C-C64FBEBE10F2}">
            <xm:f>AND(BM14&gt;=Einstellungen!$D$183,BM14&lt;=Einstellungen!$E$183)</xm:f>
            <x14:dxf>
              <fill>
                <patternFill>
                  <bgColor theme="7" tint="0.39994506668294322"/>
                </patternFill>
              </fill>
            </x14:dxf>
          </x14:cfRule>
          <x14:cfRule type="expression" priority="1739" id="{D003685A-0D50-41D1-A75C-A854D7ED6A76}">
            <xm:f>AND(BM14&gt;=Einstellungen!$D$182,BM14&lt;=Einstellungen!$E$182)</xm:f>
            <x14:dxf>
              <fill>
                <patternFill>
                  <bgColor theme="7" tint="0.39994506668294322"/>
                </patternFill>
              </fill>
            </x14:dxf>
          </x14:cfRule>
          <xm:sqref>BR14 BR16 BR18 BR24 BR26 BR28 BR30 BR32 BR34 BR36 BR38 BR40 BR42 BR44 BR46 BR48 BR50 BR52 BR54 BR56 BR58 BR60 BR62 BR64 BR66 BR68 BR70 BR72 BR74 BR76 BR78 BR80 BR82 BR84</xm:sqref>
        </x14:conditionalFormatting>
        <x14:conditionalFormatting xmlns:xm="http://schemas.microsoft.com/office/excel/2006/main">
          <x14:cfRule type="expression" priority="1750" id="{F2332812-15A0-4C4F-9A03-E2AC03D38DC1}">
            <xm:f>AND(BM14&gt;=Einstellungen!$D$181,BM14&lt;=Einstellungen!$E$181)</xm:f>
            <x14:dxf>
              <fill>
                <patternFill>
                  <bgColor theme="7" tint="0.39994506668294322"/>
                </patternFill>
              </fill>
            </x14:dxf>
          </x14:cfRule>
          <x14:cfRule type="expression" priority="1743" id="{88F0A084-195B-440A-BFF6-B4409582CA59}">
            <xm:f>AND(BM14&gt;=Einstellungen!$D$188,BM14&lt;=Einstellungen!$E$188)</xm:f>
            <x14:dxf>
              <fill>
                <patternFill>
                  <bgColor theme="7" tint="0.39994506668294322"/>
                </patternFill>
              </fill>
            </x14:dxf>
          </x14:cfRule>
          <x14:cfRule type="expression" priority="1747" id="{19603FEC-0000-46DC-9B43-F9B8B02775C9}">
            <xm:f>AND(BM14&gt;=Einstellungen!$D$184,BM14&lt;=Einstellungen!$E$184)</xm:f>
            <x14:dxf>
              <fill>
                <patternFill>
                  <bgColor theme="7" tint="0.39994506668294322"/>
                </patternFill>
              </fill>
            </x14:dxf>
          </x14:cfRule>
          <x14:cfRule type="expression" priority="1745" id="{1FF22BDA-E227-4F96-84D7-9B57E861F87E}">
            <xm:f>AND(BM14&gt;=Einstellungen!$D$186,BM14&lt;=Einstellungen!$E$186)</xm:f>
            <x14:dxf>
              <fill>
                <patternFill>
                  <bgColor theme="7" tint="0.39994506668294322"/>
                </patternFill>
              </fill>
            </x14:dxf>
          </x14:cfRule>
          <x14:cfRule type="expression" priority="1751" id="{6FA2B0D4-4C39-45D3-BE3E-E6760B09499A}">
            <xm:f>AND(BM14&gt;=Einstellungen!$D$180,BM14&lt;=Einstellungen!$E$180)</xm:f>
            <x14:dxf>
              <fill>
                <patternFill>
                  <bgColor theme="7" tint="0.39994506668294322"/>
                </patternFill>
              </fill>
            </x14:dxf>
          </x14:cfRule>
          <x14:cfRule type="expression" priority="1744" id="{2A016425-76F1-4C73-BBCD-8C795EBD39CD}">
            <xm:f>AND(BM14&gt;=Einstellungen!$D$187,BM14&lt;=Einstellungen!$E$187)</xm:f>
            <x14:dxf>
              <fill>
                <patternFill>
                  <bgColor theme="7" tint="0.39994506668294322"/>
                </patternFill>
              </fill>
            </x14:dxf>
          </x14:cfRule>
          <x14:cfRule type="expression" priority="1746" id="{07331683-9212-404D-850D-DCB1FA577E72}">
            <xm:f>AND(BM14&gt;=Einstellungen!$D$185,BM14&lt;=Einstellungen!$E$185)</xm:f>
            <x14:dxf>
              <fill>
                <patternFill>
                  <bgColor theme="7" tint="0.39994506668294322"/>
                </patternFill>
              </fill>
            </x14:dxf>
          </x14:cfRule>
          <x14:cfRule type="expression" priority="1749" id="{6BEE44DA-E93F-4CAB-BA48-4A76054BA27B}">
            <xm:f>AND(BM14&gt;=Einstellungen!$D$182,BM14&lt;=Einstellungen!$E$182)</xm:f>
            <x14:dxf>
              <fill>
                <patternFill>
                  <bgColor theme="7" tint="0.39994506668294322"/>
                </patternFill>
              </fill>
            </x14:dxf>
          </x14:cfRule>
          <x14:cfRule type="expression" priority="1752" id="{91694EC0-838F-4A77-99D2-CA6EF1F5742F}">
            <xm:f>AND(BM14&gt;=Einstellungen!$D$179,BM14&lt;=Einstellungen!$E$179)</xm:f>
            <x14:dxf>
              <fill>
                <patternFill>
                  <bgColor theme="7" tint="0.39994506668294322"/>
                </patternFill>
              </fill>
            </x14:dxf>
          </x14:cfRule>
          <x14:cfRule type="expression" priority="1748" id="{C5818B1C-9DA5-48E2-BBA8-2DC40D819197}">
            <xm:f>AND(BM14&gt;=Einstellungen!$D$183,BM14&lt;=Einstellungen!$E$183)</xm:f>
            <x14:dxf>
              <fill>
                <patternFill>
                  <bgColor theme="7" tint="0.39994506668294322"/>
                </patternFill>
              </fill>
            </x14:dxf>
          </x14:cfRule>
          <xm:sqref>BR15 BR17 BR19 BR25 BR27 BR29 BR31 BR33 BR35 BR37 BR39 BR41 BR43 BR45 BR47 BR49 BR51 BR53 BR55 BR57 BR59 BR61 BR63 BR65 BR67 BR69 BR71 BR73 BR75 BR77 BR79 BR81 BR83 BR85</xm:sqref>
        </x14:conditionalFormatting>
        <x14:conditionalFormatting xmlns:xm="http://schemas.microsoft.com/office/excel/2006/main">
          <x14:cfRule type="expression" priority="682" id="{6D7C5BCD-6D4A-4D18-9A76-D90BF2BCB1D6}">
            <xm:f>AND(BM20&gt;=Einstellungen!$D$179,BM20&lt;=Einstellungen!$E$179)</xm:f>
            <x14:dxf>
              <fill>
                <patternFill>
                  <bgColor theme="7" tint="0.39994506668294322"/>
                </patternFill>
              </fill>
            </x14:dxf>
          </x14:cfRule>
          <x14:cfRule type="expression" priority="681" id="{9C3FD9BB-A74D-4092-8692-4233F53858DF}">
            <xm:f>AND(BM20&gt;=Einstellungen!$D$180,BM20&lt;=Einstellungen!$E$180)</xm:f>
            <x14:dxf>
              <fill>
                <patternFill>
                  <bgColor theme="7" tint="0.39994506668294322"/>
                </patternFill>
              </fill>
            </x14:dxf>
          </x14:cfRule>
          <x14:cfRule type="expression" priority="680" id="{08BEFD41-90D9-4C85-B1AC-37193B1C9FE4}">
            <xm:f>AND(BM20&gt;=Einstellungen!$D$181,BM20&lt;=Einstellungen!$E$181)</xm:f>
            <x14:dxf>
              <fill>
                <patternFill>
                  <bgColor theme="7" tint="0.39994506668294322"/>
                </patternFill>
              </fill>
            </x14:dxf>
          </x14:cfRule>
          <x14:cfRule type="expression" priority="679" id="{2FA4A59F-C85B-4D74-90A3-99A5D929AFC9}">
            <xm:f>AND(BM20&gt;=Einstellungen!$D$182,BM20&lt;=Einstellungen!$E$182)</xm:f>
            <x14:dxf>
              <fill>
                <patternFill>
                  <bgColor theme="7" tint="0.39994506668294322"/>
                </patternFill>
              </fill>
            </x14:dxf>
          </x14:cfRule>
          <x14:cfRule type="expression" priority="678" id="{2C4AE4D2-DB04-4E5B-B31C-3B2E28ECB5B6}">
            <xm:f>AND(BM20&gt;=Einstellungen!$D$183,BM20&lt;=Einstellungen!$E$183)</xm:f>
            <x14:dxf>
              <fill>
                <patternFill>
                  <bgColor theme="7" tint="0.39994506668294322"/>
                </patternFill>
              </fill>
            </x14:dxf>
          </x14:cfRule>
          <x14:cfRule type="expression" priority="677" id="{7BAC7AA2-45F7-49CD-8AB7-4FF4BE213CD8}">
            <xm:f>AND(BM20&gt;=Einstellungen!$D$184,BM20&lt;=Einstellungen!$E$184)</xm:f>
            <x14:dxf>
              <fill>
                <patternFill>
                  <bgColor theme="7" tint="0.39994506668294322"/>
                </patternFill>
              </fill>
            </x14:dxf>
          </x14:cfRule>
          <x14:cfRule type="expression" priority="676" id="{5E08E6FF-C47F-4909-97E6-44C720562F99}">
            <xm:f>AND(BM20&gt;=Einstellungen!$D$185,BM20&lt;=Einstellungen!$E$185)</xm:f>
            <x14:dxf>
              <fill>
                <patternFill>
                  <bgColor theme="7" tint="0.39994506668294322"/>
                </patternFill>
              </fill>
            </x14:dxf>
          </x14:cfRule>
          <x14:cfRule type="expression" priority="675" id="{0E12E61E-3ECE-4CA3-8E16-4BC33F3D4416}">
            <xm:f>AND(BM20&gt;=Einstellungen!$D$186,BM20&lt;=Einstellungen!$E$186)</xm:f>
            <x14:dxf>
              <fill>
                <patternFill>
                  <bgColor theme="7" tint="0.39994506668294322"/>
                </patternFill>
              </fill>
            </x14:dxf>
          </x14:cfRule>
          <x14:cfRule type="expression" priority="674" id="{3D0CA687-F6EC-4974-90ED-345E5021D8D0}">
            <xm:f>AND(BM20&gt;=Einstellungen!$D$187,BM20&lt;=Einstellungen!$E$187)</xm:f>
            <x14:dxf>
              <fill>
                <patternFill>
                  <bgColor theme="7" tint="0.39994506668294322"/>
                </patternFill>
              </fill>
            </x14:dxf>
          </x14:cfRule>
          <x14:cfRule type="expression" priority="673" id="{315B8068-D8C4-401B-9DC1-F57D8CCEE5FC}">
            <xm:f>AND(BM20&gt;=Einstellungen!$D$188,BM20&lt;=Einstellungen!$E$188)</xm:f>
            <x14:dxf>
              <fill>
                <patternFill>
                  <bgColor theme="7" tint="0.39994506668294322"/>
                </patternFill>
              </fill>
            </x14:dxf>
          </x14:cfRule>
          <xm:sqref>BR20 BR22</xm:sqref>
        </x14:conditionalFormatting>
        <x14:conditionalFormatting xmlns:xm="http://schemas.microsoft.com/office/excel/2006/main">
          <x14:cfRule type="expression" priority="685" id="{A91584C3-0527-44FC-BDF1-29FF57F3DAFF}">
            <xm:f>AND(BM20&gt;=Einstellungen!$D$186,BM20&lt;=Einstellungen!$E$186)</xm:f>
            <x14:dxf>
              <fill>
                <patternFill>
                  <bgColor theme="7" tint="0.39994506668294322"/>
                </patternFill>
              </fill>
            </x14:dxf>
          </x14:cfRule>
          <x14:cfRule type="expression" priority="684" id="{E426F2E0-005F-4C02-B831-A16896B2EF23}">
            <xm:f>AND(BM20&gt;=Einstellungen!$D$187,BM20&lt;=Einstellungen!$E$187)</xm:f>
            <x14:dxf>
              <fill>
                <patternFill>
                  <bgColor theme="7" tint="0.39994506668294322"/>
                </patternFill>
              </fill>
            </x14:dxf>
          </x14:cfRule>
          <x14:cfRule type="expression" priority="683" id="{CB583FB2-00D0-47A9-9964-B03515300794}">
            <xm:f>AND(BM20&gt;=Einstellungen!$D$188,BM20&lt;=Einstellungen!$E$188)</xm:f>
            <x14:dxf>
              <fill>
                <patternFill>
                  <bgColor theme="7" tint="0.39994506668294322"/>
                </patternFill>
              </fill>
            </x14:dxf>
          </x14:cfRule>
          <x14:cfRule type="expression" priority="686" id="{766AF111-60F9-4A2A-B479-8C71AA847209}">
            <xm:f>AND(BM20&gt;=Einstellungen!$D$185,BM20&lt;=Einstellungen!$E$185)</xm:f>
            <x14:dxf>
              <fill>
                <patternFill>
                  <bgColor theme="7" tint="0.39994506668294322"/>
                </patternFill>
              </fill>
            </x14:dxf>
          </x14:cfRule>
          <x14:cfRule type="expression" priority="692" id="{0E1D1575-BF1C-4D0E-9892-707B36774EAF}">
            <xm:f>AND(BM20&gt;=Einstellungen!$D$179,BM20&lt;=Einstellungen!$E$179)</xm:f>
            <x14:dxf>
              <fill>
                <patternFill>
                  <bgColor theme="7" tint="0.39994506668294322"/>
                </patternFill>
              </fill>
            </x14:dxf>
          </x14:cfRule>
          <x14:cfRule type="expression" priority="691" id="{766880EF-BA50-44D8-AE1B-E0A58694DB53}">
            <xm:f>AND(BM20&gt;=Einstellungen!$D$180,BM20&lt;=Einstellungen!$E$180)</xm:f>
            <x14:dxf>
              <fill>
                <patternFill>
                  <bgColor theme="7" tint="0.39994506668294322"/>
                </patternFill>
              </fill>
            </x14:dxf>
          </x14:cfRule>
          <x14:cfRule type="expression" priority="690" id="{6595622E-8E31-4B4F-BCEA-19FF49751339}">
            <xm:f>AND(BM20&gt;=Einstellungen!$D$181,BM20&lt;=Einstellungen!$E$181)</xm:f>
            <x14:dxf>
              <fill>
                <patternFill>
                  <bgColor theme="7" tint="0.39994506668294322"/>
                </patternFill>
              </fill>
            </x14:dxf>
          </x14:cfRule>
          <x14:cfRule type="expression" priority="689" id="{9A5D28F7-11EB-473C-A596-8DF19A106878}">
            <xm:f>AND(BM20&gt;=Einstellungen!$D$182,BM20&lt;=Einstellungen!$E$182)</xm:f>
            <x14:dxf>
              <fill>
                <patternFill>
                  <bgColor theme="7" tint="0.39994506668294322"/>
                </patternFill>
              </fill>
            </x14:dxf>
          </x14:cfRule>
          <x14:cfRule type="expression" priority="688" id="{686F4F71-AA8D-4F42-8641-9056E34C06C7}">
            <xm:f>AND(BM20&gt;=Einstellungen!$D$183,BM20&lt;=Einstellungen!$E$183)</xm:f>
            <x14:dxf>
              <fill>
                <patternFill>
                  <bgColor theme="7" tint="0.39994506668294322"/>
                </patternFill>
              </fill>
            </x14:dxf>
          </x14:cfRule>
          <x14:cfRule type="expression" priority="687" id="{50D8BEDD-D8C8-4AFC-9F21-A6CE7B5F93AD}">
            <xm:f>AND(BM20&gt;=Einstellungen!$D$184,BM20&lt;=Einstellungen!$E$184)</xm:f>
            <x14:dxf>
              <fill>
                <patternFill>
                  <bgColor theme="7" tint="0.39994506668294322"/>
                </patternFill>
              </fill>
            </x14:dxf>
          </x14:cfRule>
          <xm:sqref>BR21 BR23</xm:sqref>
        </x14:conditionalFormatting>
        <x14:conditionalFormatting xmlns:xm="http://schemas.microsoft.com/office/excel/2006/main">
          <x14:cfRule type="expression" priority="1833" id="{1C9256A1-5C05-49C7-9207-D19583FB94EF}">
            <xm:f>AND(BM12&gt;=Einstellungen!$D$201,BM12&lt;=Einstellungen!$E$201)</xm:f>
            <x14:dxf>
              <fill>
                <patternFill>
                  <bgColor theme="5" tint="0.59996337778862885"/>
                </patternFill>
              </fill>
            </x14:dxf>
          </x14:cfRule>
          <x14:cfRule type="expression" priority="1834" id="{6D27484B-0A34-4EDE-8450-287DE47F772A}">
            <xm:f>AND(BM12&gt;=Einstellungen!$D$200,BM12&lt;=Einstellungen!$E$200)</xm:f>
            <x14:dxf>
              <fill>
                <patternFill>
                  <bgColor theme="5" tint="0.59996337778862885"/>
                </patternFill>
              </fill>
            </x14:dxf>
          </x14:cfRule>
          <x14:cfRule type="expression" priority="1836" id="{A25E5F87-F279-4AD8-AA18-D63BFD1C8D04}">
            <xm:f>AND(BM12&gt;=Einstellungen!$D$198,BM12&lt;=Einstellungen!$E$198)</xm:f>
            <x14:dxf>
              <fill>
                <patternFill>
                  <bgColor theme="5" tint="0.59996337778862885"/>
                </patternFill>
              </fill>
            </x14:dxf>
          </x14:cfRule>
          <x14:cfRule type="expression" priority="1837" id="{DE9E2CC4-C3DC-45DF-99F3-1F79C4F553D2}">
            <xm:f>AND(BM12&gt;=Einstellungen!$D$197,BM12&lt;=Einstellungen!$E$197)</xm:f>
            <x14:dxf>
              <fill>
                <patternFill>
                  <bgColor theme="5" tint="0.59996337778862885"/>
                </patternFill>
              </fill>
            </x14:dxf>
          </x14:cfRule>
          <x14:cfRule type="expression" priority="1835" id="{AB12B27F-64BE-42C4-BA7D-4BAB76FB224E}">
            <xm:f>AND(BM12&gt;=Einstellungen!$D$199,BM12&lt;=Einstellungen!$E$199)</xm:f>
            <x14:dxf>
              <fill>
                <patternFill>
                  <bgColor theme="5" tint="0.59996337778862885"/>
                </patternFill>
              </fill>
            </x14:dxf>
          </x14:cfRule>
          <x14:cfRule type="expression" priority="1838" id="{A5667675-E1F3-476E-A628-4A5DD7851A5A}">
            <xm:f>AND(BM12&gt;=Einstellungen!$D$196,BM12&lt;=Einstellungen!$E$196)</xm:f>
            <x14:dxf>
              <fill>
                <patternFill>
                  <bgColor theme="5" tint="0.59996337778862885"/>
                </patternFill>
              </fill>
            </x14:dxf>
          </x14:cfRule>
          <x14:cfRule type="expression" priority="1842" id="{157CCBFE-D2B8-44A8-BC9F-20F09194EC8C}">
            <xm:f>AND(BM12&gt;=Einstellungen!$D$192,BM12&lt;=Einstellungen!$E$192)</xm:f>
            <x14:dxf>
              <fill>
                <patternFill>
                  <bgColor theme="5" tint="0.59996337778862885"/>
                </patternFill>
              </fill>
            </x14:dxf>
          </x14:cfRule>
          <x14:cfRule type="expression" priority="1841" id="{E58C31CD-6FCB-4B96-897D-8EC9DD1A5369}">
            <xm:f>AND(BM12&gt;=Einstellungen!$D$193,BM12&lt;=Einstellungen!$E$193)</xm:f>
            <x14:dxf>
              <fill>
                <patternFill>
                  <bgColor theme="5" tint="0.59996337778862885"/>
                </patternFill>
              </fill>
            </x14:dxf>
          </x14:cfRule>
          <x14:cfRule type="expression" priority="1840" id="{C5FAF4FD-E5DD-427B-82D8-5258AAF7F962}">
            <xm:f>AND(BM12&gt;=Einstellungen!$D$194,BM12&lt;=Einstellungen!$E$194)</xm:f>
            <x14:dxf>
              <fill>
                <patternFill>
                  <bgColor theme="5" tint="0.59996337778862885"/>
                </patternFill>
              </fill>
            </x14:dxf>
          </x14:cfRule>
          <x14:cfRule type="expression" priority="1839" id="{2AA05A75-DCC3-43B1-9D5A-3FE9F014BE92}">
            <xm:f>AND(BM12&gt;=Einstellungen!$D$195,BM12&lt;=Einstellungen!$E$195)</xm:f>
            <x14:dxf>
              <fill>
                <patternFill>
                  <bgColor theme="5" tint="0.59996337778862885"/>
                </patternFill>
              </fill>
            </x14:dxf>
          </x14:cfRule>
          <xm:sqref>BS12</xm:sqref>
        </x14:conditionalFormatting>
        <x14:conditionalFormatting xmlns:xm="http://schemas.microsoft.com/office/excel/2006/main">
          <x14:cfRule type="expression" priority="1832" id="{9594F8C5-D78F-4D74-B01F-1D6F7896EE00}">
            <xm:f>AND(BM12&gt;=Einstellungen!$D$192,BM12&lt;=Einstellungen!$E$192)</xm:f>
            <x14:dxf>
              <fill>
                <patternFill>
                  <bgColor theme="5" tint="0.59996337778862885"/>
                </patternFill>
              </fill>
            </x14:dxf>
          </x14:cfRule>
          <x14:cfRule type="expression" priority="1831" id="{7868A5F5-4405-4A9C-B34B-F25692793DD1}">
            <xm:f>AND(BM12&gt;=Einstellungen!$D$193,BM12&lt;=Einstellungen!$E$193)</xm:f>
            <x14:dxf>
              <fill>
                <patternFill>
                  <bgColor theme="5" tint="0.59996337778862885"/>
                </patternFill>
              </fill>
            </x14:dxf>
          </x14:cfRule>
          <x14:cfRule type="expression" priority="1827" id="{37F9764E-17CE-4B54-A095-0A7A90767361}">
            <xm:f>AND(BM12&gt;=Einstellungen!$D$197,BM12&lt;=Einstellungen!$E$197)</xm:f>
            <x14:dxf>
              <fill>
                <patternFill>
                  <bgColor theme="5" tint="0.59996337778862885"/>
                </patternFill>
              </fill>
            </x14:dxf>
          </x14:cfRule>
          <x14:cfRule type="expression" priority="1826" id="{6B75949E-675E-4F27-ACCF-EC7FA67E2BA6}">
            <xm:f>AND(BM12&gt;=Einstellungen!$D$198,BM12&lt;=Einstellungen!$E$198)</xm:f>
            <x14:dxf>
              <fill>
                <patternFill>
                  <bgColor theme="5" tint="0.59996337778862885"/>
                </patternFill>
              </fill>
            </x14:dxf>
          </x14:cfRule>
          <x14:cfRule type="expression" priority="1824" id="{222D8FF8-0F58-4541-ADF9-F9AB187D2E36}">
            <xm:f>AND(BM12&gt;=Einstellungen!$D$200,BM12&lt;=Einstellungen!$E$200)</xm:f>
            <x14:dxf>
              <fill>
                <patternFill>
                  <bgColor theme="5" tint="0.59996337778862885"/>
                </patternFill>
              </fill>
            </x14:dxf>
          </x14:cfRule>
          <x14:cfRule type="expression" priority="1823" id="{00924B53-4320-4F52-BC73-05BD3CC50FDA}">
            <xm:f>AND(BM12&gt;=Einstellungen!$D$201,BM12&lt;=Einstellungen!$E$201)</xm:f>
            <x14:dxf>
              <fill>
                <patternFill>
                  <bgColor theme="5" tint="0.59996337778862885"/>
                </patternFill>
              </fill>
            </x14:dxf>
          </x14:cfRule>
          <x14:cfRule type="expression" priority="1829" id="{CDCA139F-4EAF-4E10-AA56-FC937EE73AE7}">
            <xm:f>AND(BM12&gt;=Einstellungen!$D$195,BM12&lt;=Einstellungen!$E$195)</xm:f>
            <x14:dxf>
              <fill>
                <patternFill>
                  <bgColor theme="5" tint="0.59996337778862885"/>
                </patternFill>
              </fill>
            </x14:dxf>
          </x14:cfRule>
          <x14:cfRule type="expression" priority="1825" id="{59E83A80-A0BB-4593-BA2A-BE048B4FD7D1}">
            <xm:f>AND(BM12&gt;=Einstellungen!$D$199,BM12&lt;=Einstellungen!$E$199)</xm:f>
            <x14:dxf>
              <fill>
                <patternFill>
                  <bgColor theme="5" tint="0.59996337778862885"/>
                </patternFill>
              </fill>
            </x14:dxf>
          </x14:cfRule>
          <x14:cfRule type="expression" priority="1828" id="{371CFD2C-CEBF-46BF-B47A-CFEB69EAAB84}">
            <xm:f>AND(BM12&gt;=Einstellungen!$D$196,BM12&lt;=Einstellungen!$E$196)</xm:f>
            <x14:dxf>
              <fill>
                <patternFill>
                  <bgColor theme="5" tint="0.59996337778862885"/>
                </patternFill>
              </fill>
            </x14:dxf>
          </x14:cfRule>
          <x14:cfRule type="expression" priority="1830" id="{4271387E-22E5-4BDE-9FC9-C8C09F13E6F6}">
            <xm:f>AND(BM12&gt;=Einstellungen!$D$194,BM12&lt;=Einstellungen!$E$194)</xm:f>
            <x14:dxf>
              <fill>
                <patternFill>
                  <bgColor theme="5" tint="0.59996337778862885"/>
                </patternFill>
              </fill>
            </x14:dxf>
          </x14:cfRule>
          <xm:sqref>BS13</xm:sqref>
        </x14:conditionalFormatting>
        <x14:conditionalFormatting xmlns:xm="http://schemas.microsoft.com/office/excel/2006/main">
          <x14:cfRule type="expression" priority="1726" id="{C4CBBB89-B78B-445C-B525-9E8153A8BC5B}">
            <xm:f>AND(BM14&gt;=Einstellungen!$D$198,BM14&lt;=Einstellungen!$E$198)</xm:f>
            <x14:dxf>
              <fill>
                <patternFill>
                  <bgColor theme="5" tint="0.59996337778862885"/>
                </patternFill>
              </fill>
            </x14:dxf>
          </x14:cfRule>
          <x14:cfRule type="expression" priority="1723" id="{75A44856-52F8-4A10-9304-7C29B72B7039}">
            <xm:f>AND(BM14&gt;=Einstellungen!$D$201,BM14&lt;=Einstellungen!$E$201)</xm:f>
            <x14:dxf>
              <fill>
                <patternFill>
                  <bgColor theme="5" tint="0.59996337778862885"/>
                </patternFill>
              </fill>
            </x14:dxf>
          </x14:cfRule>
          <x14:cfRule type="expression" priority="1724" id="{53D45B9C-8A0A-45DA-8F0A-584A5B93B064}">
            <xm:f>AND(BM14&gt;=Einstellungen!$D$200,BM14&lt;=Einstellungen!$E$200)</xm:f>
            <x14:dxf>
              <fill>
                <patternFill>
                  <bgColor theme="5" tint="0.59996337778862885"/>
                </patternFill>
              </fill>
            </x14:dxf>
          </x14:cfRule>
          <x14:cfRule type="expression" priority="1725" id="{76C9D4A2-6F8F-495C-AC42-485FB80756E8}">
            <xm:f>AND(BM14&gt;=Einstellungen!$D$199,BM14&lt;=Einstellungen!$E$199)</xm:f>
            <x14:dxf>
              <fill>
                <patternFill>
                  <bgColor theme="5" tint="0.59996337778862885"/>
                </patternFill>
              </fill>
            </x14:dxf>
          </x14:cfRule>
          <x14:cfRule type="expression" priority="1727" id="{D6327F96-BE78-4721-904B-884FAE15CF95}">
            <xm:f>AND(BM14&gt;=Einstellungen!$D$197,BM14&lt;=Einstellungen!$E$197)</xm:f>
            <x14:dxf>
              <fill>
                <patternFill>
                  <bgColor theme="5" tint="0.59996337778862885"/>
                </patternFill>
              </fill>
            </x14:dxf>
          </x14:cfRule>
          <x14:cfRule type="expression" priority="1732" id="{61E97468-28AE-4BBB-B762-384DF7FD9D8C}">
            <xm:f>AND(BM14&gt;=Einstellungen!$D$192,BM14&lt;=Einstellungen!$E$192)</xm:f>
            <x14:dxf>
              <fill>
                <patternFill>
                  <bgColor theme="5" tint="0.59996337778862885"/>
                </patternFill>
              </fill>
            </x14:dxf>
          </x14:cfRule>
          <x14:cfRule type="expression" priority="1731" id="{EB8A8DE6-76B1-4BA2-B501-D5C000412841}">
            <xm:f>AND(BM14&gt;=Einstellungen!$D$193,BM14&lt;=Einstellungen!$E$193)</xm:f>
            <x14:dxf>
              <fill>
                <patternFill>
                  <bgColor theme="5" tint="0.59996337778862885"/>
                </patternFill>
              </fill>
            </x14:dxf>
          </x14:cfRule>
          <x14:cfRule type="expression" priority="1730" id="{5CE9C5C2-6F90-4067-B985-37CCC24EA199}">
            <xm:f>AND(BM14&gt;=Einstellungen!$D$194,BM14&lt;=Einstellungen!$E$194)</xm:f>
            <x14:dxf>
              <fill>
                <patternFill>
                  <bgColor theme="5" tint="0.59996337778862885"/>
                </patternFill>
              </fill>
            </x14:dxf>
          </x14:cfRule>
          <x14:cfRule type="expression" priority="1729" id="{90140B50-AD8A-4CC9-828C-06875771289A}">
            <xm:f>AND(BM14&gt;=Einstellungen!$D$195,BM14&lt;=Einstellungen!$E$195)</xm:f>
            <x14:dxf>
              <fill>
                <patternFill>
                  <bgColor theme="5" tint="0.59996337778862885"/>
                </patternFill>
              </fill>
            </x14:dxf>
          </x14:cfRule>
          <x14:cfRule type="expression" priority="1728" id="{CC59D12E-8A9F-4C12-9CDB-37C88EFC293B}">
            <xm:f>AND(BM14&gt;=Einstellungen!$D$196,BM14&lt;=Einstellungen!$E$196)</xm:f>
            <x14:dxf>
              <fill>
                <patternFill>
                  <bgColor theme="5" tint="0.59996337778862885"/>
                </patternFill>
              </fill>
            </x14:dxf>
          </x14:cfRule>
          <xm:sqref>BS14 BS16 BS18 BS24 BS26 BS28 BS30 BS32 BS34 BS36 BS38 BS40 BS42 BS44 BS46 BS48 BS50 BS52 BS54 BS56 BS58 BS60 BS62 BS64 BS66 BS68 BS70 BS72 BS74 BS76 BS78 BS80 BS82 BS84</xm:sqref>
        </x14:conditionalFormatting>
        <x14:conditionalFormatting xmlns:xm="http://schemas.microsoft.com/office/excel/2006/main">
          <x14:cfRule type="expression" priority="1718" id="{59B71086-504C-4CCD-ADFF-42530D98C1A3}">
            <xm:f>AND(BM14&gt;=Einstellungen!$D$196,BM14&lt;=Einstellungen!$E$196)</xm:f>
            <x14:dxf>
              <fill>
                <patternFill>
                  <bgColor theme="5" tint="0.59996337778862885"/>
                </patternFill>
              </fill>
            </x14:dxf>
          </x14:cfRule>
          <x14:cfRule type="expression" priority="1713" id="{922BF280-0C0A-4256-8AD8-EB888B133B2C}">
            <xm:f>AND(BM14&gt;=Einstellungen!$D$201,BM14&lt;=Einstellungen!$E$201)</xm:f>
            <x14:dxf>
              <fill>
                <patternFill>
                  <bgColor theme="5" tint="0.59996337778862885"/>
                </patternFill>
              </fill>
            </x14:dxf>
          </x14:cfRule>
          <x14:cfRule type="expression" priority="1722" id="{0306BB67-0BB8-4091-A96D-525601E71D31}">
            <xm:f>AND(BM14&gt;=Einstellungen!$D$192,BM14&lt;=Einstellungen!$E$192)</xm:f>
            <x14:dxf>
              <fill>
                <patternFill>
                  <bgColor theme="5" tint="0.59996337778862885"/>
                </patternFill>
              </fill>
            </x14:dxf>
          </x14:cfRule>
          <x14:cfRule type="expression" priority="1717" id="{266A2C2B-B756-4F38-95D8-E77ADD3FF67D}">
            <xm:f>AND(BM14&gt;=Einstellungen!$D$197,BM14&lt;=Einstellungen!$E$197)</xm:f>
            <x14:dxf>
              <fill>
                <patternFill>
                  <bgColor theme="5" tint="0.59996337778862885"/>
                </patternFill>
              </fill>
            </x14:dxf>
          </x14:cfRule>
          <x14:cfRule type="expression" priority="1716" id="{5730CDA0-446B-4421-8D8D-B5A2F40B6B04}">
            <xm:f>AND(BM14&gt;=Einstellungen!$D$198,BM14&lt;=Einstellungen!$E$198)</xm:f>
            <x14:dxf>
              <fill>
                <patternFill>
                  <bgColor theme="5" tint="0.59996337778862885"/>
                </patternFill>
              </fill>
            </x14:dxf>
          </x14:cfRule>
          <x14:cfRule type="expression" priority="1715" id="{BC746FCC-FB42-4920-B27D-40FAAA6D0D42}">
            <xm:f>AND(BM14&gt;=Einstellungen!$D$199,BM14&lt;=Einstellungen!$E$199)</xm:f>
            <x14:dxf>
              <fill>
                <patternFill>
                  <bgColor theme="5" tint="0.59996337778862885"/>
                </patternFill>
              </fill>
            </x14:dxf>
          </x14:cfRule>
          <x14:cfRule type="expression" priority="1714" id="{DFA0EFE4-C56C-4CBC-9860-C61A031B9EAB}">
            <xm:f>AND(BM14&gt;=Einstellungen!$D$200,BM14&lt;=Einstellungen!$E$200)</xm:f>
            <x14:dxf>
              <fill>
                <patternFill>
                  <bgColor theme="5" tint="0.59996337778862885"/>
                </patternFill>
              </fill>
            </x14:dxf>
          </x14:cfRule>
          <x14:cfRule type="expression" priority="1720" id="{254EFE57-D373-4F4F-BADA-ED5E908B4658}">
            <xm:f>AND(BM14&gt;=Einstellungen!$D$194,BM14&lt;=Einstellungen!$E$194)</xm:f>
            <x14:dxf>
              <fill>
                <patternFill>
                  <bgColor theme="5" tint="0.59996337778862885"/>
                </patternFill>
              </fill>
            </x14:dxf>
          </x14:cfRule>
          <x14:cfRule type="expression" priority="1721" id="{5886A124-4FD1-448C-9B5B-FEEE5CDA465C}">
            <xm:f>AND(BM14&gt;=Einstellungen!$D$193,BM14&lt;=Einstellungen!$E$193)</xm:f>
            <x14:dxf>
              <fill>
                <patternFill>
                  <bgColor theme="5" tint="0.59996337778862885"/>
                </patternFill>
              </fill>
            </x14:dxf>
          </x14:cfRule>
          <x14:cfRule type="expression" priority="1719" id="{1BDCE929-1DE1-4E03-909C-C6F121581091}">
            <xm:f>AND(BM14&gt;=Einstellungen!$D$195,BM14&lt;=Einstellungen!$E$195)</xm:f>
            <x14:dxf>
              <fill>
                <patternFill>
                  <bgColor theme="5" tint="0.59996337778862885"/>
                </patternFill>
              </fill>
            </x14:dxf>
          </x14:cfRule>
          <xm:sqref>BS15 BS17 BS19 BS25 BS27 BS29 BS31 BS33 BS35 BS37 BS39 BS41 BS43 BS45 BS47 BS49 BS51 BS53 BS55 BS57 BS59 BS61 BS63 BS65 BS67 BS69 BS71 BS73 BS75 BS77 BS79 BS81 BS83 BS85</xm:sqref>
        </x14:conditionalFormatting>
        <x14:conditionalFormatting xmlns:xm="http://schemas.microsoft.com/office/excel/2006/main">
          <x14:cfRule type="expression" priority="711" id="{45A743B8-A664-4573-A8A0-CF43225A393E}">
            <xm:f>AND(BM20&gt;=Einstellungen!$D$193,BM20&lt;=Einstellungen!$E$193)</xm:f>
            <x14:dxf>
              <fill>
                <patternFill>
                  <bgColor theme="5" tint="0.59996337778862885"/>
                </patternFill>
              </fill>
            </x14:dxf>
          </x14:cfRule>
          <x14:cfRule type="expression" priority="707" id="{BD7DEAA3-347F-42AA-B66E-B007920DDDE5}">
            <xm:f>AND(BM20&gt;=Einstellungen!$D$197,BM20&lt;=Einstellungen!$E$197)</xm:f>
            <x14:dxf>
              <fill>
                <patternFill>
                  <bgColor theme="5" tint="0.59996337778862885"/>
                </patternFill>
              </fill>
            </x14:dxf>
          </x14:cfRule>
          <x14:cfRule type="expression" priority="704" id="{977F8B68-2AAA-4DF7-A8CE-E6F9BF56ECD9}">
            <xm:f>AND(BM20&gt;=Einstellungen!$D$200,BM20&lt;=Einstellungen!$E$200)</xm:f>
            <x14:dxf>
              <fill>
                <patternFill>
                  <bgColor theme="5" tint="0.59996337778862885"/>
                </patternFill>
              </fill>
            </x14:dxf>
          </x14:cfRule>
          <x14:cfRule type="expression" priority="708" id="{5E5761E1-9422-418C-922E-EDBF267F6857}">
            <xm:f>AND(BM20&gt;=Einstellungen!$D$196,BM20&lt;=Einstellungen!$E$196)</xm:f>
            <x14:dxf>
              <fill>
                <patternFill>
                  <bgColor theme="5" tint="0.59996337778862885"/>
                </patternFill>
              </fill>
            </x14:dxf>
          </x14:cfRule>
          <x14:cfRule type="expression" priority="706" id="{7AFF0939-BE38-4EE9-98E1-194640DC4DB3}">
            <xm:f>AND(BM20&gt;=Einstellungen!$D$198,BM20&lt;=Einstellungen!$E$198)</xm:f>
            <x14:dxf>
              <fill>
                <patternFill>
                  <bgColor theme="5" tint="0.59996337778862885"/>
                </patternFill>
              </fill>
            </x14:dxf>
          </x14:cfRule>
          <x14:cfRule type="expression" priority="703" id="{2E3AA99B-36BB-4265-80D8-1C80DA34289C}">
            <xm:f>AND(BM20&gt;=Einstellungen!$D$201,BM20&lt;=Einstellungen!$E$201)</xm:f>
            <x14:dxf>
              <fill>
                <patternFill>
                  <bgColor theme="5" tint="0.59996337778862885"/>
                </patternFill>
              </fill>
            </x14:dxf>
          </x14:cfRule>
          <x14:cfRule type="expression" priority="712" id="{08E3AE65-1206-46DA-B900-F572E9F4E002}">
            <xm:f>AND(BM20&gt;=Einstellungen!$D$192,BM20&lt;=Einstellungen!$E$192)</xm:f>
            <x14:dxf>
              <fill>
                <patternFill>
                  <bgColor theme="5" tint="0.59996337778862885"/>
                </patternFill>
              </fill>
            </x14:dxf>
          </x14:cfRule>
          <x14:cfRule type="expression" priority="709" id="{3B067D38-61BA-4227-B946-B836664DE2CA}">
            <xm:f>AND(BM20&gt;=Einstellungen!$D$195,BM20&lt;=Einstellungen!$E$195)</xm:f>
            <x14:dxf>
              <fill>
                <patternFill>
                  <bgColor theme="5" tint="0.59996337778862885"/>
                </patternFill>
              </fill>
            </x14:dxf>
          </x14:cfRule>
          <x14:cfRule type="expression" priority="705" id="{E91863A6-C452-46D5-9442-1DB67E387808}">
            <xm:f>AND(BM20&gt;=Einstellungen!$D$199,BM20&lt;=Einstellungen!$E$199)</xm:f>
            <x14:dxf>
              <fill>
                <patternFill>
                  <bgColor theme="5" tint="0.59996337778862885"/>
                </patternFill>
              </fill>
            </x14:dxf>
          </x14:cfRule>
          <x14:cfRule type="expression" priority="710" id="{55401A72-AB2B-485D-8E7A-62ED20E873FF}">
            <xm:f>AND(BM20&gt;=Einstellungen!$D$194,BM20&lt;=Einstellungen!$E$194)</xm:f>
            <x14:dxf>
              <fill>
                <patternFill>
                  <bgColor theme="5" tint="0.59996337778862885"/>
                </patternFill>
              </fill>
            </x14:dxf>
          </x14:cfRule>
          <xm:sqref>BS20 BS22</xm:sqref>
        </x14:conditionalFormatting>
        <x14:conditionalFormatting xmlns:xm="http://schemas.microsoft.com/office/excel/2006/main">
          <x14:cfRule type="expression" priority="701" id="{82CD1528-AF9D-44FE-AC37-FBB3AE42B25D}">
            <xm:f>AND(BM20&gt;=Einstellungen!$D$193,BM20&lt;=Einstellungen!$E$193)</xm:f>
            <x14:dxf>
              <fill>
                <patternFill>
                  <bgColor theme="5" tint="0.59996337778862885"/>
                </patternFill>
              </fill>
            </x14:dxf>
          </x14:cfRule>
          <x14:cfRule type="expression" priority="700" id="{289A7D28-90B3-4C25-9AB8-CC7C28347B99}">
            <xm:f>AND(BM20&gt;=Einstellungen!$D$194,BM20&lt;=Einstellungen!$E$194)</xm:f>
            <x14:dxf>
              <fill>
                <patternFill>
                  <bgColor theme="5" tint="0.59996337778862885"/>
                </patternFill>
              </fill>
            </x14:dxf>
          </x14:cfRule>
          <x14:cfRule type="expression" priority="699" id="{F6EEEA1A-137D-40EB-A87B-4B21031BA4E6}">
            <xm:f>AND(BM20&gt;=Einstellungen!$D$195,BM20&lt;=Einstellungen!$E$195)</xm:f>
            <x14:dxf>
              <fill>
                <patternFill>
                  <bgColor theme="5" tint="0.59996337778862885"/>
                </patternFill>
              </fill>
            </x14:dxf>
          </x14:cfRule>
          <x14:cfRule type="expression" priority="697" id="{B67B521B-2FCC-4112-B0AB-3B323254B1AC}">
            <xm:f>AND(BM20&gt;=Einstellungen!$D$197,BM20&lt;=Einstellungen!$E$197)</xm:f>
            <x14:dxf>
              <fill>
                <patternFill>
                  <bgColor theme="5" tint="0.59996337778862885"/>
                </patternFill>
              </fill>
            </x14:dxf>
          </x14:cfRule>
          <x14:cfRule type="expression" priority="696" id="{43B95DD6-5FB6-4AEE-BB8F-ACCF99966B06}">
            <xm:f>AND(BM20&gt;=Einstellungen!$D$198,BM20&lt;=Einstellungen!$E$198)</xm:f>
            <x14:dxf>
              <fill>
                <patternFill>
                  <bgColor theme="5" tint="0.59996337778862885"/>
                </patternFill>
              </fill>
            </x14:dxf>
          </x14:cfRule>
          <x14:cfRule type="expression" priority="695" id="{64BB434D-5B10-4F99-AB98-CE43B231395C}">
            <xm:f>AND(BM20&gt;=Einstellungen!$D$199,BM20&lt;=Einstellungen!$E$199)</xm:f>
            <x14:dxf>
              <fill>
                <patternFill>
                  <bgColor theme="5" tint="0.59996337778862885"/>
                </patternFill>
              </fill>
            </x14:dxf>
          </x14:cfRule>
          <x14:cfRule type="expression" priority="694" id="{B364CA5D-7DDB-4F58-8B32-04134B625659}">
            <xm:f>AND(BM20&gt;=Einstellungen!$D$200,BM20&lt;=Einstellungen!$E$200)</xm:f>
            <x14:dxf>
              <fill>
                <patternFill>
                  <bgColor theme="5" tint="0.59996337778862885"/>
                </patternFill>
              </fill>
            </x14:dxf>
          </x14:cfRule>
          <x14:cfRule type="expression" priority="693" id="{15535E67-038D-4CCA-81EA-C426789B6BA4}">
            <xm:f>AND(BM20&gt;=Einstellungen!$D$201,BM20&lt;=Einstellungen!$E$201)</xm:f>
            <x14:dxf>
              <fill>
                <patternFill>
                  <bgColor theme="5" tint="0.59996337778862885"/>
                </patternFill>
              </fill>
            </x14:dxf>
          </x14:cfRule>
          <x14:cfRule type="expression" priority="698" id="{D045DE60-EFC2-464C-AB37-433DB01ABEE0}">
            <xm:f>AND(BM20&gt;=Einstellungen!$D$196,BM20&lt;=Einstellungen!$E$196)</xm:f>
            <x14:dxf>
              <fill>
                <patternFill>
                  <bgColor theme="5" tint="0.59996337778862885"/>
                </patternFill>
              </fill>
            </x14:dxf>
          </x14:cfRule>
          <x14:cfRule type="expression" priority="702" id="{93D93C59-BA7B-4501-AB83-7F046F9613B2}">
            <xm:f>AND(BM20&gt;=Einstellungen!$D$192,BM20&lt;=Einstellungen!$E$192)</xm:f>
            <x14:dxf>
              <fill>
                <patternFill>
                  <bgColor theme="5" tint="0.59996337778862885"/>
                </patternFill>
              </fill>
            </x14:dxf>
          </x14:cfRule>
          <xm:sqref>BS21 BS23</xm:sqref>
        </x14:conditionalFormatting>
        <x14:conditionalFormatting xmlns:xm="http://schemas.microsoft.com/office/excel/2006/main">
          <x14:cfRule type="expression" priority="1822" id="{B2A57239-9337-43CB-BF73-1CDA2BCE2932}">
            <xm:f>AND(BM12&gt;=Einstellungen!$D$214,BM12&lt;=Einstellungen!$E$214)</xm:f>
            <x14:dxf>
              <fill>
                <patternFill>
                  <bgColor rgb="FFFFC000"/>
                </patternFill>
              </fill>
            </x14:dxf>
          </x14:cfRule>
          <x14:cfRule type="expression" priority="1818" id="{FE016CA8-B52E-4F25-922E-4539AA7EC34C}">
            <xm:f>AND(BM12&gt;=Einstellungen!$D$210,BM12&lt;=Einstellungen!$E$210)</xm:f>
            <x14:dxf>
              <fill>
                <patternFill>
                  <bgColor rgb="FFFFC000"/>
                </patternFill>
              </fill>
            </x14:dxf>
          </x14:cfRule>
          <x14:cfRule type="expression" priority="1813" id="{5B76EC2B-E36D-4416-9595-F2A1C663F90F}">
            <xm:f>AND(BM12&gt;=Einstellungen!$D$205,BM12&lt;=Einstellungen!$E$205)</xm:f>
            <x14:dxf>
              <fill>
                <patternFill>
                  <bgColor rgb="FFFFC000"/>
                </patternFill>
              </fill>
            </x14:dxf>
          </x14:cfRule>
          <x14:cfRule type="expression" priority="1814" id="{A8F2D762-223A-4113-A74E-5130BEA8985E}">
            <xm:f>AND( BM12&gt;=Einstellungen!$D$206,BM12&lt;=Einstellungen!$E$206)</xm:f>
            <x14:dxf>
              <fill>
                <patternFill>
                  <bgColor rgb="FFFFC000"/>
                </patternFill>
              </fill>
            </x14:dxf>
          </x14:cfRule>
          <x14:cfRule type="expression" priority="1815" id="{E3B169CA-C54A-4E8B-83AD-2D4B4A9D9200}">
            <xm:f>AND(BM12&gt;=Einstellungen!$D$207,BM12&lt;=Einstellungen!$E$207)</xm:f>
            <x14:dxf>
              <fill>
                <patternFill>
                  <bgColor rgb="FFFFC000"/>
                </patternFill>
              </fill>
            </x14:dxf>
          </x14:cfRule>
          <x14:cfRule type="expression" priority="1816" id="{1ADFC811-E87C-414B-B219-7CE48020014D}">
            <xm:f>AND(BM12&gt;=Einstellungen!$D$208,BM12&lt;=Einstellungen!$E$208)</xm:f>
            <x14:dxf>
              <fill>
                <patternFill>
                  <bgColor rgb="FFFFC000"/>
                </patternFill>
              </fill>
            </x14:dxf>
          </x14:cfRule>
          <x14:cfRule type="expression" priority="1817" id="{58760A75-0F76-47E7-9BF4-6BD725DE1340}">
            <xm:f>AND(BM12&gt;=Einstellungen!$D$209,BM12&lt;=Einstellungen!$E$209)</xm:f>
            <x14:dxf>
              <fill>
                <patternFill>
                  <bgColor rgb="FFFFC000"/>
                </patternFill>
              </fill>
            </x14:dxf>
          </x14:cfRule>
          <x14:cfRule type="expression" priority="1819" id="{B2A197F1-303F-4D82-BE00-41BFAFA7F97F}">
            <xm:f>AND(BM12&gt;=Einstellungen!$D$211,BM12&lt;=Einstellungen!$E$211)</xm:f>
            <x14:dxf>
              <fill>
                <patternFill>
                  <bgColor rgb="FFFFC000"/>
                </patternFill>
              </fill>
            </x14:dxf>
          </x14:cfRule>
          <x14:cfRule type="expression" priority="1820" id="{531590F6-C17B-4075-9610-669FA8095684}">
            <xm:f>AND(BM12&gt;=Einstellungen!$D$212,BM12&lt;=Einstellungen!$E$212)</xm:f>
            <x14:dxf>
              <fill>
                <patternFill>
                  <bgColor rgb="FFFFC000"/>
                </patternFill>
              </fill>
            </x14:dxf>
          </x14:cfRule>
          <x14:cfRule type="expression" priority="1821" id="{5BCED813-A8EA-42EC-930F-B2FC0FD7F1E4}">
            <xm:f>AND(BM12&gt;=Einstellungen!$D$213,BM12&lt;=Einstellungen!$E$213)</xm:f>
            <x14:dxf>
              <fill>
                <patternFill>
                  <bgColor rgb="FFFFC000"/>
                </patternFill>
              </fill>
            </x14:dxf>
          </x14:cfRule>
          <xm:sqref>BT12</xm:sqref>
        </x14:conditionalFormatting>
        <x14:conditionalFormatting xmlns:xm="http://schemas.microsoft.com/office/excel/2006/main">
          <x14:cfRule type="expression" priority="1812" id="{FCD72FBC-0205-4CC3-9298-E3B5A0340898}">
            <xm:f>AND(BM12&gt;=Einstellungen!$D$214,BM12&lt;=Einstellungen!$E$214)</xm:f>
            <x14:dxf>
              <fill>
                <patternFill>
                  <bgColor rgb="FFFFC000"/>
                </patternFill>
              </fill>
            </x14:dxf>
          </x14:cfRule>
          <x14:cfRule type="expression" priority="1811" id="{BEBF5D00-4397-4123-AE26-16EB8041A7C3}">
            <xm:f>AND(BM12&gt;=Einstellungen!$D$213,BM12&lt;=Einstellungen!$E$213)</xm:f>
            <x14:dxf>
              <fill>
                <patternFill>
                  <bgColor rgb="FFFFC000"/>
                </patternFill>
              </fill>
            </x14:dxf>
          </x14:cfRule>
          <x14:cfRule type="expression" priority="1810" id="{9CB743E0-82AD-464C-889D-EE7238385840}">
            <xm:f>AND(BM12&gt;=Einstellungen!$D$212,BM12&lt;=Einstellungen!$E$212)</xm:f>
            <x14:dxf>
              <fill>
                <patternFill>
                  <bgColor rgb="FFFFC000"/>
                </patternFill>
              </fill>
            </x14:dxf>
          </x14:cfRule>
          <x14:cfRule type="expression" priority="1806" id="{DAC6D21E-7292-4685-A29E-785CF6B5EFEF}">
            <xm:f>AND(BM12&gt;=Einstellungen!$D$208,BM12&lt;=Einstellungen!$E$208)</xm:f>
            <x14:dxf>
              <fill>
                <patternFill>
                  <bgColor rgb="FFFFC000"/>
                </patternFill>
              </fill>
            </x14:dxf>
          </x14:cfRule>
          <x14:cfRule type="expression" priority="1807" id="{944B4361-B62E-4D68-8AF3-A43241C127AD}">
            <xm:f>AND(BM12&gt;=Einstellungen!$D$209,BM12&lt;=Einstellungen!$E$209)</xm:f>
            <x14:dxf>
              <fill>
                <patternFill>
                  <bgColor rgb="FFFFC000"/>
                </patternFill>
              </fill>
            </x14:dxf>
          </x14:cfRule>
          <x14:cfRule type="expression" priority="1808" id="{3347A408-59FE-4E56-9C54-7A4A4167DA7E}">
            <xm:f>AND(BM12&gt;=Einstellungen!$D$210,BM12&lt;=Einstellungen!$E$210)</xm:f>
            <x14:dxf>
              <fill>
                <patternFill>
                  <bgColor rgb="FFFFC000"/>
                </patternFill>
              </fill>
            </x14:dxf>
          </x14:cfRule>
          <x14:cfRule type="expression" priority="1809" id="{31EA5792-CB18-41E5-BED7-FB782C4B9873}">
            <xm:f>AND(BM12&gt;=Einstellungen!$D$211,BM12&lt;=Einstellungen!$E$211)</xm:f>
            <x14:dxf>
              <fill>
                <patternFill>
                  <bgColor rgb="FFFFC000"/>
                </patternFill>
              </fill>
            </x14:dxf>
          </x14:cfRule>
          <x14:cfRule type="expression" priority="1805" id="{51CA1704-EDE0-4288-87B3-5B942CC476C8}">
            <xm:f>AND(BM12&gt;=Einstellungen!$D$207,BM12&lt;=Einstellungen!$E$207)</xm:f>
            <x14:dxf>
              <fill>
                <patternFill>
                  <bgColor rgb="FFFFC000"/>
                </patternFill>
              </fill>
            </x14:dxf>
          </x14:cfRule>
          <x14:cfRule type="expression" priority="1804" id="{EE2A3DE6-FB86-4C73-B5F4-7A46A4FCC6AB}">
            <xm:f>AND(BM12&gt;=Einstellungen!$D$206,BM12&lt;=Einstellungen!$E$206)</xm:f>
            <x14:dxf>
              <fill>
                <patternFill>
                  <bgColor rgb="FFFFC000"/>
                </patternFill>
              </fill>
            </x14:dxf>
          </x14:cfRule>
          <x14:cfRule type="expression" priority="1803" id="{8CE2DE1B-72B7-4F84-9A89-AB663F39876A}">
            <xm:f>AND(BM12&gt;=Einstellungen!$D$205,BM12&lt;=Einstellungen!$E$205)</xm:f>
            <x14:dxf>
              <fill>
                <patternFill>
                  <bgColor rgb="FFFFC000"/>
                </patternFill>
              </fill>
            </x14:dxf>
          </x14:cfRule>
          <xm:sqref>BT13</xm:sqref>
        </x14:conditionalFormatting>
        <x14:conditionalFormatting xmlns:xm="http://schemas.microsoft.com/office/excel/2006/main">
          <x14:cfRule type="expression" priority="1707" id="{0E39EAF0-D86E-48FB-BE84-AF0AF8AE3859}">
            <xm:f>AND(BM14&gt;=Einstellungen!$D$209,BM14&lt;=Einstellungen!$E$209)</xm:f>
            <x14:dxf>
              <fill>
                <patternFill>
                  <bgColor rgb="FFFFC000"/>
                </patternFill>
              </fill>
            </x14:dxf>
          </x14:cfRule>
          <x14:cfRule type="expression" priority="1706" id="{291B8449-E7DC-4398-B3B7-82BC272FF281}">
            <xm:f>AND(BM14&gt;=Einstellungen!$D$208,BM14&lt;=Einstellungen!$E$208)</xm:f>
            <x14:dxf>
              <fill>
                <patternFill>
                  <bgColor rgb="FFFFC000"/>
                </patternFill>
              </fill>
            </x14:dxf>
          </x14:cfRule>
          <x14:cfRule type="expression" priority="1705" id="{0DF57FE3-975B-47CA-AF46-B8CD3DCC18E2}">
            <xm:f>AND(BM14&gt;=Einstellungen!$D$207,BM14&lt;=Einstellungen!$E$207)</xm:f>
            <x14:dxf>
              <fill>
                <patternFill>
                  <bgColor rgb="FFFFC000"/>
                </patternFill>
              </fill>
            </x14:dxf>
          </x14:cfRule>
          <x14:cfRule type="expression" priority="1704" id="{57CCDDE8-DE44-4860-8558-99C2E2025100}">
            <xm:f>AND( BM14&gt;=Einstellungen!$D$206,BM14&lt;=Einstellungen!$E$206)</xm:f>
            <x14:dxf>
              <fill>
                <patternFill>
                  <bgColor rgb="FFFFC000"/>
                </patternFill>
              </fill>
            </x14:dxf>
          </x14:cfRule>
          <x14:cfRule type="expression" priority="1703" id="{386186BC-D17F-43AA-B4AD-FAE9A447C909}">
            <xm:f>AND(BM14&gt;=Einstellungen!$D$205,BM14&lt;=Einstellungen!$E$205)</xm:f>
            <x14:dxf>
              <fill>
                <patternFill>
                  <bgColor rgb="FFFFC000"/>
                </patternFill>
              </fill>
            </x14:dxf>
          </x14:cfRule>
          <x14:cfRule type="expression" priority="1711" id="{3AEE7441-F614-4503-8050-11F58FBAC16F}">
            <xm:f>AND(BM14&gt;=Einstellungen!$D$213,BM14&lt;=Einstellungen!$E$213)</xm:f>
            <x14:dxf>
              <fill>
                <patternFill>
                  <bgColor rgb="FFFFC000"/>
                </patternFill>
              </fill>
            </x14:dxf>
          </x14:cfRule>
          <x14:cfRule type="expression" priority="1710" id="{B6D19939-5BC2-4B9D-8D32-B34E20862BB8}">
            <xm:f>AND(BM14&gt;=Einstellungen!$D$212,BM14&lt;=Einstellungen!$E$212)</xm:f>
            <x14:dxf>
              <fill>
                <patternFill>
                  <bgColor rgb="FFFFC000"/>
                </patternFill>
              </fill>
            </x14:dxf>
          </x14:cfRule>
          <x14:cfRule type="expression" priority="1709" id="{8A8CB0FE-B887-4492-AE16-D4D430F21CB9}">
            <xm:f>AND(BM14&gt;=Einstellungen!$D$211,BM14&lt;=Einstellungen!$E$211)</xm:f>
            <x14:dxf>
              <fill>
                <patternFill>
                  <bgColor rgb="FFFFC000"/>
                </patternFill>
              </fill>
            </x14:dxf>
          </x14:cfRule>
          <x14:cfRule type="expression" priority="1708" id="{BBDEC621-658D-47E6-9017-637D6D6B4145}">
            <xm:f>AND(BM14&gt;=Einstellungen!$D$210,BM14&lt;=Einstellungen!$E$210)</xm:f>
            <x14:dxf>
              <fill>
                <patternFill>
                  <bgColor rgb="FFFFC000"/>
                </patternFill>
              </fill>
            </x14:dxf>
          </x14:cfRule>
          <x14:cfRule type="expression" priority="1712" id="{1A6C8FBC-A103-4E61-8629-56F13E663643}">
            <xm:f>AND(BM14&gt;=Einstellungen!$D$214,BM14&lt;=Einstellungen!$E$214)</xm:f>
            <x14:dxf>
              <fill>
                <patternFill>
                  <bgColor rgb="FFFFC000"/>
                </patternFill>
              </fill>
            </x14:dxf>
          </x14:cfRule>
          <xm:sqref>BT14 BT16 BT18 BT24 BT26 BT28 BT30 BT32 BT34 BT36 BT38 BT40 BT42 BT44 BT46 BT48 BT50 BT52 BT54 BT56 BT58 BT60 BT62 BT64 BT66 BT68 BT70 BT72 BT74 BT76 BT78 BT80 BT82 BT84</xm:sqref>
        </x14:conditionalFormatting>
        <x14:conditionalFormatting xmlns:xm="http://schemas.microsoft.com/office/excel/2006/main">
          <x14:cfRule type="expression" priority="1697" id="{0B034628-E733-472A-923F-46538DBF81F9}">
            <xm:f>AND(BM14&gt;=Einstellungen!$D$209,BM14&lt;=Einstellungen!$E$209)</xm:f>
            <x14:dxf>
              <fill>
                <patternFill>
                  <bgColor rgb="FFFFC000"/>
                </patternFill>
              </fill>
            </x14:dxf>
          </x14:cfRule>
          <x14:cfRule type="expression" priority="1696" id="{38B82490-0A05-482B-88A8-555FE1E5FFAE}">
            <xm:f>AND(BM14&gt;=Einstellungen!$D$208,BM14&lt;=Einstellungen!$E$208)</xm:f>
            <x14:dxf>
              <fill>
                <patternFill>
                  <bgColor rgb="FFFFC000"/>
                </patternFill>
              </fill>
            </x14:dxf>
          </x14:cfRule>
          <x14:cfRule type="expression" priority="1695" id="{4FFE7A98-C84F-4D0E-BDEC-8FA97CE2A056}">
            <xm:f>AND(BM14&gt;=Einstellungen!$D$207,BM14&lt;=Einstellungen!$E$207)</xm:f>
            <x14:dxf>
              <fill>
                <patternFill>
                  <bgColor rgb="FFFFC000"/>
                </patternFill>
              </fill>
            </x14:dxf>
          </x14:cfRule>
          <x14:cfRule type="expression" priority="1694" id="{62950AB5-6F50-4238-A549-CD9F8ECB8313}">
            <xm:f>AND(BM14&gt;=Einstellungen!$D$206,BM14&lt;=Einstellungen!$E$206)</xm:f>
            <x14:dxf>
              <fill>
                <patternFill>
                  <bgColor rgb="FFFFC000"/>
                </patternFill>
              </fill>
            </x14:dxf>
          </x14:cfRule>
          <x14:cfRule type="expression" priority="1693" id="{D296FAC5-8059-481E-B61B-6F364DBCAA3E}">
            <xm:f>AND(BM14&gt;=Einstellungen!$D$205,BM14&lt;=Einstellungen!$E$205)</xm:f>
            <x14:dxf>
              <fill>
                <patternFill>
                  <bgColor rgb="FFFFC000"/>
                </patternFill>
              </fill>
            </x14:dxf>
          </x14:cfRule>
          <x14:cfRule type="expression" priority="1702" id="{479AC24F-AA74-45E4-B567-7F2A853F7739}">
            <xm:f>AND(BM14&gt;=Einstellungen!$D$214,BM14&lt;=Einstellungen!$E$214)</xm:f>
            <x14:dxf>
              <fill>
                <patternFill>
                  <bgColor rgb="FFFFC000"/>
                </patternFill>
              </fill>
            </x14:dxf>
          </x14:cfRule>
          <x14:cfRule type="expression" priority="1701" id="{A9FE5850-F58F-4A10-B544-14A5923C5499}">
            <xm:f>AND(BM14&gt;=Einstellungen!$D$213,BM14&lt;=Einstellungen!$E$213)</xm:f>
            <x14:dxf>
              <fill>
                <patternFill>
                  <bgColor rgb="FFFFC000"/>
                </patternFill>
              </fill>
            </x14:dxf>
          </x14:cfRule>
          <x14:cfRule type="expression" priority="1700" id="{3E3C7525-AB13-418B-9FB9-296BF28D3413}">
            <xm:f>AND(BM14&gt;=Einstellungen!$D$212,BM14&lt;=Einstellungen!$E$212)</xm:f>
            <x14:dxf>
              <fill>
                <patternFill>
                  <bgColor rgb="FFFFC000"/>
                </patternFill>
              </fill>
            </x14:dxf>
          </x14:cfRule>
          <x14:cfRule type="expression" priority="1699" id="{82AB8209-0AE5-4382-866D-9B1911C6568C}">
            <xm:f>AND(BM14&gt;=Einstellungen!$D$211,BM14&lt;=Einstellungen!$E$211)</xm:f>
            <x14:dxf>
              <fill>
                <patternFill>
                  <bgColor rgb="FFFFC000"/>
                </patternFill>
              </fill>
            </x14:dxf>
          </x14:cfRule>
          <x14:cfRule type="expression" priority="1698" id="{550458AE-2B87-473D-84E1-1006A8F9F759}">
            <xm:f>AND(BM14&gt;=Einstellungen!$D$210,BM14&lt;=Einstellungen!$E$210)</xm:f>
            <x14:dxf>
              <fill>
                <patternFill>
                  <bgColor rgb="FFFFC000"/>
                </patternFill>
              </fill>
            </x14:dxf>
          </x14:cfRule>
          <xm:sqref>BT15 BT17 BT19 BT25 BT27 BT29 BT31 BT33 BT35 BT37 BT39 BT41 BT43 BT45 BT47 BT49 BT51 BT53 BT55 BT57 BT59 BT61 BT63 BT65 BT67 BT69 BT71 BT73 BT75 BT77 BT79 BT81 BT83 BT85</xm:sqref>
        </x14:conditionalFormatting>
        <x14:conditionalFormatting xmlns:xm="http://schemas.microsoft.com/office/excel/2006/main">
          <x14:cfRule type="expression" priority="652" id="{50B66C1C-364E-4798-BABC-F65BAC920AFF}">
            <xm:f>AND(BM20&gt;=Einstellungen!$D$214,BM20&lt;=Einstellungen!$E$214)</xm:f>
            <x14:dxf>
              <fill>
                <patternFill>
                  <bgColor rgb="FFFFC000"/>
                </patternFill>
              </fill>
            </x14:dxf>
          </x14:cfRule>
          <x14:cfRule type="expression" priority="649" id="{2F5BD00B-C462-4C2D-90DB-8BD4C253F5E4}">
            <xm:f>AND(BM20&gt;=Einstellungen!$D$211,BM20&lt;=Einstellungen!$E$211)</xm:f>
            <x14:dxf>
              <fill>
                <patternFill>
                  <bgColor rgb="FFFFC000"/>
                </patternFill>
              </fill>
            </x14:dxf>
          </x14:cfRule>
          <x14:cfRule type="expression" priority="650" id="{72ABEBEE-D859-4349-84C7-D4BCD06E7507}">
            <xm:f>AND(BM20&gt;=Einstellungen!$D$212,BM20&lt;=Einstellungen!$E$212)</xm:f>
            <x14:dxf>
              <fill>
                <patternFill>
                  <bgColor rgb="FFFFC000"/>
                </patternFill>
              </fill>
            </x14:dxf>
          </x14:cfRule>
          <x14:cfRule type="expression" priority="651" id="{C1061133-8BA0-438B-99E1-CDEB9800D2E1}">
            <xm:f>AND(BM20&gt;=Einstellungen!$D$213,BM20&lt;=Einstellungen!$E$213)</xm:f>
            <x14:dxf>
              <fill>
                <patternFill>
                  <bgColor rgb="FFFFC000"/>
                </patternFill>
              </fill>
            </x14:dxf>
          </x14:cfRule>
          <x14:cfRule type="expression" priority="648" id="{CF123E86-F307-4685-9106-A803B969E9B1}">
            <xm:f>AND(BM20&gt;=Einstellungen!$D$210,BM20&lt;=Einstellungen!$E$210)</xm:f>
            <x14:dxf>
              <fill>
                <patternFill>
                  <bgColor rgb="FFFFC000"/>
                </patternFill>
              </fill>
            </x14:dxf>
          </x14:cfRule>
          <x14:cfRule type="expression" priority="647" id="{5737E771-588B-46B8-9E01-27100AFCD380}">
            <xm:f>AND(BM20&gt;=Einstellungen!$D$209,BM20&lt;=Einstellungen!$E$209)</xm:f>
            <x14:dxf>
              <fill>
                <patternFill>
                  <bgColor rgb="FFFFC000"/>
                </patternFill>
              </fill>
            </x14:dxf>
          </x14:cfRule>
          <x14:cfRule type="expression" priority="646" id="{C1CC73E3-BAD7-4D0A-BB08-8E5542238C5F}">
            <xm:f>AND(BM20&gt;=Einstellungen!$D$208,BM20&lt;=Einstellungen!$E$208)</xm:f>
            <x14:dxf>
              <fill>
                <patternFill>
                  <bgColor rgb="FFFFC000"/>
                </patternFill>
              </fill>
            </x14:dxf>
          </x14:cfRule>
          <x14:cfRule type="expression" priority="645" id="{BFF9A1B0-5434-42F0-91FD-EC4F1011D81B}">
            <xm:f>AND(BM20&gt;=Einstellungen!$D$207,BM20&lt;=Einstellungen!$E$207)</xm:f>
            <x14:dxf>
              <fill>
                <patternFill>
                  <bgColor rgb="FFFFC000"/>
                </patternFill>
              </fill>
            </x14:dxf>
          </x14:cfRule>
          <x14:cfRule type="expression" priority="644" id="{A9E1836F-4FE4-4DB9-82F2-4F9ACBEC0845}">
            <xm:f>AND( BM20&gt;=Einstellungen!$D$206,BM20&lt;=Einstellungen!$E$206)</xm:f>
            <x14:dxf>
              <fill>
                <patternFill>
                  <bgColor rgb="FFFFC000"/>
                </patternFill>
              </fill>
            </x14:dxf>
          </x14:cfRule>
          <x14:cfRule type="expression" priority="643" id="{268869C8-ECBC-47A9-A5DC-79BB2ABF3D26}">
            <xm:f>AND(BM20&gt;=Einstellungen!$D$205,BM20&lt;=Einstellungen!$E$205)</xm:f>
            <x14:dxf>
              <fill>
                <patternFill>
                  <bgColor rgb="FFFFC000"/>
                </patternFill>
              </fill>
            </x14:dxf>
          </x14:cfRule>
          <xm:sqref>BT20 BT22</xm:sqref>
        </x14:conditionalFormatting>
        <x14:conditionalFormatting xmlns:xm="http://schemas.microsoft.com/office/excel/2006/main">
          <x14:cfRule type="expression" priority="638" id="{5488ABBD-4640-42E0-B8EC-D76A8AAD3985}">
            <xm:f>AND(BM20&gt;=Einstellungen!$D$210,BM20&lt;=Einstellungen!$E$210)</xm:f>
            <x14:dxf>
              <fill>
                <patternFill>
                  <bgColor rgb="FFFFC000"/>
                </patternFill>
              </fill>
            </x14:dxf>
          </x14:cfRule>
          <x14:cfRule type="expression" priority="635" id="{D47B1E03-02EA-4EA7-ADB5-FC72B219DED6}">
            <xm:f>AND(BM20&gt;=Einstellungen!$D$207,BM20&lt;=Einstellungen!$E$207)</xm:f>
            <x14:dxf>
              <fill>
                <patternFill>
                  <bgColor rgb="FFFFC000"/>
                </patternFill>
              </fill>
            </x14:dxf>
          </x14:cfRule>
          <x14:cfRule type="expression" priority="640" id="{FAEDC4C2-E94D-4442-8245-6CF5E9298C88}">
            <xm:f>AND(BM20&gt;=Einstellungen!$D$212,BM20&lt;=Einstellungen!$E$212)</xm:f>
            <x14:dxf>
              <fill>
                <patternFill>
                  <bgColor rgb="FFFFC000"/>
                </patternFill>
              </fill>
            </x14:dxf>
          </x14:cfRule>
          <x14:cfRule type="expression" priority="641" id="{CD1A3107-CC1D-4892-BC7B-5E8FA2E8C0CE}">
            <xm:f>AND(BM20&gt;=Einstellungen!$D$213,BM20&lt;=Einstellungen!$E$213)</xm:f>
            <x14:dxf>
              <fill>
                <patternFill>
                  <bgColor rgb="FFFFC000"/>
                </patternFill>
              </fill>
            </x14:dxf>
          </x14:cfRule>
          <x14:cfRule type="expression" priority="642" id="{C3801393-0703-4E73-B838-BDCAF3B2BC0A}">
            <xm:f>AND(BM20&gt;=Einstellungen!$D$214,BM20&lt;=Einstellungen!$E$214)</xm:f>
            <x14:dxf>
              <fill>
                <patternFill>
                  <bgColor rgb="FFFFC000"/>
                </patternFill>
              </fill>
            </x14:dxf>
          </x14:cfRule>
          <x14:cfRule type="expression" priority="634" id="{E72B5602-ABE8-48B6-89AD-FE7D9E58C079}">
            <xm:f>AND(BM20&gt;=Einstellungen!$D$206,BM20&lt;=Einstellungen!$E$206)</xm:f>
            <x14:dxf>
              <fill>
                <patternFill>
                  <bgColor rgb="FFFFC000"/>
                </patternFill>
              </fill>
            </x14:dxf>
          </x14:cfRule>
          <x14:cfRule type="expression" priority="633" id="{8573B9D3-C389-4DA8-8F9C-A504A412E5B0}">
            <xm:f>AND(BM20&gt;=Einstellungen!$D$205,BM20&lt;=Einstellungen!$E$205)</xm:f>
            <x14:dxf>
              <fill>
                <patternFill>
                  <bgColor rgb="FFFFC000"/>
                </patternFill>
              </fill>
            </x14:dxf>
          </x14:cfRule>
          <x14:cfRule type="expression" priority="637" id="{5DD7304B-9E8B-42FB-9D68-C9DE8F89694A}">
            <xm:f>AND(BM20&gt;=Einstellungen!$D$209,BM20&lt;=Einstellungen!$E$209)</xm:f>
            <x14:dxf>
              <fill>
                <patternFill>
                  <bgColor rgb="FFFFC000"/>
                </patternFill>
              </fill>
            </x14:dxf>
          </x14:cfRule>
          <x14:cfRule type="expression" priority="636" id="{5AA383FA-3DD7-4721-BD08-082EE964D6FC}">
            <xm:f>AND(BM20&gt;=Einstellungen!$D$208,BM20&lt;=Einstellungen!$E$208)</xm:f>
            <x14:dxf>
              <fill>
                <patternFill>
                  <bgColor rgb="FFFFC000"/>
                </patternFill>
              </fill>
            </x14:dxf>
          </x14:cfRule>
          <x14:cfRule type="expression" priority="639" id="{F9051AE1-4509-464B-B0FA-84BA0CC44022}">
            <xm:f>AND(BM20&gt;=Einstellungen!$D$211,BM20&lt;=Einstellungen!$E$211)</xm:f>
            <x14:dxf>
              <fill>
                <patternFill>
                  <bgColor rgb="FFFFC000"/>
                </patternFill>
              </fill>
            </x14:dxf>
          </x14:cfRule>
          <xm:sqref>BT21 BT23</xm:sqref>
        </x14:conditionalFormatting>
        <x14:conditionalFormatting xmlns:xm="http://schemas.microsoft.com/office/excel/2006/main">
          <x14:cfRule type="expression" priority="1801" id="{E76DB99D-7296-4B31-A2EE-1F91B66ABC0F}">
            <xm:f>AND(BM12&gt;=Einstellungen!$D$226,BM12&lt;=Einstellungen!$E$226)</xm:f>
            <x14:dxf>
              <fill>
                <patternFill>
                  <bgColor theme="2" tint="-0.24994659260841701"/>
                </patternFill>
              </fill>
            </x14:dxf>
          </x14:cfRule>
          <x14:cfRule type="expression" priority="1793" id="{A358617B-167F-40D6-9AE9-8EA0501B704C}">
            <xm:f>AND(BM12&gt;=Einstellungen!$D$218,BM12&lt;=Einstellungen!$E$218)</xm:f>
            <x14:dxf>
              <fill>
                <patternFill>
                  <bgColor theme="2" tint="-0.24994659260841701"/>
                </patternFill>
              </fill>
            </x14:dxf>
          </x14:cfRule>
          <x14:cfRule type="expression" priority="1794" id="{C9E6811E-C470-44DB-9078-915040FA1EAC}">
            <xm:f>AND( BM12&gt;=Einstellungen!$D$219,BM12&lt;=Einstellungen!$E$219)</xm:f>
            <x14:dxf>
              <fill>
                <patternFill>
                  <bgColor theme="2" tint="-0.24994659260841701"/>
                </patternFill>
              </fill>
            </x14:dxf>
          </x14:cfRule>
          <x14:cfRule type="expression" priority="1795" id="{FF92CE7E-840B-416F-B1D7-C2CAC4EA8C7B}">
            <xm:f>AND(BM12&gt;=Einstellungen!$D$220,BM12&lt;=Einstellungen!$E$220)</xm:f>
            <x14:dxf>
              <fill>
                <patternFill>
                  <bgColor theme="2" tint="-0.24994659260841701"/>
                </patternFill>
              </fill>
            </x14:dxf>
          </x14:cfRule>
          <x14:cfRule type="expression" priority="1796" id="{B9E897BD-BED0-4D36-954D-E4ED8EAB259F}">
            <xm:f>AND(BM12&gt;=Einstellungen!$D$221,BM12&lt;=Einstellungen!$E$221)</xm:f>
            <x14:dxf>
              <fill>
                <patternFill>
                  <bgColor theme="2" tint="-0.24994659260841701"/>
                </patternFill>
              </fill>
            </x14:dxf>
          </x14:cfRule>
          <x14:cfRule type="expression" priority="1797" id="{7E1E3178-F3BE-4475-A496-B6BBA0F7A65A}">
            <xm:f>AND(BM12&gt;=Einstellungen!$D$222,BM12&lt;=Einstellungen!$E$222)</xm:f>
            <x14:dxf>
              <fill>
                <patternFill>
                  <bgColor theme="2" tint="-0.24994659260841701"/>
                </patternFill>
              </fill>
            </x14:dxf>
          </x14:cfRule>
          <x14:cfRule type="expression" priority="1798" id="{818CA7D7-208C-4867-8A05-F83C345DD53F}">
            <xm:f>AND(BM12&gt;=Einstellungen!$D$223,BM12&lt;=Einstellungen!$E$223)</xm:f>
            <x14:dxf>
              <fill>
                <patternFill>
                  <bgColor theme="2" tint="-0.24994659260841701"/>
                </patternFill>
              </fill>
            </x14:dxf>
          </x14:cfRule>
          <x14:cfRule type="expression" priority="1799" id="{B9D6B57B-D9BF-476C-8EDC-577683D5A9D6}">
            <xm:f>AND(BM12&gt;=Einstellungen!$D$224,BM12&lt;=Einstellungen!$E$224)</xm:f>
            <x14:dxf>
              <fill>
                <patternFill>
                  <bgColor theme="2" tint="-0.24994659260841701"/>
                </patternFill>
              </fill>
            </x14:dxf>
          </x14:cfRule>
          <x14:cfRule type="expression" priority="1800" id="{B4E8F996-B929-4937-9967-B8011467B90F}">
            <xm:f>AND(BM12&gt;=Einstellungen!$D$225,BM12&lt;=Einstellungen!$E$225)</xm:f>
            <x14:dxf>
              <fill>
                <patternFill>
                  <bgColor theme="2" tint="-0.24994659260841701"/>
                </patternFill>
              </fill>
            </x14:dxf>
          </x14:cfRule>
          <x14:cfRule type="expression" priority="1802" id="{0276D2E8-C4DF-4D1A-8B1C-CDB47F462234}">
            <xm:f>AND(BM12&gt;=Einstellungen!$D$227,BM12&lt;=Einstellungen!$E$227)</xm:f>
            <x14:dxf>
              <fill>
                <patternFill>
                  <bgColor theme="2" tint="-0.24994659260841701"/>
                </patternFill>
              </fill>
            </x14:dxf>
          </x14:cfRule>
          <xm:sqref>BU12</xm:sqref>
        </x14:conditionalFormatting>
        <x14:conditionalFormatting xmlns:xm="http://schemas.microsoft.com/office/excel/2006/main">
          <x14:cfRule type="expression" priority="1783" id="{E4C32594-BF32-4785-A31E-0794C574ED59}">
            <xm:f>AND(BM12&gt;=Einstellungen!$D$218,BM12&lt;=Einstellungen!$E$218)</xm:f>
            <x14:dxf>
              <fill>
                <patternFill>
                  <bgColor theme="2" tint="-0.24994659260841701"/>
                </patternFill>
              </fill>
            </x14:dxf>
          </x14:cfRule>
          <x14:cfRule type="expression" priority="1785" id="{A3008385-7022-44D2-9132-34175D78F61D}">
            <xm:f>AND(BM12&gt;=Einstellungen!$D$220,BM12&lt;=Einstellungen!$E$220)</xm:f>
            <x14:dxf>
              <fill>
                <patternFill>
                  <bgColor theme="2" tint="-0.24994659260841701"/>
                </patternFill>
              </fill>
            </x14:dxf>
          </x14:cfRule>
          <x14:cfRule type="expression" priority="1786" id="{B0449ADF-4CEB-46FE-90F5-6DBA9199F134}">
            <xm:f>AND(BM12&gt;=Einstellungen!$D$221,BM12&lt;=Einstellungen!$E$221)</xm:f>
            <x14:dxf>
              <fill>
                <patternFill>
                  <bgColor theme="2" tint="-0.24994659260841701"/>
                </patternFill>
              </fill>
            </x14:dxf>
          </x14:cfRule>
          <x14:cfRule type="expression" priority="1787" id="{4F8BDA3C-055D-4AB0-95F6-9C1441005DA9}">
            <xm:f>AND(BM12&gt;=Einstellungen!$D$222,BM12&lt;=Einstellungen!$E$222)</xm:f>
            <x14:dxf>
              <fill>
                <patternFill>
                  <bgColor theme="2" tint="-0.24994659260841701"/>
                </patternFill>
              </fill>
            </x14:dxf>
          </x14:cfRule>
          <x14:cfRule type="expression" priority="1788" id="{ECCBD56A-7A51-4FCC-9B7F-F40E8533795E}">
            <xm:f>AND(BM12&gt;=Einstellungen!$D$223,BM12&lt;=Einstellungen!$E$223)</xm:f>
            <x14:dxf>
              <fill>
                <patternFill>
                  <bgColor theme="2" tint="-0.24994659260841701"/>
                </patternFill>
              </fill>
            </x14:dxf>
          </x14:cfRule>
          <x14:cfRule type="expression" priority="1789" id="{2F8129CE-0168-4BDC-AE8B-E1D327016EFB}">
            <xm:f>AND(BM12&gt;=Einstellungen!$D$224,BM12&lt;=Einstellungen!$E$224)</xm:f>
            <x14:dxf>
              <fill>
                <patternFill>
                  <bgColor theme="2" tint="-0.24994659260841701"/>
                </patternFill>
              </fill>
            </x14:dxf>
          </x14:cfRule>
          <x14:cfRule type="expression" priority="1790" id="{FD995309-79E6-4D35-8C0B-3876D7BC3BE2}">
            <xm:f>AND(BM12&gt;=Einstellungen!$D$225,BM12&lt;=Einstellungen!$E$225)</xm:f>
            <x14:dxf>
              <fill>
                <patternFill>
                  <bgColor theme="2" tint="-0.24994659260841701"/>
                </patternFill>
              </fill>
            </x14:dxf>
          </x14:cfRule>
          <x14:cfRule type="expression" priority="1791" id="{9BB1F2A7-2654-4F98-94CE-24A3BE2A95A3}">
            <xm:f>AND(BM12&gt;=Einstellungen!$D$226,BM12&lt;=Einstellungen!$E$226)</xm:f>
            <x14:dxf>
              <fill>
                <patternFill>
                  <bgColor theme="2" tint="-0.24994659260841701"/>
                </patternFill>
              </fill>
            </x14:dxf>
          </x14:cfRule>
          <x14:cfRule type="expression" priority="1792" id="{D7642DF0-FB81-40E5-99B2-D9C14E5FC726}">
            <xm:f>AND(BM12&gt;=Einstellungen!$D$227,BM12&lt;=Einstellungen!$E$227)</xm:f>
            <x14:dxf>
              <fill>
                <patternFill>
                  <bgColor theme="2" tint="-0.24994659260841701"/>
                </patternFill>
              </fill>
            </x14:dxf>
          </x14:cfRule>
          <x14:cfRule type="expression" priority="1784" id="{BE39D046-0531-4826-9F24-C5F13ACB5E0E}">
            <xm:f>AND( BM12&gt;=Einstellungen!$D$219,BM12&lt;=Einstellungen!$E$219)</xm:f>
            <x14:dxf>
              <fill>
                <patternFill>
                  <bgColor theme="2" tint="-0.24994659260841701"/>
                </patternFill>
              </fill>
            </x14:dxf>
          </x14:cfRule>
          <xm:sqref>BU13</xm:sqref>
        </x14:conditionalFormatting>
        <x14:conditionalFormatting xmlns:xm="http://schemas.microsoft.com/office/excel/2006/main">
          <x14:cfRule type="expression" priority="1774" id="{9E065EDD-E33A-43AD-BBC2-2BE70CA7383C}">
            <xm:f>AND( BM14&gt;=Einstellungen!$D$219,BM14&lt;=Einstellungen!$E$219)</xm:f>
            <x14:dxf>
              <fill>
                <patternFill>
                  <bgColor theme="2" tint="-0.24994659260841701"/>
                </patternFill>
              </fill>
            </x14:dxf>
          </x14:cfRule>
          <x14:cfRule type="expression" priority="1775" id="{86979B74-F339-418D-A77D-F3218DBCF750}">
            <xm:f>AND(BM14&gt;=Einstellungen!$D$220,BM14&lt;=Einstellungen!$E$220)</xm:f>
            <x14:dxf>
              <fill>
                <patternFill>
                  <bgColor theme="2" tint="-0.24994659260841701"/>
                </patternFill>
              </fill>
            </x14:dxf>
          </x14:cfRule>
          <x14:cfRule type="expression" priority="1776" id="{45BF1B61-62FB-42FB-8FF9-D19E83648537}">
            <xm:f>AND(BM14&gt;=Einstellungen!$D$221,BM14&lt;=Einstellungen!$E$221)</xm:f>
            <x14:dxf>
              <fill>
                <patternFill>
                  <bgColor theme="2" tint="-0.24994659260841701"/>
                </patternFill>
              </fill>
            </x14:dxf>
          </x14:cfRule>
          <x14:cfRule type="expression" priority="1777" id="{F7709EB1-C2B1-499B-8156-5161D4421601}">
            <xm:f>AND(BM14&gt;=Einstellungen!$D$222,BM14&lt;=Einstellungen!$E$222)</xm:f>
            <x14:dxf>
              <fill>
                <patternFill>
                  <bgColor theme="2" tint="-0.24994659260841701"/>
                </patternFill>
              </fill>
            </x14:dxf>
          </x14:cfRule>
          <x14:cfRule type="expression" priority="1778" id="{12418456-9FE6-4ECF-B5AB-5357BD118FF4}">
            <xm:f>AND(BM14&gt;=Einstellungen!$D$223,BM14&lt;=Einstellungen!$E$223)</xm:f>
            <x14:dxf>
              <fill>
                <patternFill>
                  <bgColor theme="2" tint="-0.24994659260841701"/>
                </patternFill>
              </fill>
            </x14:dxf>
          </x14:cfRule>
          <x14:cfRule type="expression" priority="1779" id="{D9F3C264-0B4B-45A3-892C-10305EF08791}">
            <xm:f>AND(BM14&gt;=Einstellungen!$D$224,BM14&lt;=Einstellungen!$E$224)</xm:f>
            <x14:dxf>
              <fill>
                <patternFill>
                  <bgColor theme="2" tint="-0.24994659260841701"/>
                </patternFill>
              </fill>
            </x14:dxf>
          </x14:cfRule>
          <x14:cfRule type="expression" priority="1780" id="{D6DF9C29-6885-430A-8145-865158FCBDFF}">
            <xm:f>AND(BM14&gt;=Einstellungen!$D$225,BM14&lt;=Einstellungen!$E$225)</xm:f>
            <x14:dxf>
              <fill>
                <patternFill>
                  <bgColor theme="2" tint="-0.24994659260841701"/>
                </patternFill>
              </fill>
            </x14:dxf>
          </x14:cfRule>
          <x14:cfRule type="expression" priority="1781" id="{D5F2F768-97A7-435D-B445-628D7565A956}">
            <xm:f>AND(BM14&gt;=Einstellungen!$D$226,BM14&lt;=Einstellungen!$E$226)</xm:f>
            <x14:dxf>
              <fill>
                <patternFill>
                  <bgColor theme="2" tint="-0.24994659260841701"/>
                </patternFill>
              </fill>
            </x14:dxf>
          </x14:cfRule>
          <x14:cfRule type="expression" priority="1782" id="{B4F6FAF3-14E6-49B8-83C3-8DC8B62EBB00}">
            <xm:f>AND(BM14&gt;=Einstellungen!$D$227,BM14&lt;=Einstellungen!$E$227)</xm:f>
            <x14:dxf>
              <fill>
                <patternFill>
                  <bgColor theme="2" tint="-0.24994659260841701"/>
                </patternFill>
              </fill>
            </x14:dxf>
          </x14:cfRule>
          <x14:cfRule type="expression" priority="1773" id="{79F1D57A-1CD4-46BD-B019-60BD076A1685}">
            <xm:f>AND(BM14&gt;=Einstellungen!$D$218,BM14&lt;=Einstellungen!$E$218)</xm:f>
            <x14:dxf>
              <fill>
                <patternFill>
                  <bgColor theme="2" tint="-0.24994659260841701"/>
                </patternFill>
              </fill>
            </x14:dxf>
          </x14:cfRule>
          <xm:sqref>BU14 BU16 BU18 BU24 BU26 BU28 BU30 BU32 BU34 BU36 BU38 BU40 BU42 BU44 BU46 BU48 BU50 BU52 BU54 BU56 BU58 BU60 BU62 BU64 BU66 BU68 BU70 BU72 BU74 BU76 BU78 BU80 BU82 BU84</xm:sqref>
        </x14:conditionalFormatting>
        <x14:conditionalFormatting xmlns:xm="http://schemas.microsoft.com/office/excel/2006/main">
          <x14:cfRule type="expression" priority="1766" id="{692792FD-C3E3-4A4C-9401-4DEF63D2E727}">
            <xm:f>AND(BM14&gt;=Einstellungen!$D$221,BM14&lt;=Einstellungen!$E$221)</xm:f>
            <x14:dxf>
              <fill>
                <patternFill>
                  <bgColor theme="2" tint="-0.24994659260841701"/>
                </patternFill>
              </fill>
            </x14:dxf>
          </x14:cfRule>
          <x14:cfRule type="expression" priority="1772" id="{0E92576B-B021-4A1E-B626-E04C322C17C9}">
            <xm:f>AND(BM14&gt;=Einstellungen!$D$227,BM14&lt;=Einstellungen!$E$227)</xm:f>
            <x14:dxf>
              <fill>
                <patternFill>
                  <bgColor theme="2" tint="-0.24994659260841701"/>
                </patternFill>
              </fill>
            </x14:dxf>
          </x14:cfRule>
          <x14:cfRule type="expression" priority="1763" id="{3D5F38A1-D387-4305-A85B-550CF972F7F7}">
            <xm:f>AND(BM14&gt;=Einstellungen!$D$218,BM14&lt;=Einstellungen!$E$218)</xm:f>
            <x14:dxf>
              <fill>
                <patternFill>
                  <bgColor theme="2" tint="-0.24994659260841701"/>
                </patternFill>
              </fill>
            </x14:dxf>
          </x14:cfRule>
          <x14:cfRule type="expression" priority="1764" id="{00E8B18B-2196-4BD3-9D24-5110A1EAC09F}">
            <xm:f>AND( BM14&gt;=Einstellungen!$D$219,BM14&lt;=Einstellungen!$E$219)</xm:f>
            <x14:dxf>
              <fill>
                <patternFill>
                  <bgColor theme="2" tint="-0.24994659260841701"/>
                </patternFill>
              </fill>
            </x14:dxf>
          </x14:cfRule>
          <x14:cfRule type="expression" priority="1765" id="{B238B099-8667-439D-A6E1-B246B62F00A5}">
            <xm:f>AND(BM14&gt;=Einstellungen!$D$220,BM14&lt;=Einstellungen!$E$220)</xm:f>
            <x14:dxf>
              <fill>
                <patternFill>
                  <bgColor theme="2" tint="-0.24994659260841701"/>
                </patternFill>
              </fill>
            </x14:dxf>
          </x14:cfRule>
          <x14:cfRule type="expression" priority="1767" id="{0FACB160-BB65-4261-8265-7FF24C7183AC}">
            <xm:f>AND(BM14&gt;=Einstellungen!$D$222,BM14&lt;=Einstellungen!$E$222)</xm:f>
            <x14:dxf>
              <fill>
                <patternFill>
                  <bgColor theme="2" tint="-0.24994659260841701"/>
                </patternFill>
              </fill>
            </x14:dxf>
          </x14:cfRule>
          <x14:cfRule type="expression" priority="1768" id="{9F08DF7C-4DA1-47AC-B5FD-06FDFFB68605}">
            <xm:f>AND(BM14&gt;=Einstellungen!$D$223,BM14&lt;=Einstellungen!$E$223)</xm:f>
            <x14:dxf>
              <fill>
                <patternFill>
                  <bgColor theme="2" tint="-0.24994659260841701"/>
                </patternFill>
              </fill>
            </x14:dxf>
          </x14:cfRule>
          <x14:cfRule type="expression" priority="1769" id="{F1A59CE5-D338-491C-869C-9E34D18E7F05}">
            <xm:f>AND(BM14&gt;=Einstellungen!$D$224,BM14&lt;=Einstellungen!$E$224)</xm:f>
            <x14:dxf>
              <fill>
                <patternFill>
                  <bgColor theme="2" tint="-0.24994659260841701"/>
                </patternFill>
              </fill>
            </x14:dxf>
          </x14:cfRule>
          <x14:cfRule type="expression" priority="1770" id="{A04D0E8A-16E8-4DD9-9316-DE0E7D005861}">
            <xm:f>AND(BM14&gt;=Einstellungen!$D$225,BM14&lt;=Einstellungen!$E$225)</xm:f>
            <x14:dxf>
              <fill>
                <patternFill>
                  <bgColor theme="2" tint="-0.24994659260841701"/>
                </patternFill>
              </fill>
            </x14:dxf>
          </x14:cfRule>
          <x14:cfRule type="expression" priority="1771" id="{B93B6670-D70D-4CCC-B8BA-A36D4924E5D7}">
            <xm:f>AND(BM14&gt;=Einstellungen!$D$226,BM14&lt;=Einstellungen!$E$226)</xm:f>
            <x14:dxf>
              <fill>
                <patternFill>
                  <bgColor theme="2" tint="-0.24994659260841701"/>
                </patternFill>
              </fill>
            </x14:dxf>
          </x14:cfRule>
          <xm:sqref>BU15 BU17 BU19 BU25 BU27 BU29 BU31 BU33 BU35 BU37 BU39 BU41 BU43 BU45 BU47 BU49 BU51 BU53 BU55 BU57 BU59 BU61 BU63 BU65 BU67 BU69 BU71 BU73 BU75 BU77 BU79 BU81 BU83 BU85</xm:sqref>
        </x14:conditionalFormatting>
        <x14:conditionalFormatting xmlns:xm="http://schemas.microsoft.com/office/excel/2006/main">
          <x14:cfRule type="expression" priority="670" id="{4787C30C-E5C8-4D3C-9111-CA6344A65F77}">
            <xm:f>AND(BM20&gt;=Einstellungen!$D$225,BM20&lt;=Einstellungen!$E$225)</xm:f>
            <x14:dxf>
              <fill>
                <patternFill>
                  <bgColor theme="2" tint="-0.24994659260841701"/>
                </patternFill>
              </fill>
            </x14:dxf>
          </x14:cfRule>
          <x14:cfRule type="expression" priority="669" id="{96C1A73F-63AB-43DF-8495-1FF43C3EC71B}">
            <xm:f>AND(BM20&gt;=Einstellungen!$D$224,BM20&lt;=Einstellungen!$E$224)</xm:f>
            <x14:dxf>
              <fill>
                <patternFill>
                  <bgColor theme="2" tint="-0.24994659260841701"/>
                </patternFill>
              </fill>
            </x14:dxf>
          </x14:cfRule>
          <x14:cfRule type="expression" priority="668" id="{086718AF-090A-42D6-9639-C8A2C582C0BF}">
            <xm:f>AND(BM20&gt;=Einstellungen!$D$223,BM20&lt;=Einstellungen!$E$223)</xm:f>
            <x14:dxf>
              <fill>
                <patternFill>
                  <bgColor theme="2" tint="-0.24994659260841701"/>
                </patternFill>
              </fill>
            </x14:dxf>
          </x14:cfRule>
          <x14:cfRule type="expression" priority="667" id="{189EBB67-94DE-43E5-B228-0D408C3CBD7F}">
            <xm:f>AND(BM20&gt;=Einstellungen!$D$222,BM20&lt;=Einstellungen!$E$222)</xm:f>
            <x14:dxf>
              <fill>
                <patternFill>
                  <bgColor theme="2" tint="-0.24994659260841701"/>
                </patternFill>
              </fill>
            </x14:dxf>
          </x14:cfRule>
          <x14:cfRule type="expression" priority="666" id="{76A82107-6E93-42F5-AA0F-62854EE2484A}">
            <xm:f>AND(BM20&gt;=Einstellungen!$D$221,BM20&lt;=Einstellungen!$E$221)</xm:f>
            <x14:dxf>
              <fill>
                <patternFill>
                  <bgColor theme="2" tint="-0.24994659260841701"/>
                </patternFill>
              </fill>
            </x14:dxf>
          </x14:cfRule>
          <x14:cfRule type="expression" priority="665" id="{0A656F2F-8CEA-4923-8997-BBDD686F47B4}">
            <xm:f>AND(BM20&gt;=Einstellungen!$D$220,BM20&lt;=Einstellungen!$E$220)</xm:f>
            <x14:dxf>
              <fill>
                <patternFill>
                  <bgColor theme="2" tint="-0.24994659260841701"/>
                </patternFill>
              </fill>
            </x14:dxf>
          </x14:cfRule>
          <x14:cfRule type="expression" priority="664" id="{63901E29-CC9A-4DF6-88B5-8BA9AA9E1FE9}">
            <xm:f>AND( BM20&gt;=Einstellungen!$D$219,BM20&lt;=Einstellungen!$E$219)</xm:f>
            <x14:dxf>
              <fill>
                <patternFill>
                  <bgColor theme="2" tint="-0.24994659260841701"/>
                </patternFill>
              </fill>
            </x14:dxf>
          </x14:cfRule>
          <x14:cfRule type="expression" priority="663" id="{A81EC429-B872-4C93-BCBC-F0BE70F7A006}">
            <xm:f>AND(BM20&gt;=Einstellungen!$D$218,BM20&lt;=Einstellungen!$E$218)</xm:f>
            <x14:dxf>
              <fill>
                <patternFill>
                  <bgColor theme="2" tint="-0.24994659260841701"/>
                </patternFill>
              </fill>
            </x14:dxf>
          </x14:cfRule>
          <x14:cfRule type="expression" priority="672" id="{4DDCF653-A826-4E0B-AC36-1732976191F0}">
            <xm:f>AND(BM20&gt;=Einstellungen!$D$227,BM20&lt;=Einstellungen!$E$227)</xm:f>
            <x14:dxf>
              <fill>
                <patternFill>
                  <bgColor theme="2" tint="-0.24994659260841701"/>
                </patternFill>
              </fill>
            </x14:dxf>
          </x14:cfRule>
          <x14:cfRule type="expression" priority="671" id="{6877694C-EAF0-420F-932F-2F42D62DECD8}">
            <xm:f>AND(BM20&gt;=Einstellungen!$D$226,BM20&lt;=Einstellungen!$E$226)</xm:f>
            <x14:dxf>
              <fill>
                <patternFill>
                  <bgColor theme="2" tint="-0.24994659260841701"/>
                </patternFill>
              </fill>
            </x14:dxf>
          </x14:cfRule>
          <xm:sqref>BU20 BU22</xm:sqref>
        </x14:conditionalFormatting>
        <x14:conditionalFormatting xmlns:xm="http://schemas.microsoft.com/office/excel/2006/main">
          <x14:cfRule type="expression" priority="660" id="{696B4736-676F-414A-8BEE-D8A353DE46F8}">
            <xm:f>AND(BM20&gt;=Einstellungen!$D$225,BM20&lt;=Einstellungen!$E$225)</xm:f>
            <x14:dxf>
              <fill>
                <patternFill>
                  <bgColor theme="2" tint="-0.24994659260841701"/>
                </patternFill>
              </fill>
            </x14:dxf>
          </x14:cfRule>
          <x14:cfRule type="expression" priority="659" id="{195818D1-97AF-4E39-84FE-28A9AA2E5541}">
            <xm:f>AND(BM20&gt;=Einstellungen!$D$224,BM20&lt;=Einstellungen!$E$224)</xm:f>
            <x14:dxf>
              <fill>
                <patternFill>
                  <bgColor theme="2" tint="-0.24994659260841701"/>
                </patternFill>
              </fill>
            </x14:dxf>
          </x14:cfRule>
          <x14:cfRule type="expression" priority="658" id="{7D8BE983-FD50-41F2-938A-A73CD3FD2706}">
            <xm:f>AND(BM20&gt;=Einstellungen!$D$223,BM20&lt;=Einstellungen!$E$223)</xm:f>
            <x14:dxf>
              <fill>
                <patternFill>
                  <bgColor theme="2" tint="-0.24994659260841701"/>
                </patternFill>
              </fill>
            </x14:dxf>
          </x14:cfRule>
          <x14:cfRule type="expression" priority="657" id="{5E4741AF-1B8D-4CAD-93FF-1ABD2484671D}">
            <xm:f>AND(BM20&gt;=Einstellungen!$D$222,BM20&lt;=Einstellungen!$E$222)</xm:f>
            <x14:dxf>
              <fill>
                <patternFill>
                  <bgColor theme="2" tint="-0.24994659260841701"/>
                </patternFill>
              </fill>
            </x14:dxf>
          </x14:cfRule>
          <x14:cfRule type="expression" priority="656" id="{EAEEBC4E-6F9A-4BE0-83C2-C631BEE5974A}">
            <xm:f>AND(BM20&gt;=Einstellungen!$D$221,BM20&lt;=Einstellungen!$E$221)</xm:f>
            <x14:dxf>
              <fill>
                <patternFill>
                  <bgColor theme="2" tint="-0.24994659260841701"/>
                </patternFill>
              </fill>
            </x14:dxf>
          </x14:cfRule>
          <x14:cfRule type="expression" priority="655" id="{6BD0A545-4CE7-449A-A17B-92D50595DE43}">
            <xm:f>AND(BM20&gt;=Einstellungen!$D$220,BM20&lt;=Einstellungen!$E$220)</xm:f>
            <x14:dxf>
              <fill>
                <patternFill>
                  <bgColor theme="2" tint="-0.24994659260841701"/>
                </patternFill>
              </fill>
            </x14:dxf>
          </x14:cfRule>
          <x14:cfRule type="expression" priority="662" id="{30B70FF8-9A08-4A29-89EE-998CCEEC2E0F}">
            <xm:f>AND(BM20&gt;=Einstellungen!$D$227,BM20&lt;=Einstellungen!$E$227)</xm:f>
            <x14:dxf>
              <fill>
                <patternFill>
                  <bgColor theme="2" tint="-0.24994659260841701"/>
                </patternFill>
              </fill>
            </x14:dxf>
          </x14:cfRule>
          <x14:cfRule type="expression" priority="654" id="{E5EABC8D-49E2-4B93-A234-3915DAA59C09}">
            <xm:f>AND( BM20&gt;=Einstellungen!$D$219,BM20&lt;=Einstellungen!$E$219)</xm:f>
            <x14:dxf>
              <fill>
                <patternFill>
                  <bgColor theme="2" tint="-0.24994659260841701"/>
                </patternFill>
              </fill>
            </x14:dxf>
          </x14:cfRule>
          <x14:cfRule type="expression" priority="653" id="{BC04852F-B730-4488-8D2F-035F444D76AC}">
            <xm:f>AND(BM20&gt;=Einstellungen!$D$218,BM20&lt;=Einstellungen!$E$218)</xm:f>
            <x14:dxf>
              <fill>
                <patternFill>
                  <bgColor theme="2" tint="-0.24994659260841701"/>
                </patternFill>
              </fill>
            </x14:dxf>
          </x14:cfRule>
          <x14:cfRule type="expression" priority="661" id="{45B734EC-3E3D-46EC-B2F8-F5CDBE09AEBB}">
            <xm:f>AND(BM20&gt;=Einstellungen!$D$226,BM20&lt;=Einstellungen!$E$226)</xm:f>
            <x14:dxf>
              <fill>
                <patternFill>
                  <bgColor theme="2" tint="-0.24994659260841701"/>
                </patternFill>
              </fill>
            </x14:dxf>
          </x14:cfRule>
          <xm:sqref>BU21 BU23</xm:sqref>
        </x14:conditionalFormatting>
        <x14:conditionalFormatting xmlns:xm="http://schemas.microsoft.com/office/excel/2006/main">
          <x14:cfRule type="expression" priority="4584" id="{6656D4B2-A08D-4579-8C7A-281C98B0D27D}">
            <xm:f>AND(Einstellungen!$E$51="x")</xm:f>
            <x14:dxf>
              <fill>
                <patternFill>
                  <bgColor theme="0" tint="-0.14996795556505021"/>
                </patternFill>
              </fill>
            </x14:dxf>
          </x14:cfRule>
          <xm:sqref>BV20:BV23</xm:sqref>
        </x14:conditionalFormatting>
        <x14:conditionalFormatting xmlns:xm="http://schemas.microsoft.com/office/excel/2006/main">
          <x14:cfRule type="expression" priority="3459" id="{494DB4CC-AE92-4AB0-8152-12A9B70379C5}">
            <xm:f>AND(Einstellungen!$E$51="x")</xm:f>
            <x14:dxf>
              <fill>
                <patternFill>
                  <bgColor theme="0" tint="-0.14996795556505021"/>
                </patternFill>
              </fill>
            </x14:dxf>
          </x14:cfRule>
          <x14:cfRule type="expression" priority="4433" id="{8CB3D6E5-FBFA-4C78-8775-E2C1DEDDA114}">
            <xm:f>AND(Einstellungen!$E$51="x")</xm:f>
            <x14:dxf>
              <fill>
                <patternFill>
                  <bgColor theme="0" tint="-0.14996795556505021"/>
                </patternFill>
              </fill>
            </x14:dxf>
          </x14:cfRule>
          <xm:sqref>BV34:BV37</xm:sqref>
        </x14:conditionalFormatting>
        <x14:conditionalFormatting xmlns:xm="http://schemas.microsoft.com/office/excel/2006/main">
          <x14:cfRule type="expression" priority="3427" id="{D61F29D3-74FA-443E-9D1E-AE9B297970B8}">
            <xm:f>AND(Einstellungen!$E$51="x")</xm:f>
            <x14:dxf>
              <fill>
                <patternFill>
                  <bgColor theme="0" tint="-0.14996795556505021"/>
                </patternFill>
              </fill>
            </x14:dxf>
          </x14:cfRule>
          <x14:cfRule type="expression" priority="4293" id="{2EF29610-D531-420B-9930-704A22182BA4}">
            <xm:f>AND(Einstellungen!$E$51="x")</xm:f>
            <x14:dxf>
              <fill>
                <patternFill>
                  <bgColor theme="0" tint="-0.14996795556505021"/>
                </patternFill>
              </fill>
            </x14:dxf>
          </x14:cfRule>
          <xm:sqref>BV48:BV51</xm:sqref>
        </x14:conditionalFormatting>
        <x14:conditionalFormatting xmlns:xm="http://schemas.microsoft.com/office/excel/2006/main">
          <x14:cfRule type="expression" priority="4153" id="{19184F91-6BF6-4773-B96D-22AEE9D47675}">
            <xm:f>AND(Einstellungen!$E$51="x")</xm:f>
            <x14:dxf>
              <fill>
                <patternFill>
                  <bgColor theme="0" tint="-0.14996795556505021"/>
                </patternFill>
              </fill>
            </x14:dxf>
          </x14:cfRule>
          <x14:cfRule type="expression" priority="3395" id="{9E54770F-DD55-4347-8920-D3EBC0019EE0}">
            <xm:f>AND(Einstellungen!$E$51="x")</xm:f>
            <x14:dxf>
              <fill>
                <patternFill>
                  <bgColor theme="0" tint="-0.14996795556505021"/>
                </patternFill>
              </fill>
            </x14:dxf>
          </x14:cfRule>
          <xm:sqref>BV62:BV65</xm:sqref>
        </x14:conditionalFormatting>
        <x14:conditionalFormatting xmlns:xm="http://schemas.microsoft.com/office/excel/2006/main">
          <x14:cfRule type="expression" priority="4013" id="{2C73C404-A0C9-45FB-9FA7-790BFFAFBBEB}">
            <xm:f>AND(Einstellungen!$E$51="x")</xm:f>
            <x14:dxf>
              <fill>
                <patternFill>
                  <bgColor theme="0" tint="-0.14996795556505021"/>
                </patternFill>
              </fill>
            </x14:dxf>
          </x14:cfRule>
          <x14:cfRule type="expression" priority="3353" id="{4C3457EC-676C-4C18-AAB9-8D1ADBC37A26}">
            <xm:f>AND(Einstellungen!$E$51="x")</xm:f>
            <x14:dxf>
              <fill>
                <patternFill>
                  <bgColor theme="0" tint="-0.14996795556505021"/>
                </patternFill>
              </fill>
            </x14:dxf>
          </x14:cfRule>
          <xm:sqref>BV76:BV79</xm:sqref>
        </x14:conditionalFormatting>
        <x14:conditionalFormatting xmlns:xm="http://schemas.microsoft.com/office/excel/2006/main">
          <x14:cfRule type="expression" priority="894" id="{FFD1B997-58EF-47B1-9518-8928A0A8A0DF}">
            <xm:f>AND(BV12&gt;=Einstellungen!$D$127,BV12&lt;=Einstellungen!$E$127)</xm:f>
            <x14:dxf>
              <fill>
                <patternFill>
                  <bgColor rgb="FF00B050"/>
                </patternFill>
              </fill>
            </x14:dxf>
          </x14:cfRule>
          <x14:cfRule type="expression" priority="885" id="{BE2641CD-6D89-4854-A439-FDC58AAB8AE8}">
            <xm:f>AND(BV12&gt;=Einstellungen!$D$136,BV12&lt;=Einstellungen!$E$136)</xm:f>
            <x14:dxf>
              <fill>
                <patternFill>
                  <bgColor rgb="FF00B050"/>
                </patternFill>
              </fill>
            </x14:dxf>
          </x14:cfRule>
          <x14:cfRule type="expression" priority="888" id="{C8CAF19F-9495-4B0C-86F1-31139774EC1A}">
            <xm:f>AND(BV12&gt;=Einstellungen!$D$133,BV12&lt;=Einstellungen!$E$133)</xm:f>
            <x14:dxf>
              <fill>
                <patternFill>
                  <bgColor rgb="FF00B050"/>
                </patternFill>
              </fill>
            </x14:dxf>
          </x14:cfRule>
          <x14:cfRule type="expression" priority="891" id="{7E3E0D74-B281-4C5F-B4CE-452E07181651}">
            <xm:f>AND(BV12&gt;=Einstellungen!$D$130,BV12&lt;=Einstellungen!$E$130)</xm:f>
            <x14:dxf>
              <fill>
                <patternFill>
                  <bgColor rgb="FF00B050"/>
                </patternFill>
              </fill>
            </x14:dxf>
          </x14:cfRule>
          <xm:sqref>BW12 BW16 BW18 BW20 BW22 BW24 BW26 BW28 BW30 BW32 BW38 BW40 BW42 BW44 BW46 BW52 BW54 BW56 BW58 BW60 BW66 BW68 BW70 BW72 BW74 BW80 BW82 BW84 BW34 BW36 BW48 BW50 BW62 BW64 BW76 BW78 BW14</xm:sqref>
        </x14:conditionalFormatting>
        <x14:conditionalFormatting xmlns:xm="http://schemas.microsoft.com/office/excel/2006/main">
          <x14:cfRule type="expression" priority="895" id="{04CAEEC1-63FD-4F09-84FC-DB017DA01087}">
            <xm:f>AND(BV12&gt;=Einstellungen!$D$136,BV12&lt;=Einstellungen!$E$136)</xm:f>
            <x14:dxf>
              <fill>
                <patternFill>
                  <bgColor rgb="FF00B050"/>
                </patternFill>
              </fill>
            </x14:dxf>
          </x14:cfRule>
          <x14:cfRule type="expression" priority="899" id="{632BEF2D-0CCA-4D9F-81DF-0C699D48E01B}">
            <xm:f>AND(BV12&gt;=Einstellungen!$D$132,BV12&lt;=Einstellungen!$E$132)</xm:f>
            <x14:dxf>
              <fill>
                <patternFill>
                  <bgColor rgb="FF00B050"/>
                </patternFill>
              </fill>
            </x14:dxf>
          </x14:cfRule>
          <x14:cfRule type="expression" priority="900" id="{D01F1BFB-E664-4CBA-8402-4AEC83F1BA0F}">
            <xm:f>AND(BV12&gt;=Einstellungen!$D$131,BV12&lt;=Einstellungen!$E$131)</xm:f>
            <x14:dxf>
              <fill>
                <patternFill>
                  <bgColor rgb="FF00B050"/>
                </patternFill>
              </fill>
            </x14:dxf>
          </x14:cfRule>
          <x14:cfRule type="expression" priority="902" id="{44F1D4EF-DD2B-4FD4-9E4C-2D33FA5FA284}">
            <xm:f>AND(BV12&gt;=Einstellungen!$D$129,BV12&lt;=Einstellungen!$E$129)</xm:f>
            <x14:dxf>
              <fill>
                <patternFill>
                  <bgColor rgb="FF00B050"/>
                </patternFill>
              </fill>
            </x14:dxf>
          </x14:cfRule>
          <x14:cfRule type="expression" priority="903" id="{FA760FCF-2A72-4143-964D-09222E671468}">
            <xm:f>AND(BV12&gt;=Einstellungen!$D$128,BV12&lt;=Einstellungen!$E$128)</xm:f>
            <x14:dxf>
              <fill>
                <patternFill>
                  <bgColor rgb="FF00B050"/>
                </patternFill>
              </fill>
            </x14:dxf>
          </x14:cfRule>
          <x14:cfRule type="expression" priority="901" id="{A1C1E936-EB9C-4EC6-9ACE-685E75C2FD82}">
            <xm:f>AND(BV12&gt;=Einstellungen!$D$130,BV12&lt;=Einstellungen!$E$130)</xm:f>
            <x14:dxf>
              <fill>
                <patternFill>
                  <bgColor rgb="FF00B050"/>
                </patternFill>
              </fill>
            </x14:dxf>
          </x14:cfRule>
          <x14:cfRule type="expression" priority="896" id="{9F0F8959-C37E-440F-8E01-05A8CCAC7510}">
            <xm:f>AND(BV12&gt;=Einstellungen!$D$135,BV12&lt;=Einstellungen!$E$135)</xm:f>
            <x14:dxf>
              <fill>
                <patternFill>
                  <bgColor rgb="FF00B050"/>
                </patternFill>
              </fill>
            </x14:dxf>
          </x14:cfRule>
          <x14:cfRule type="expression" priority="904" id="{BCB2BA6A-15B2-4416-B83C-95F5317E00BA}">
            <xm:f>AND(BV12&gt;=Einstellungen!$D$127,BV12&lt;=Einstellungen!$E$127)</xm:f>
            <x14:dxf>
              <fill>
                <patternFill>
                  <bgColor rgb="FF00B050"/>
                </patternFill>
              </fill>
            </x14:dxf>
          </x14:cfRule>
          <x14:cfRule type="expression" priority="897" id="{D31955BE-7B5C-4D7D-89ED-DF64247F5E49}">
            <xm:f>AND(BV12&gt;=Einstellungen!$D$134,BV12&lt;=Einstellungen!$E$134)</xm:f>
            <x14:dxf>
              <fill>
                <patternFill>
                  <bgColor rgb="FF00B050"/>
                </patternFill>
              </fill>
            </x14:dxf>
          </x14:cfRule>
          <x14:cfRule type="expression" priority="898" id="{8CC31429-49CB-4C18-8ED1-D4C6E8B418E9}">
            <xm:f>AND(BV12&gt;=Einstellungen!$D$133,BV12&lt;=Einstellungen!$E$133)</xm:f>
            <x14:dxf>
              <fill>
                <patternFill>
                  <bgColor rgb="FF00B050"/>
                </patternFill>
              </fill>
            </x14:dxf>
          </x14:cfRule>
          <xm:sqref>BW17 BW19 BW21 BW23 BW25 BW27 BW29 BW31 BW33 BW39 BW41 BW43 BW45 BW47 BW53 BW55 BW57 BW59 BW61 BW67 BW69 BW71 BW73 BW75 BW81 BW83 BW85 BW35 BW37 BW49 BW51 BW63 BW65 BW77 BW79 BW13 BW15</xm:sqref>
        </x14:conditionalFormatting>
        <x14:conditionalFormatting xmlns:xm="http://schemas.microsoft.com/office/excel/2006/main">
          <x14:cfRule type="expression" priority="893" id="{012AE5AA-D4AE-4F7E-BC5E-FB5CCE3A96D6}">
            <xm:f>AND(BV12&gt;=Einstellungen!$D$128,BV12&lt;=Einstellungen!$E$128)</xm:f>
            <x14:dxf>
              <fill>
                <patternFill>
                  <bgColor rgb="FF00B050"/>
                </patternFill>
              </fill>
            </x14:dxf>
          </x14:cfRule>
          <x14:cfRule type="expression" priority="892" id="{C46CC4CF-9A82-4CC7-B21E-DD4C5AAA6C38}">
            <xm:f>AND(BV12&gt;=Einstellungen!$D$129,BV12&lt;=Einstellungen!$E$129)</xm:f>
            <x14:dxf>
              <fill>
                <patternFill>
                  <bgColor rgb="FF00B050"/>
                </patternFill>
              </fill>
            </x14:dxf>
          </x14:cfRule>
          <x14:cfRule type="expression" priority="886" id="{95A65C14-84C4-4F62-8EDD-4910C9699CBD}">
            <xm:f>AND(BV12&gt;=Einstellungen!$D$135,BV12&lt;=Einstellungen!$E$135)</xm:f>
            <x14:dxf>
              <fill>
                <patternFill>
                  <bgColor rgb="FF00B050"/>
                </patternFill>
              </fill>
            </x14:dxf>
          </x14:cfRule>
          <x14:cfRule type="expression" priority="889" id="{10D87BE1-9914-403E-8086-77AE40C30F48}">
            <xm:f>AND(BV12&gt;=Einstellungen!$D$132,BV12&lt;=Einstellungen!$E$132)</xm:f>
            <x14:dxf>
              <fill>
                <patternFill>
                  <bgColor rgb="FF00B050"/>
                </patternFill>
              </fill>
            </x14:dxf>
          </x14:cfRule>
          <x14:cfRule type="expression" priority="890" id="{6E723AE1-B70F-4B7E-A492-FD5BFD711344}">
            <xm:f>AND(BV12&gt;=Einstellungen!$D$131,BV12&lt;=Einstellungen!$E$131)</xm:f>
            <x14:dxf>
              <fill>
                <patternFill>
                  <bgColor rgb="FF00B050"/>
                </patternFill>
              </fill>
            </x14:dxf>
          </x14:cfRule>
          <x14:cfRule type="expression" priority="887" id="{1145F690-EF21-4A76-84C5-BABCEDDC5779}">
            <xm:f>AND(BV12&gt;=Einstellungen!$D$134,BV12&lt;=Einstellungen!$E$134)</xm:f>
            <x14:dxf>
              <fill>
                <patternFill>
                  <bgColor rgb="FF00B050"/>
                </patternFill>
              </fill>
            </x14:dxf>
          </x14:cfRule>
          <xm:sqref>BW20 BW22 BW34 BW36 BW48 BW50 BW62 BW64 BW76 BW78 BW12 BW14 BW16 BW18 BW24 BW26 BW28 BW30 BW32 BW38 BW40 BW42 BW44 BW46 BW52 BW54 BW56 BW58 BW60 BW66 BW68 BW70 BW72 BW74 BW80 BW82 BW84</xm:sqref>
        </x14:conditionalFormatting>
        <x14:conditionalFormatting xmlns:xm="http://schemas.microsoft.com/office/excel/2006/main">
          <x14:cfRule type="expression" priority="910" id="{2EF7469B-CC9D-463C-961E-BD59F216EA0C}">
            <xm:f>AND(Einstellungen!$F$49="x")</xm:f>
            <x14:dxf>
              <fill>
                <patternFill>
                  <bgColor theme="0" tint="-0.14996795556505021"/>
                </patternFill>
              </fill>
            </x14:dxf>
          </x14:cfRule>
          <xm:sqref>BW20:BW23 BW34:BW37 BW48:BW51 BW62:BW65 BW76:BW79</xm:sqref>
        </x14:conditionalFormatting>
        <x14:conditionalFormatting xmlns:xm="http://schemas.microsoft.com/office/excel/2006/main">
          <x14:cfRule type="expression" priority="909" id="{269FF1ED-7B53-461A-BEB3-8EE26B821372}">
            <xm:f>AND(Einstellungen!$F$49="x")</xm:f>
            <x14:dxf>
              <fill>
                <patternFill>
                  <bgColor theme="0" tint="-0.14996795556505021"/>
                </patternFill>
              </fill>
            </x14:dxf>
          </x14:cfRule>
          <xm:sqref>BW20:BW23</xm:sqref>
        </x14:conditionalFormatting>
        <x14:conditionalFormatting xmlns:xm="http://schemas.microsoft.com/office/excel/2006/main">
          <x14:cfRule type="expression" priority="908" id="{A96D366D-39D9-403D-9F63-C7D976F9A6C0}">
            <xm:f>AND(Einstellungen!$F$49="x")</xm:f>
            <x14:dxf>
              <fill>
                <patternFill>
                  <bgColor theme="0" tint="-0.14996795556505021"/>
                </patternFill>
              </fill>
            </x14:dxf>
          </x14:cfRule>
          <xm:sqref>BW34:BW37</xm:sqref>
        </x14:conditionalFormatting>
        <x14:conditionalFormatting xmlns:xm="http://schemas.microsoft.com/office/excel/2006/main">
          <x14:cfRule type="expression" priority="907" id="{B75FB3A6-7AFF-401F-AD62-89243BF591F2}">
            <xm:f>AND(Einstellungen!$F$49="x")</xm:f>
            <x14:dxf>
              <fill>
                <patternFill>
                  <bgColor theme="0" tint="-0.14996795556505021"/>
                </patternFill>
              </fill>
            </x14:dxf>
          </x14:cfRule>
          <xm:sqref>BW48:BW51</xm:sqref>
        </x14:conditionalFormatting>
        <x14:conditionalFormatting xmlns:xm="http://schemas.microsoft.com/office/excel/2006/main">
          <x14:cfRule type="expression" priority="906" id="{2544EB62-50C2-4F15-8825-E61CE6E9C92C}">
            <xm:f>AND(Einstellungen!$F$49="x")</xm:f>
            <x14:dxf>
              <fill>
                <patternFill>
                  <bgColor theme="0" tint="-0.14996795556505021"/>
                </patternFill>
              </fill>
            </x14:dxf>
          </x14:cfRule>
          <xm:sqref>BW62:BW65</xm:sqref>
        </x14:conditionalFormatting>
        <x14:conditionalFormatting xmlns:xm="http://schemas.microsoft.com/office/excel/2006/main">
          <x14:cfRule type="expression" priority="905" id="{905EC974-33A6-4A31-B40E-905E41DD89AE}">
            <xm:f>AND(Einstellungen!$F$49="x")</xm:f>
            <x14:dxf>
              <fill>
                <patternFill>
                  <bgColor theme="0" tint="-0.14996795556505021"/>
                </patternFill>
              </fill>
            </x14:dxf>
          </x14:cfRule>
          <xm:sqref>BW76:BW79</xm:sqref>
        </x14:conditionalFormatting>
        <x14:conditionalFormatting xmlns:xm="http://schemas.microsoft.com/office/excel/2006/main">
          <x14:cfRule type="expression" priority="1609" id="{7BB6959C-9D49-4149-8CA6-8C2A14C1FC46}">
            <xm:f>AND(BV12&gt;=Einstellungen!$D$182,BV12&lt;=Einstellungen!$E$182)</xm:f>
            <x14:dxf>
              <fill>
                <patternFill>
                  <bgColor theme="7" tint="0.39994506668294322"/>
                </patternFill>
              </fill>
            </x14:dxf>
          </x14:cfRule>
          <x14:cfRule type="expression" priority="1608" id="{76C1BFEF-390E-4121-A951-F885CAA04749}">
            <xm:f>AND(BV12&gt;=Einstellungen!$D$183,BV12&lt;=Einstellungen!$E$183)</xm:f>
            <x14:dxf>
              <fill>
                <patternFill>
                  <bgColor theme="7" tint="0.39994506668294322"/>
                </patternFill>
              </fill>
            </x14:dxf>
          </x14:cfRule>
          <x14:cfRule type="expression" priority="1611" id="{61A491CB-3646-4BE4-9D4D-4DC82B7BE800}">
            <xm:f>AND(BV12&gt;=Einstellungen!$D$180,BV12&lt;=Einstellungen!$E$180)</xm:f>
            <x14:dxf>
              <fill>
                <patternFill>
                  <bgColor theme="7" tint="0.39994506668294322"/>
                </patternFill>
              </fill>
            </x14:dxf>
          </x14:cfRule>
          <x14:cfRule type="expression" priority="1603" id="{30517677-E11A-4547-A689-9E60D124BFC6}">
            <xm:f>AND(BV12&gt;=Einstellungen!$D$188,BV12&lt;=Einstellungen!$E$188)</xm:f>
            <x14:dxf>
              <fill>
                <patternFill>
                  <bgColor theme="7" tint="0.39994506668294322"/>
                </patternFill>
              </fill>
            </x14:dxf>
          </x14:cfRule>
          <x14:cfRule type="expression" priority="1610" id="{9F89901D-3B1E-411E-820E-5B06F78D868F}">
            <xm:f>AND(BV12&gt;=Einstellungen!$D$181,BV12&lt;=Einstellungen!$E$181)</xm:f>
            <x14:dxf>
              <fill>
                <patternFill>
                  <bgColor theme="7" tint="0.39994506668294322"/>
                </patternFill>
              </fill>
            </x14:dxf>
          </x14:cfRule>
          <x14:cfRule type="expression" priority="1607" id="{0DFD715C-CA34-4C74-B991-68F8A2EBCC59}">
            <xm:f>AND(BV12&gt;=Einstellungen!$D$184,BV12&lt;=Einstellungen!$E$184)</xm:f>
            <x14:dxf>
              <fill>
                <patternFill>
                  <bgColor theme="7" tint="0.39994506668294322"/>
                </patternFill>
              </fill>
            </x14:dxf>
          </x14:cfRule>
          <x14:cfRule type="expression" priority="1606" id="{94EB2E8A-70A0-43E3-8C05-682DEE7D885B}">
            <xm:f>AND(BV12&gt;=Einstellungen!$D$185,BV12&lt;=Einstellungen!$E$185)</xm:f>
            <x14:dxf>
              <fill>
                <patternFill>
                  <bgColor theme="7" tint="0.39994506668294322"/>
                </patternFill>
              </fill>
            </x14:dxf>
          </x14:cfRule>
          <x14:cfRule type="expression" priority="1605" id="{55A85D42-11E6-4053-A6F5-63CB7FC35126}">
            <xm:f>AND(BV12&gt;=Einstellungen!$D$186,BV12&lt;=Einstellungen!$E$186)</xm:f>
            <x14:dxf>
              <fill>
                <patternFill>
                  <bgColor theme="7" tint="0.39994506668294322"/>
                </patternFill>
              </fill>
            </x14:dxf>
          </x14:cfRule>
          <x14:cfRule type="expression" priority="1604" id="{56F16933-E590-4A74-8443-E58667E106B4}">
            <xm:f>AND(BV12&gt;=Einstellungen!$D$187,BV12&lt;=Einstellungen!$E$187)</xm:f>
            <x14:dxf>
              <fill>
                <patternFill>
                  <bgColor theme="7" tint="0.39994506668294322"/>
                </patternFill>
              </fill>
            </x14:dxf>
          </x14:cfRule>
          <x14:cfRule type="expression" priority="1612" id="{88A22419-E7C4-4644-B930-6DE879467F1F}">
            <xm:f>AND(BV12&gt;=Einstellungen!$D$179,BV12&lt;=Einstellungen!$E$179)</xm:f>
            <x14:dxf>
              <fill>
                <patternFill>
                  <bgColor theme="7" tint="0.39994506668294322"/>
                </patternFill>
              </fill>
            </x14:dxf>
          </x14:cfRule>
          <xm:sqref>CA12</xm:sqref>
        </x14:conditionalFormatting>
        <x14:conditionalFormatting xmlns:xm="http://schemas.microsoft.com/office/excel/2006/main">
          <x14:cfRule type="expression" priority="1584" id="{B1AA7901-ED3D-4258-8978-F4D0324204FF}">
            <xm:f>AND(BV14&gt;=Einstellungen!$D$187,BV14&lt;=Einstellungen!$E$187)</xm:f>
            <x14:dxf>
              <fill>
                <patternFill>
                  <bgColor theme="7" tint="0.39994506668294322"/>
                </patternFill>
              </fill>
            </x14:dxf>
          </x14:cfRule>
          <x14:cfRule type="expression" priority="1583" id="{80F4F74A-9680-49F9-BED4-8A232F8DF4A8}">
            <xm:f>AND(BV14&gt;=Einstellungen!$D$188,BV14&lt;=Einstellungen!$E$188)</xm:f>
            <x14:dxf>
              <fill>
                <patternFill>
                  <bgColor theme="7" tint="0.39994506668294322"/>
                </patternFill>
              </fill>
            </x14:dxf>
          </x14:cfRule>
          <x14:cfRule type="expression" priority="1585" id="{109144A6-E8AA-4CB0-BE77-9EA4E736E8F5}">
            <xm:f>AND(BV14&gt;=Einstellungen!$D$186,BV14&lt;=Einstellungen!$E$186)</xm:f>
            <x14:dxf>
              <fill>
                <patternFill>
                  <bgColor theme="7" tint="0.39994506668294322"/>
                </patternFill>
              </fill>
            </x14:dxf>
          </x14:cfRule>
          <x14:cfRule type="expression" priority="1586" id="{D33EDBA4-5A94-402B-9CFB-626135236AC2}">
            <xm:f>AND(BV14&gt;=Einstellungen!$D$185,BV14&lt;=Einstellungen!$E$185)</xm:f>
            <x14:dxf>
              <fill>
                <patternFill>
                  <bgColor theme="7" tint="0.39994506668294322"/>
                </patternFill>
              </fill>
            </x14:dxf>
          </x14:cfRule>
          <x14:cfRule type="expression" priority="1587" id="{6EE8F8CF-9177-4826-83E8-44AFFCF1175D}">
            <xm:f>AND(BV14&gt;=Einstellungen!$D$184,BV14&lt;=Einstellungen!$E$184)</xm:f>
            <x14:dxf>
              <fill>
                <patternFill>
                  <bgColor theme="7" tint="0.39994506668294322"/>
                </patternFill>
              </fill>
            </x14:dxf>
          </x14:cfRule>
          <x14:cfRule type="expression" priority="1588" id="{2A325FB6-6935-45D5-A586-8CCFEFB1C2A2}">
            <xm:f>AND(BV14&gt;=Einstellungen!$D$183,BV14&lt;=Einstellungen!$E$183)</xm:f>
            <x14:dxf>
              <fill>
                <patternFill>
                  <bgColor theme="7" tint="0.39994506668294322"/>
                </patternFill>
              </fill>
            </x14:dxf>
          </x14:cfRule>
          <x14:cfRule type="expression" priority="1589" id="{39D36B7A-DF63-476B-AFA1-CDECE650DE72}">
            <xm:f>AND(BV14&gt;=Einstellungen!$D$182,BV14&lt;=Einstellungen!$E$182)</xm:f>
            <x14:dxf>
              <fill>
                <patternFill>
                  <bgColor theme="7" tint="0.39994506668294322"/>
                </patternFill>
              </fill>
            </x14:dxf>
          </x14:cfRule>
          <x14:cfRule type="expression" priority="1590" id="{5697C53F-A9BA-4C94-84A3-0F25ED624347}">
            <xm:f>AND(BV14&gt;=Einstellungen!$D$181,BV14&lt;=Einstellungen!$E$181)</xm:f>
            <x14:dxf>
              <fill>
                <patternFill>
                  <bgColor theme="7" tint="0.39994506668294322"/>
                </patternFill>
              </fill>
            </x14:dxf>
          </x14:cfRule>
          <x14:cfRule type="expression" priority="1591" id="{3BB684E7-9417-4C79-89C2-27EBBE42EA4B}">
            <xm:f>AND(BV14&gt;=Einstellungen!$D$180,BV14&lt;=Einstellungen!$E$180)</xm:f>
            <x14:dxf>
              <fill>
                <patternFill>
                  <bgColor theme="7" tint="0.39994506668294322"/>
                </patternFill>
              </fill>
            </x14:dxf>
          </x14:cfRule>
          <x14:cfRule type="expression" priority="1592" id="{1EA6E514-60C0-440E-95B5-85D5DBAB4F51}">
            <xm:f>AND(BV14&gt;=Einstellungen!$D$179,BV14&lt;=Einstellungen!$E$179)</xm:f>
            <x14:dxf>
              <fill>
                <patternFill>
                  <bgColor theme="7" tint="0.39994506668294322"/>
                </patternFill>
              </fill>
            </x14:dxf>
          </x14:cfRule>
          <xm:sqref>CA14 CA16 CA18 CA20 CA22 CA24 CA26 CA28 CA30 CA32 CA34 CA36 CA38 CA40 CA42 CA44 CA46 CA48 CA50 CA52 CA54 CA56 CA58 CA60 CA62 CA64 CA66 CA68 CA70 CA72 CA74 CA76 CA78 CA80 CA82 CA84</xm:sqref>
        </x14:conditionalFormatting>
        <x14:conditionalFormatting xmlns:xm="http://schemas.microsoft.com/office/excel/2006/main">
          <x14:cfRule type="expression" priority="1593" id="{AD75CCC9-A664-4C06-B93E-68BF2636599F}">
            <xm:f>AND(BV14&gt;=Einstellungen!$D$188,BV14&lt;=Einstellungen!$E$188)</xm:f>
            <x14:dxf>
              <fill>
                <patternFill>
                  <bgColor theme="7" tint="0.39994506668294322"/>
                </patternFill>
              </fill>
            </x14:dxf>
          </x14:cfRule>
          <x14:cfRule type="expression" priority="1594" id="{8ED814FE-6032-44B5-84A0-B0BCB6512015}">
            <xm:f>AND(BV14&gt;=Einstellungen!$D$187,BV14&lt;=Einstellungen!$E$187)</xm:f>
            <x14:dxf>
              <fill>
                <patternFill>
                  <bgColor theme="7" tint="0.39994506668294322"/>
                </patternFill>
              </fill>
            </x14:dxf>
          </x14:cfRule>
          <x14:cfRule type="expression" priority="1601" id="{3CDFC728-22F9-4F54-9467-37D89EDCDC5D}">
            <xm:f>AND(BV14&gt;=Einstellungen!$D$180,BV14&lt;=Einstellungen!$E$180)</xm:f>
            <x14:dxf>
              <fill>
                <patternFill>
                  <bgColor theme="7" tint="0.39994506668294322"/>
                </patternFill>
              </fill>
            </x14:dxf>
          </x14:cfRule>
          <x14:cfRule type="expression" priority="1597" id="{F3E596D7-B423-4248-9DCB-88F6AC27A277}">
            <xm:f>AND(BV14&gt;=Einstellungen!$D$184,BV14&lt;=Einstellungen!$E$184)</xm:f>
            <x14:dxf>
              <fill>
                <patternFill>
                  <bgColor theme="7" tint="0.39994506668294322"/>
                </patternFill>
              </fill>
            </x14:dxf>
          </x14:cfRule>
          <x14:cfRule type="expression" priority="1598" id="{0710AD2E-BE04-49FC-8D5F-CC31FA69E7AE}">
            <xm:f>AND(BV14&gt;=Einstellungen!$D$183,BV14&lt;=Einstellungen!$E$183)</xm:f>
            <x14:dxf>
              <fill>
                <patternFill>
                  <bgColor theme="7" tint="0.39994506668294322"/>
                </patternFill>
              </fill>
            </x14:dxf>
          </x14:cfRule>
          <x14:cfRule type="expression" priority="1599" id="{408CF51E-93E7-43E4-BD61-B5B02382A4AD}">
            <xm:f>AND(BV14&gt;=Einstellungen!$D$182,BV14&lt;=Einstellungen!$E$182)</xm:f>
            <x14:dxf>
              <fill>
                <patternFill>
                  <bgColor theme="7" tint="0.39994506668294322"/>
                </patternFill>
              </fill>
            </x14:dxf>
          </x14:cfRule>
          <x14:cfRule type="expression" priority="1600" id="{07F09E70-1EBF-4233-B106-13338258BBEC}">
            <xm:f>AND(BV14&gt;=Einstellungen!$D$181,BV14&lt;=Einstellungen!$E$181)</xm:f>
            <x14:dxf>
              <fill>
                <patternFill>
                  <bgColor theme="7" tint="0.39994506668294322"/>
                </patternFill>
              </fill>
            </x14:dxf>
          </x14:cfRule>
          <x14:cfRule type="expression" priority="1602" id="{8BE402DD-A81F-417A-8CB6-27E3A0F17DC8}">
            <xm:f>AND(BV14&gt;=Einstellungen!$D$179,BV14&lt;=Einstellungen!$E$179)</xm:f>
            <x14:dxf>
              <fill>
                <patternFill>
                  <bgColor theme="7" tint="0.39994506668294322"/>
                </patternFill>
              </fill>
            </x14:dxf>
          </x14:cfRule>
          <x14:cfRule type="expression" priority="1595" id="{2473608B-CC92-4A1A-B3D9-29B811F20432}">
            <xm:f>AND(BV14&gt;=Einstellungen!$D$186,BV14&lt;=Einstellungen!$E$186)</xm:f>
            <x14:dxf>
              <fill>
                <patternFill>
                  <bgColor theme="7" tint="0.39994506668294322"/>
                </patternFill>
              </fill>
            </x14:dxf>
          </x14:cfRule>
          <x14:cfRule type="expression" priority="1596" id="{1385CFA7-CF56-4D55-AFE9-23133A455326}">
            <xm:f>AND(BV14&gt;=Einstellungen!$D$185,BV14&lt;=Einstellungen!$E$185)</xm:f>
            <x14:dxf>
              <fill>
                <patternFill>
                  <bgColor theme="7" tint="0.39994506668294322"/>
                </patternFill>
              </fill>
            </x14:dxf>
          </x14:cfRule>
          <xm:sqref>CA15 CA17 CA19 CA21 CA23 CA25 CA27 CA29 CA31 CA33 CA35 CA37 CA39 CA41 CA43 CA45 CA47 CA49 CA51 CA53 CA55 CA57 CA59 CA61 CA63 CA65 CA67 CA69 CA71 CA73 CA75 CA77 CA79 CA81 CA83 CA85</xm:sqref>
        </x14:conditionalFormatting>
        <x14:conditionalFormatting xmlns:xm="http://schemas.microsoft.com/office/excel/2006/main">
          <x14:cfRule type="expression" priority="1685" id="{8A0A7DE1-79FF-4296-B36D-BE6756780469}">
            <xm:f>AND(BV12&gt;=Einstellungen!$D$199,BV12&lt;=Einstellungen!$E$199)</xm:f>
            <x14:dxf>
              <fill>
                <patternFill>
                  <bgColor theme="5" tint="0.59996337778862885"/>
                </patternFill>
              </fill>
            </x14:dxf>
          </x14:cfRule>
          <x14:cfRule type="expression" priority="1684" id="{1C15468D-729D-4066-A31F-7E76C587C237}">
            <xm:f>AND(BV12&gt;=Einstellungen!$D$200,BV12&lt;=Einstellungen!$E$200)</xm:f>
            <x14:dxf>
              <fill>
                <patternFill>
                  <bgColor theme="5" tint="0.59996337778862885"/>
                </patternFill>
              </fill>
            </x14:dxf>
          </x14:cfRule>
          <x14:cfRule type="expression" priority="1683" id="{0725D33F-A8F3-4A8A-90D9-1B5A0CF127FD}">
            <xm:f>AND(BV12&gt;=Einstellungen!$D$201,BV12&lt;=Einstellungen!$E$201)</xm:f>
            <x14:dxf>
              <fill>
                <patternFill>
                  <bgColor theme="5" tint="0.59996337778862885"/>
                </patternFill>
              </fill>
            </x14:dxf>
          </x14:cfRule>
          <x14:cfRule type="expression" priority="1687" id="{5B29AFAA-A68C-478D-9B41-5F443574C044}">
            <xm:f>AND(BV12&gt;=Einstellungen!$D$197,BV12&lt;=Einstellungen!$E$197)</xm:f>
            <x14:dxf>
              <fill>
                <patternFill>
                  <bgColor theme="5" tint="0.59996337778862885"/>
                </patternFill>
              </fill>
            </x14:dxf>
          </x14:cfRule>
          <x14:cfRule type="expression" priority="1688" id="{C019DCF4-E67A-473D-AE01-B18E0E42439E}">
            <xm:f>AND(BV12&gt;=Einstellungen!$D$196,BV12&lt;=Einstellungen!$E$196)</xm:f>
            <x14:dxf>
              <fill>
                <patternFill>
                  <bgColor theme="5" tint="0.59996337778862885"/>
                </patternFill>
              </fill>
            </x14:dxf>
          </x14:cfRule>
          <x14:cfRule type="expression" priority="1690" id="{29AAC04D-63FA-4081-B82E-6CAA66549A29}">
            <xm:f>AND(BV12&gt;=Einstellungen!$D$194,BV12&lt;=Einstellungen!$E$194)</xm:f>
            <x14:dxf>
              <fill>
                <patternFill>
                  <bgColor theme="5" tint="0.59996337778862885"/>
                </patternFill>
              </fill>
            </x14:dxf>
          </x14:cfRule>
          <x14:cfRule type="expression" priority="1691" id="{A5B0BCF4-D843-42C0-A290-784070818EC5}">
            <xm:f>AND(BV12&gt;=Einstellungen!$D$193,BV12&lt;=Einstellungen!$E$193)</xm:f>
            <x14:dxf>
              <fill>
                <patternFill>
                  <bgColor theme="5" tint="0.59996337778862885"/>
                </patternFill>
              </fill>
            </x14:dxf>
          </x14:cfRule>
          <x14:cfRule type="expression" priority="1692" id="{7478B6AB-1EB1-4003-B192-BCCF77E2463A}">
            <xm:f>AND(BV12&gt;=Einstellungen!$D$192,BV12&lt;=Einstellungen!$E$192)</xm:f>
            <x14:dxf>
              <fill>
                <patternFill>
                  <bgColor theme="5" tint="0.59996337778862885"/>
                </patternFill>
              </fill>
            </x14:dxf>
          </x14:cfRule>
          <x14:cfRule type="expression" priority="1686" id="{B8704499-DF38-4360-B0A9-E5AB80203388}">
            <xm:f>AND(BV12&gt;=Einstellungen!$D$198,BV12&lt;=Einstellungen!$E$198)</xm:f>
            <x14:dxf>
              <fill>
                <patternFill>
                  <bgColor theme="5" tint="0.59996337778862885"/>
                </patternFill>
              </fill>
            </x14:dxf>
          </x14:cfRule>
          <x14:cfRule type="expression" priority="1689" id="{F7E20C45-AFE1-4373-909F-EEC09B8A903C}">
            <xm:f>AND(BV12&gt;=Einstellungen!$D$195,BV12&lt;=Einstellungen!$E$195)</xm:f>
            <x14:dxf>
              <fill>
                <patternFill>
                  <bgColor theme="5" tint="0.59996337778862885"/>
                </patternFill>
              </fill>
            </x14:dxf>
          </x14:cfRule>
          <xm:sqref>CB12</xm:sqref>
        </x14:conditionalFormatting>
        <x14:conditionalFormatting xmlns:xm="http://schemas.microsoft.com/office/excel/2006/main">
          <x14:cfRule type="expression" priority="1682" id="{CAB3061C-70A9-4316-9C8F-7961C21A4E0E}">
            <xm:f>AND(BV12&gt;=Einstellungen!$D$192,BV12&lt;=Einstellungen!$E$192)</xm:f>
            <x14:dxf>
              <fill>
                <patternFill>
                  <bgColor theme="5" tint="0.59996337778862885"/>
                </patternFill>
              </fill>
            </x14:dxf>
          </x14:cfRule>
          <x14:cfRule type="expression" priority="1680" id="{CC33AABC-5015-49B7-B542-3BC8E851D02A}">
            <xm:f>AND(BV12&gt;=Einstellungen!$D$194,BV12&lt;=Einstellungen!$E$194)</xm:f>
            <x14:dxf>
              <fill>
                <patternFill>
                  <bgColor theme="5" tint="0.59996337778862885"/>
                </patternFill>
              </fill>
            </x14:dxf>
          </x14:cfRule>
          <x14:cfRule type="expression" priority="1677" id="{1C95FA30-E87C-46AF-945F-FF27334CDA4D}">
            <xm:f>AND(BV12&gt;=Einstellungen!$D$197,BV12&lt;=Einstellungen!$E$197)</xm:f>
            <x14:dxf>
              <fill>
                <patternFill>
                  <bgColor theme="5" tint="0.59996337778862885"/>
                </patternFill>
              </fill>
            </x14:dxf>
          </x14:cfRule>
          <x14:cfRule type="expression" priority="1679" id="{E0721BC3-5E93-4D27-844C-9E33665EE3AB}">
            <xm:f>AND(BV12&gt;=Einstellungen!$D$195,BV12&lt;=Einstellungen!$E$195)</xm:f>
            <x14:dxf>
              <fill>
                <patternFill>
                  <bgColor theme="5" tint="0.59996337778862885"/>
                </patternFill>
              </fill>
            </x14:dxf>
          </x14:cfRule>
          <x14:cfRule type="expression" priority="1678" id="{5DF6CB59-3F55-4530-B947-A2E6106E3ABB}">
            <xm:f>AND(BV12&gt;=Einstellungen!$D$196,BV12&lt;=Einstellungen!$E$196)</xm:f>
            <x14:dxf>
              <fill>
                <patternFill>
                  <bgColor theme="5" tint="0.59996337778862885"/>
                </patternFill>
              </fill>
            </x14:dxf>
          </x14:cfRule>
          <x14:cfRule type="expression" priority="1676" id="{CE53268C-317F-41EA-8737-617BBF1D27A2}">
            <xm:f>AND(BV12&gt;=Einstellungen!$D$198,BV12&lt;=Einstellungen!$E$198)</xm:f>
            <x14:dxf>
              <fill>
                <patternFill>
                  <bgColor theme="5" tint="0.59996337778862885"/>
                </patternFill>
              </fill>
            </x14:dxf>
          </x14:cfRule>
          <x14:cfRule type="expression" priority="1675" id="{293013CC-9DE5-4E98-B615-335A48DA312A}">
            <xm:f>AND(BV12&gt;=Einstellungen!$D$199,BV12&lt;=Einstellungen!$E$199)</xm:f>
            <x14:dxf>
              <fill>
                <patternFill>
                  <bgColor theme="5" tint="0.59996337778862885"/>
                </patternFill>
              </fill>
            </x14:dxf>
          </x14:cfRule>
          <x14:cfRule type="expression" priority="1674" id="{21FC9FDE-EDE8-478B-AF16-1E53ABD0FF3A}">
            <xm:f>AND(BV12&gt;=Einstellungen!$D$200,BV12&lt;=Einstellungen!$E$200)</xm:f>
            <x14:dxf>
              <fill>
                <patternFill>
                  <bgColor theme="5" tint="0.59996337778862885"/>
                </patternFill>
              </fill>
            </x14:dxf>
          </x14:cfRule>
          <x14:cfRule type="expression" priority="1681" id="{DD1FA196-428C-45DA-8D12-7BAECA4E49C4}">
            <xm:f>AND(BV12&gt;=Einstellungen!$D$193,BV12&lt;=Einstellungen!$E$193)</xm:f>
            <x14:dxf>
              <fill>
                <patternFill>
                  <bgColor theme="5" tint="0.59996337778862885"/>
                </patternFill>
              </fill>
            </x14:dxf>
          </x14:cfRule>
          <x14:cfRule type="expression" priority="1673" id="{36032D1F-5642-4C46-BA76-95D3D08E0B4E}">
            <xm:f>AND(BV12&gt;=Einstellungen!$D$201,BV12&lt;=Einstellungen!$E$201)</xm:f>
            <x14:dxf>
              <fill>
                <patternFill>
                  <bgColor theme="5" tint="0.59996337778862885"/>
                </patternFill>
              </fill>
            </x14:dxf>
          </x14:cfRule>
          <xm:sqref>CB13</xm:sqref>
        </x14:conditionalFormatting>
        <x14:conditionalFormatting xmlns:xm="http://schemas.microsoft.com/office/excel/2006/main">
          <x14:cfRule type="expression" priority="1582" id="{B31D03DD-677C-4AED-A961-0C8B657F297C}">
            <xm:f>AND(BV14&gt;=Einstellungen!$D$192,BV14&lt;=Einstellungen!$E$192)</xm:f>
            <x14:dxf>
              <fill>
                <patternFill>
                  <bgColor theme="5" tint="0.59996337778862885"/>
                </patternFill>
              </fill>
            </x14:dxf>
          </x14:cfRule>
          <x14:cfRule type="expression" priority="1580" id="{09F6CA6B-67CD-478F-AE16-E4E6B05F12D2}">
            <xm:f>AND(BV14&gt;=Einstellungen!$D$194,BV14&lt;=Einstellungen!$E$194)</xm:f>
            <x14:dxf>
              <fill>
                <patternFill>
                  <bgColor theme="5" tint="0.59996337778862885"/>
                </patternFill>
              </fill>
            </x14:dxf>
          </x14:cfRule>
          <x14:cfRule type="expression" priority="1579" id="{6997681D-E917-4ABF-90EC-67A8FFDB856E}">
            <xm:f>AND(BV14&gt;=Einstellungen!$D$195,BV14&lt;=Einstellungen!$E$195)</xm:f>
            <x14:dxf>
              <fill>
                <patternFill>
                  <bgColor theme="5" tint="0.59996337778862885"/>
                </patternFill>
              </fill>
            </x14:dxf>
          </x14:cfRule>
          <x14:cfRule type="expression" priority="1578" id="{BAE0F5B3-B8FD-4622-A469-81DD8313953D}">
            <xm:f>AND(BV14&gt;=Einstellungen!$D$196,BV14&lt;=Einstellungen!$E$196)</xm:f>
            <x14:dxf>
              <fill>
                <patternFill>
                  <bgColor theme="5" tint="0.59996337778862885"/>
                </patternFill>
              </fill>
            </x14:dxf>
          </x14:cfRule>
          <x14:cfRule type="expression" priority="1577" id="{FC75785A-2293-4BE3-B5F2-2FB47B5E896A}">
            <xm:f>AND(BV14&gt;=Einstellungen!$D$197,BV14&lt;=Einstellungen!$E$197)</xm:f>
            <x14:dxf>
              <fill>
                <patternFill>
                  <bgColor theme="5" tint="0.59996337778862885"/>
                </patternFill>
              </fill>
            </x14:dxf>
          </x14:cfRule>
          <x14:cfRule type="expression" priority="1576" id="{CBB5FE0C-6F49-4AA0-8F10-C44C0B6CC7F7}">
            <xm:f>AND(BV14&gt;=Einstellungen!$D$198,BV14&lt;=Einstellungen!$E$198)</xm:f>
            <x14:dxf>
              <fill>
                <patternFill>
                  <bgColor theme="5" tint="0.59996337778862885"/>
                </patternFill>
              </fill>
            </x14:dxf>
          </x14:cfRule>
          <x14:cfRule type="expression" priority="1575" id="{43A115D9-459A-4633-8C28-C2FE54F2F4FB}">
            <xm:f>AND(BV14&gt;=Einstellungen!$D$199,BV14&lt;=Einstellungen!$E$199)</xm:f>
            <x14:dxf>
              <fill>
                <patternFill>
                  <bgColor theme="5" tint="0.59996337778862885"/>
                </patternFill>
              </fill>
            </x14:dxf>
          </x14:cfRule>
          <x14:cfRule type="expression" priority="1574" id="{01406CBD-957C-4D9B-A83B-020FE150ED25}">
            <xm:f>AND(BV14&gt;=Einstellungen!$D$200,BV14&lt;=Einstellungen!$E$200)</xm:f>
            <x14:dxf>
              <fill>
                <patternFill>
                  <bgColor theme="5" tint="0.59996337778862885"/>
                </patternFill>
              </fill>
            </x14:dxf>
          </x14:cfRule>
          <x14:cfRule type="expression" priority="1573" id="{8A123D7D-4B05-454D-A5A7-0A34F2C9F21C}">
            <xm:f>AND(BV14&gt;=Einstellungen!$D$201,BV14&lt;=Einstellungen!$E$201)</xm:f>
            <x14:dxf>
              <fill>
                <patternFill>
                  <bgColor theme="5" tint="0.59996337778862885"/>
                </patternFill>
              </fill>
            </x14:dxf>
          </x14:cfRule>
          <x14:cfRule type="expression" priority="1581" id="{7E105970-9D02-4C71-B206-4FD295FF58CE}">
            <xm:f>AND(BV14&gt;=Einstellungen!$D$193,BV14&lt;=Einstellungen!$E$193)</xm:f>
            <x14:dxf>
              <fill>
                <patternFill>
                  <bgColor theme="5" tint="0.59996337778862885"/>
                </patternFill>
              </fill>
            </x14:dxf>
          </x14:cfRule>
          <xm:sqref>CB14 CB16 CB18 CB20 CB22 CB24 CB26 CB28 CB30 CB32 CB34 CB36 CB38 CB40 CB42 CB44 CB46 CB48 CB50 CB52 CB54 CB56 CB58 CB60 CB62 CB64 CB66 CB68 CB70 CB72 CB74 CB76 CB78 CB80 CB82 CB84</xm:sqref>
        </x14:conditionalFormatting>
        <x14:conditionalFormatting xmlns:xm="http://schemas.microsoft.com/office/excel/2006/main">
          <x14:cfRule type="expression" priority="1569" id="{A00637E9-B2AD-4162-88ED-95236EA93608}">
            <xm:f>AND(BV14&gt;=Einstellungen!$D$195,BV14&lt;=Einstellungen!$E$195)</xm:f>
            <x14:dxf>
              <fill>
                <patternFill>
                  <bgColor theme="5" tint="0.59996337778862885"/>
                </patternFill>
              </fill>
            </x14:dxf>
          </x14:cfRule>
          <x14:cfRule type="expression" priority="1570" id="{B9C25C5A-91E6-4A63-BED2-A8CC75FDBB8C}">
            <xm:f>AND(BV14&gt;=Einstellungen!$D$194,BV14&lt;=Einstellungen!$E$194)</xm:f>
            <x14:dxf>
              <fill>
                <patternFill>
                  <bgColor theme="5" tint="0.59996337778862885"/>
                </patternFill>
              </fill>
            </x14:dxf>
          </x14:cfRule>
          <x14:cfRule type="expression" priority="1571" id="{0BA49C7B-7B69-4391-8E85-6374CBF7F8F7}">
            <xm:f>AND(BV14&gt;=Einstellungen!$D$193,BV14&lt;=Einstellungen!$E$193)</xm:f>
            <x14:dxf>
              <fill>
                <patternFill>
                  <bgColor theme="5" tint="0.59996337778862885"/>
                </patternFill>
              </fill>
            </x14:dxf>
          </x14:cfRule>
          <x14:cfRule type="expression" priority="1572" id="{FDB8270D-EC17-443C-BC3D-4E61F1E98601}">
            <xm:f>AND(BV14&gt;=Einstellungen!$D$192,BV14&lt;=Einstellungen!$E$192)</xm:f>
            <x14:dxf>
              <fill>
                <patternFill>
                  <bgColor theme="5" tint="0.59996337778862885"/>
                </patternFill>
              </fill>
            </x14:dxf>
          </x14:cfRule>
          <x14:cfRule type="expression" priority="1564" id="{C2D2D3B0-1616-426E-8395-B65508A4111A}">
            <xm:f>AND(BV14&gt;=Einstellungen!$D$200,BV14&lt;=Einstellungen!$E$200)</xm:f>
            <x14:dxf>
              <fill>
                <patternFill>
                  <bgColor theme="5" tint="0.59996337778862885"/>
                </patternFill>
              </fill>
            </x14:dxf>
          </x14:cfRule>
          <x14:cfRule type="expression" priority="1568" id="{83AC7651-EF15-447D-A264-402B081BBF03}">
            <xm:f>AND(BV14&gt;=Einstellungen!$D$196,BV14&lt;=Einstellungen!$E$196)</xm:f>
            <x14:dxf>
              <fill>
                <patternFill>
                  <bgColor theme="5" tint="0.59996337778862885"/>
                </patternFill>
              </fill>
            </x14:dxf>
          </x14:cfRule>
          <x14:cfRule type="expression" priority="1563" id="{8A77DA73-9A36-4A69-BE65-E582BEA0BC84}">
            <xm:f>AND(BV14&gt;=Einstellungen!$D$201,BV14&lt;=Einstellungen!$E$201)</xm:f>
            <x14:dxf>
              <fill>
                <patternFill>
                  <bgColor theme="5" tint="0.59996337778862885"/>
                </patternFill>
              </fill>
            </x14:dxf>
          </x14:cfRule>
          <x14:cfRule type="expression" priority="1565" id="{C007115F-26F8-4885-A8E6-464C25D72D93}">
            <xm:f>AND(BV14&gt;=Einstellungen!$D$199,BV14&lt;=Einstellungen!$E$199)</xm:f>
            <x14:dxf>
              <fill>
                <patternFill>
                  <bgColor theme="5" tint="0.59996337778862885"/>
                </patternFill>
              </fill>
            </x14:dxf>
          </x14:cfRule>
          <x14:cfRule type="expression" priority="1567" id="{7627875A-2BBF-462D-9CBF-6C57AFD77B82}">
            <xm:f>AND(BV14&gt;=Einstellungen!$D$197,BV14&lt;=Einstellungen!$E$197)</xm:f>
            <x14:dxf>
              <fill>
                <patternFill>
                  <bgColor theme="5" tint="0.59996337778862885"/>
                </patternFill>
              </fill>
            </x14:dxf>
          </x14:cfRule>
          <x14:cfRule type="expression" priority="1566" id="{6B17894F-2F3B-480A-B550-7D21AFDF463C}">
            <xm:f>AND(BV14&gt;=Einstellungen!$D$198,BV14&lt;=Einstellungen!$E$198)</xm:f>
            <x14:dxf>
              <fill>
                <patternFill>
                  <bgColor theme="5" tint="0.59996337778862885"/>
                </patternFill>
              </fill>
            </x14:dxf>
          </x14:cfRule>
          <xm:sqref>CB15 CB17 CB19 CB21 CB23 CB25 CB27 CB29 CB31 CB33 CB35 CB37 CB39 CB41 CB43 CB45 CB47 CB49 CB51 CB53 CB55 CB57 CB59 CB61 CB63 CB65 CB67 CB69 CB71 CB73 CB75 CB77 CB79 CB81 CB83 CB85</xm:sqref>
        </x14:conditionalFormatting>
        <x14:conditionalFormatting xmlns:xm="http://schemas.microsoft.com/office/excel/2006/main">
          <x14:cfRule type="expression" priority="1666" id="{35F7FFAA-81D2-4CD2-9B96-D9FA05DEE132}">
            <xm:f>AND(BV12&gt;=Einstellungen!$D$208,BV12&lt;=Einstellungen!$E$208)</xm:f>
            <x14:dxf>
              <fill>
                <patternFill>
                  <bgColor rgb="FFFFC000"/>
                </patternFill>
              </fill>
            </x14:dxf>
          </x14:cfRule>
          <x14:cfRule type="expression" priority="1672" id="{26403D50-DC07-4A4D-9A18-606E16D4DBB2}">
            <xm:f>AND(BV12&gt;=Einstellungen!$D$214,BV12&lt;=Einstellungen!$E$214)</xm:f>
            <x14:dxf>
              <fill>
                <patternFill>
                  <bgColor rgb="FFFFC000"/>
                </patternFill>
              </fill>
            </x14:dxf>
          </x14:cfRule>
          <x14:cfRule type="expression" priority="1668" id="{F39423CA-13E8-4A67-AAC7-81D1702457B8}">
            <xm:f>AND(BV12&gt;=Einstellungen!$D$210,BV12&lt;=Einstellungen!$E$210)</xm:f>
            <x14:dxf>
              <fill>
                <patternFill>
                  <bgColor rgb="FFFFC000"/>
                </patternFill>
              </fill>
            </x14:dxf>
          </x14:cfRule>
          <x14:cfRule type="expression" priority="1669" id="{71EA8ED3-B632-4EEB-854F-780562C4541D}">
            <xm:f>AND(BV12&gt;=Einstellungen!$D$211,BV12&lt;=Einstellungen!$E$211)</xm:f>
            <x14:dxf>
              <fill>
                <patternFill>
                  <bgColor rgb="FFFFC000"/>
                </patternFill>
              </fill>
            </x14:dxf>
          </x14:cfRule>
          <x14:cfRule type="expression" priority="1670" id="{19E0625D-36AB-470D-8308-3FF3D759CBBF}">
            <xm:f>AND(BV12&gt;=Einstellungen!$D$212,BV12&lt;=Einstellungen!$E$212)</xm:f>
            <x14:dxf>
              <fill>
                <patternFill>
                  <bgColor rgb="FFFFC000"/>
                </patternFill>
              </fill>
            </x14:dxf>
          </x14:cfRule>
          <x14:cfRule type="expression" priority="1671" id="{7F34BC5C-210C-4BC6-8E08-FA2FED1F3872}">
            <xm:f>AND(BV12&gt;=Einstellungen!$D$213,BV12&lt;=Einstellungen!$E$213)</xm:f>
            <x14:dxf>
              <fill>
                <patternFill>
                  <bgColor rgb="FFFFC000"/>
                </patternFill>
              </fill>
            </x14:dxf>
          </x14:cfRule>
          <x14:cfRule type="expression" priority="1667" id="{22C425D7-C93F-40FE-8D94-32834C1E5966}">
            <xm:f>AND(BV12&gt;=Einstellungen!$D$209,BV12&lt;=Einstellungen!$E$209)</xm:f>
            <x14:dxf>
              <fill>
                <patternFill>
                  <bgColor rgb="FFFFC000"/>
                </patternFill>
              </fill>
            </x14:dxf>
          </x14:cfRule>
          <x14:cfRule type="expression" priority="1663" id="{7EB73702-94AA-4C5C-8C9C-D051B324152D}">
            <xm:f>AND(BV12&gt;=Einstellungen!$D$205,BV12&lt;=Einstellungen!$E$205)</xm:f>
            <x14:dxf>
              <fill>
                <patternFill>
                  <bgColor rgb="FFFFC000"/>
                </patternFill>
              </fill>
            </x14:dxf>
          </x14:cfRule>
          <x14:cfRule type="expression" priority="1664" id="{30D26924-7141-4623-B946-54802F3A69B0}">
            <xm:f>AND( BV12&gt;=Einstellungen!$D$206,BV12&lt;=Einstellungen!$E$206)</xm:f>
            <x14:dxf>
              <fill>
                <patternFill>
                  <bgColor rgb="FFFFC000"/>
                </patternFill>
              </fill>
            </x14:dxf>
          </x14:cfRule>
          <x14:cfRule type="expression" priority="1665" id="{64900032-8A17-4AA1-AFAB-E96C8E645F2D}">
            <xm:f>AND(BV12&gt;=Einstellungen!$D$207,BV12&lt;=Einstellungen!$E$207)</xm:f>
            <x14:dxf>
              <fill>
                <patternFill>
                  <bgColor rgb="FFFFC000"/>
                </patternFill>
              </fill>
            </x14:dxf>
          </x14:cfRule>
          <xm:sqref>CC12</xm:sqref>
        </x14:conditionalFormatting>
        <x14:conditionalFormatting xmlns:xm="http://schemas.microsoft.com/office/excel/2006/main">
          <x14:cfRule type="expression" priority="1656" id="{5D43AFE9-FAD2-4975-8E93-6AD934D37432}">
            <xm:f>AND(BV12&gt;=Einstellungen!$D$208,BV12&lt;=Einstellungen!$E$208)</xm:f>
            <x14:dxf>
              <fill>
                <patternFill>
                  <bgColor rgb="FFFFC000"/>
                </patternFill>
              </fill>
            </x14:dxf>
          </x14:cfRule>
          <x14:cfRule type="expression" priority="1659" id="{FFB6BEC7-AC21-4AA1-BF63-A3EFFBA9493D}">
            <xm:f>AND(BV12&gt;=Einstellungen!$D$211,BV12&lt;=Einstellungen!$E$211)</xm:f>
            <x14:dxf>
              <fill>
                <patternFill>
                  <bgColor rgb="FFFFC000"/>
                </patternFill>
              </fill>
            </x14:dxf>
          </x14:cfRule>
          <x14:cfRule type="expression" priority="1661" id="{E04FE9A9-1A86-4A08-AFC3-40F9AF545C06}">
            <xm:f>AND(BV12&gt;=Einstellungen!$D$213,BV12&lt;=Einstellungen!$E$213)</xm:f>
            <x14:dxf>
              <fill>
                <patternFill>
                  <bgColor rgb="FFFFC000"/>
                </patternFill>
              </fill>
            </x14:dxf>
          </x14:cfRule>
          <x14:cfRule type="expression" priority="1655" id="{7031CD4F-1C76-4BA3-8311-72CE39A0AEE3}">
            <xm:f>AND(BV12&gt;=Einstellungen!$D$207,BV12&lt;=Einstellungen!$E$207)</xm:f>
            <x14:dxf>
              <fill>
                <patternFill>
                  <bgColor rgb="FFFFC000"/>
                </patternFill>
              </fill>
            </x14:dxf>
          </x14:cfRule>
          <x14:cfRule type="expression" priority="1658" id="{C3A799A9-B38A-4A8F-949F-2D4E9210D2B3}">
            <xm:f>AND(BV12&gt;=Einstellungen!$D$210,BV12&lt;=Einstellungen!$E$210)</xm:f>
            <x14:dxf>
              <fill>
                <patternFill>
                  <bgColor rgb="FFFFC000"/>
                </patternFill>
              </fill>
            </x14:dxf>
          </x14:cfRule>
          <x14:cfRule type="expression" priority="1660" id="{9CF1D41D-5C3F-4E28-868E-E6AE808E33C8}">
            <xm:f>AND(BV12&gt;=Einstellungen!$D$212,BV12&lt;=Einstellungen!$E$212)</xm:f>
            <x14:dxf>
              <fill>
                <patternFill>
                  <bgColor rgb="FFFFC000"/>
                </patternFill>
              </fill>
            </x14:dxf>
          </x14:cfRule>
          <x14:cfRule type="expression" priority="1662" id="{895F305F-5636-4170-A476-1780B984D647}">
            <xm:f>AND(BV12&gt;=Einstellungen!$D$214,BV12&lt;=Einstellungen!$E$214)</xm:f>
            <x14:dxf>
              <fill>
                <patternFill>
                  <bgColor rgb="FFFFC000"/>
                </patternFill>
              </fill>
            </x14:dxf>
          </x14:cfRule>
          <x14:cfRule type="expression" priority="1654" id="{196E82BE-072F-479F-AC83-FD785ED367AD}">
            <xm:f>AND(BV12&gt;=Einstellungen!$D$206,BV12&lt;=Einstellungen!$E$206)</xm:f>
            <x14:dxf>
              <fill>
                <patternFill>
                  <bgColor rgb="FFFFC000"/>
                </patternFill>
              </fill>
            </x14:dxf>
          </x14:cfRule>
          <x14:cfRule type="expression" priority="1653" id="{F7465CBA-48D6-45F9-8480-907F709A1866}">
            <xm:f>AND(BV12&gt;=Einstellungen!$D$205,BV12&lt;=Einstellungen!$E$205)</xm:f>
            <x14:dxf>
              <fill>
                <patternFill>
                  <bgColor rgb="FFFFC000"/>
                </patternFill>
              </fill>
            </x14:dxf>
          </x14:cfRule>
          <x14:cfRule type="expression" priority="1657" id="{63B82E5F-807A-4ED7-ACE1-3FF856C8FE19}">
            <xm:f>AND(BV12&gt;=Einstellungen!$D$209,BV12&lt;=Einstellungen!$E$209)</xm:f>
            <x14:dxf>
              <fill>
                <patternFill>
                  <bgColor rgb="FFFFC000"/>
                </patternFill>
              </fill>
            </x14:dxf>
          </x14:cfRule>
          <xm:sqref>CC13</xm:sqref>
        </x14:conditionalFormatting>
        <x14:conditionalFormatting xmlns:xm="http://schemas.microsoft.com/office/excel/2006/main">
          <x14:cfRule type="expression" priority="1556" id="{E42C832E-8033-4143-BAFE-2B1F744FBF95}">
            <xm:f>AND(BV14&gt;=Einstellungen!$D$208,BV14&lt;=Einstellungen!$E$208)</xm:f>
            <x14:dxf>
              <fill>
                <patternFill>
                  <bgColor rgb="FFFFC000"/>
                </patternFill>
              </fill>
            </x14:dxf>
          </x14:cfRule>
          <x14:cfRule type="expression" priority="1559" id="{FA20E565-F09B-44F2-B9A6-5B13BFA10C56}">
            <xm:f>AND(BV14&gt;=Einstellungen!$D$211,BV14&lt;=Einstellungen!$E$211)</xm:f>
            <x14:dxf>
              <fill>
                <patternFill>
                  <bgColor rgb="FFFFC000"/>
                </patternFill>
              </fill>
            </x14:dxf>
          </x14:cfRule>
          <x14:cfRule type="expression" priority="1558" id="{13A09F5E-3885-497C-A803-7C1CEDBAEA8C}">
            <xm:f>AND(BV14&gt;=Einstellungen!$D$210,BV14&lt;=Einstellungen!$E$210)</xm:f>
            <x14:dxf>
              <fill>
                <patternFill>
                  <bgColor rgb="FFFFC000"/>
                </patternFill>
              </fill>
            </x14:dxf>
          </x14:cfRule>
          <x14:cfRule type="expression" priority="1560" id="{0B057A13-C6EE-4FBE-9E81-351125105AE2}">
            <xm:f>AND(BV14&gt;=Einstellungen!$D$212,BV14&lt;=Einstellungen!$E$212)</xm:f>
            <x14:dxf>
              <fill>
                <patternFill>
                  <bgColor rgb="FFFFC000"/>
                </patternFill>
              </fill>
            </x14:dxf>
          </x14:cfRule>
          <x14:cfRule type="expression" priority="1562" id="{01793005-BFC5-4830-B178-1F961FA415B8}">
            <xm:f>AND(BV14&gt;=Einstellungen!$D$214,BV14&lt;=Einstellungen!$E$214)</xm:f>
            <x14:dxf>
              <fill>
                <patternFill>
                  <bgColor rgb="FFFFC000"/>
                </patternFill>
              </fill>
            </x14:dxf>
          </x14:cfRule>
          <x14:cfRule type="expression" priority="1555" id="{4F45077F-612A-4F8F-B4EC-22634656C665}">
            <xm:f>AND(BV14&gt;=Einstellungen!$D$207,BV14&lt;=Einstellungen!$E$207)</xm:f>
            <x14:dxf>
              <fill>
                <patternFill>
                  <bgColor rgb="FFFFC000"/>
                </patternFill>
              </fill>
            </x14:dxf>
          </x14:cfRule>
          <x14:cfRule type="expression" priority="1557" id="{A803D62C-0D41-4F01-8F23-25319535AAFF}">
            <xm:f>AND(BV14&gt;=Einstellungen!$D$209,BV14&lt;=Einstellungen!$E$209)</xm:f>
            <x14:dxf>
              <fill>
                <patternFill>
                  <bgColor rgb="FFFFC000"/>
                </patternFill>
              </fill>
            </x14:dxf>
          </x14:cfRule>
          <x14:cfRule type="expression" priority="1553" id="{C44D37AD-5D66-445A-8472-32A85944C97E}">
            <xm:f>AND(BV14&gt;=Einstellungen!$D$205,BV14&lt;=Einstellungen!$E$205)</xm:f>
            <x14:dxf>
              <fill>
                <patternFill>
                  <bgColor rgb="FFFFC000"/>
                </patternFill>
              </fill>
            </x14:dxf>
          </x14:cfRule>
          <x14:cfRule type="expression" priority="1554" id="{9A390164-2B4C-4942-BC74-DA0505311607}">
            <xm:f>AND( BV14&gt;=Einstellungen!$D$206,BV14&lt;=Einstellungen!$E$206)</xm:f>
            <x14:dxf>
              <fill>
                <patternFill>
                  <bgColor rgb="FFFFC000"/>
                </patternFill>
              </fill>
            </x14:dxf>
          </x14:cfRule>
          <x14:cfRule type="expression" priority="1561" id="{B1D9D048-499C-4891-B360-460CF5083873}">
            <xm:f>AND(BV14&gt;=Einstellungen!$D$213,BV14&lt;=Einstellungen!$E$213)</xm:f>
            <x14:dxf>
              <fill>
                <patternFill>
                  <bgColor rgb="FFFFC000"/>
                </patternFill>
              </fill>
            </x14:dxf>
          </x14:cfRule>
          <xm:sqref>CC14 CC16 CC18 CC20 CC22 CC24 CC26 CC28 CC30 CC32 CC34 CC36 CC38 CC40 CC42 CC44 CC46 CC48 CC50 CC52 CC54 CC56 CC58 CC60 CC62 CC64 CC66 CC68 CC70 CC72 CC74 CC76 CC78 CC80 CC82 CC84</xm:sqref>
        </x14:conditionalFormatting>
        <x14:conditionalFormatting xmlns:xm="http://schemas.microsoft.com/office/excel/2006/main">
          <x14:cfRule type="expression" priority="1552" id="{D79F9677-3AD7-414E-90E0-2601A417314E}">
            <xm:f>AND(BV14&gt;=Einstellungen!$D$214,BV14&lt;=Einstellungen!$E$214)</xm:f>
            <x14:dxf>
              <fill>
                <patternFill>
                  <bgColor rgb="FFFFC000"/>
                </patternFill>
              </fill>
            </x14:dxf>
          </x14:cfRule>
          <x14:cfRule type="expression" priority="1543" id="{9DAEE607-1570-4ED8-89CF-4198C27D96C7}">
            <xm:f>AND(BV14&gt;=Einstellungen!$D$205,BV14&lt;=Einstellungen!$E$205)</xm:f>
            <x14:dxf>
              <fill>
                <patternFill>
                  <bgColor rgb="FFFFC000"/>
                </patternFill>
              </fill>
            </x14:dxf>
          </x14:cfRule>
          <x14:cfRule type="expression" priority="1544" id="{64BF20AA-7D44-42CB-A80A-C98F61BF7DCE}">
            <xm:f>AND(BV14&gt;=Einstellungen!$D$206,BV14&lt;=Einstellungen!$E$206)</xm:f>
            <x14:dxf>
              <fill>
                <patternFill>
                  <bgColor rgb="FFFFC000"/>
                </patternFill>
              </fill>
            </x14:dxf>
          </x14:cfRule>
          <x14:cfRule type="expression" priority="1545" id="{F05F96C7-1936-43DF-B39C-843579BAF619}">
            <xm:f>AND(BV14&gt;=Einstellungen!$D$207,BV14&lt;=Einstellungen!$E$207)</xm:f>
            <x14:dxf>
              <fill>
                <patternFill>
                  <bgColor rgb="FFFFC000"/>
                </patternFill>
              </fill>
            </x14:dxf>
          </x14:cfRule>
          <x14:cfRule type="expression" priority="1546" id="{78D0819D-0E9B-42AC-8E2C-8ADE7BA39D99}">
            <xm:f>AND(BV14&gt;=Einstellungen!$D$208,BV14&lt;=Einstellungen!$E$208)</xm:f>
            <x14:dxf>
              <fill>
                <patternFill>
                  <bgColor rgb="FFFFC000"/>
                </patternFill>
              </fill>
            </x14:dxf>
          </x14:cfRule>
          <x14:cfRule type="expression" priority="1547" id="{BEAA94D8-92BE-47A3-99E2-1024D2CA4387}">
            <xm:f>AND(BV14&gt;=Einstellungen!$D$209,BV14&lt;=Einstellungen!$E$209)</xm:f>
            <x14:dxf>
              <fill>
                <patternFill>
                  <bgColor rgb="FFFFC000"/>
                </patternFill>
              </fill>
            </x14:dxf>
          </x14:cfRule>
          <x14:cfRule type="expression" priority="1548" id="{F69C5CAB-CCE3-4415-A153-A9A4FDD515FD}">
            <xm:f>AND(BV14&gt;=Einstellungen!$D$210,BV14&lt;=Einstellungen!$E$210)</xm:f>
            <x14:dxf>
              <fill>
                <patternFill>
                  <bgColor rgb="FFFFC000"/>
                </patternFill>
              </fill>
            </x14:dxf>
          </x14:cfRule>
          <x14:cfRule type="expression" priority="1549" id="{D1DA33F4-EFC2-4896-B487-3B5FC8FF8164}">
            <xm:f>AND(BV14&gt;=Einstellungen!$D$211,BV14&lt;=Einstellungen!$E$211)</xm:f>
            <x14:dxf>
              <fill>
                <patternFill>
                  <bgColor rgb="FFFFC000"/>
                </patternFill>
              </fill>
            </x14:dxf>
          </x14:cfRule>
          <x14:cfRule type="expression" priority="1550" id="{F8D266BF-BC7C-4642-9996-7842CD69D786}">
            <xm:f>AND(BV14&gt;=Einstellungen!$D$212,BV14&lt;=Einstellungen!$E$212)</xm:f>
            <x14:dxf>
              <fill>
                <patternFill>
                  <bgColor rgb="FFFFC000"/>
                </patternFill>
              </fill>
            </x14:dxf>
          </x14:cfRule>
          <x14:cfRule type="expression" priority="1551" id="{F814B219-01C5-45A4-90A3-F23E661CD143}">
            <xm:f>AND(BV14&gt;=Einstellungen!$D$213,BV14&lt;=Einstellungen!$E$213)</xm:f>
            <x14:dxf>
              <fill>
                <patternFill>
                  <bgColor rgb="FFFFC000"/>
                </patternFill>
              </fill>
            </x14:dxf>
          </x14:cfRule>
          <xm:sqref>CC15 CC17 CC19 CC21 CC23 CC25 CC27 CC29 CC31 CC33 CC35 CC37 CC39 CC41 CC43 CC45 CC47 CC49 CC51 CC53 CC55 CC57 CC59 CC61 CC63 CC65 CC67 CC69 CC71 CC73 CC75 CC77 CC79 CC81 CC83 CC85</xm:sqref>
        </x14:conditionalFormatting>
        <x14:conditionalFormatting xmlns:xm="http://schemas.microsoft.com/office/excel/2006/main">
          <x14:cfRule type="expression" priority="1643" id="{A9556D43-0D65-457B-8EB7-C67ED14AE979}">
            <xm:f>AND(BV12&gt;=Einstellungen!$D$218,BV12&lt;=Einstellungen!$E$218)</xm:f>
            <x14:dxf>
              <fill>
                <patternFill>
                  <bgColor theme="2" tint="-0.24994659260841701"/>
                </patternFill>
              </fill>
            </x14:dxf>
          </x14:cfRule>
          <x14:cfRule type="expression" priority="1650" id="{D561915C-06B2-48AB-822E-007494F8592D}">
            <xm:f>AND(BV12&gt;=Einstellungen!$D$225,BV12&lt;=Einstellungen!$E$225)</xm:f>
            <x14:dxf>
              <fill>
                <patternFill>
                  <bgColor theme="2" tint="-0.24994659260841701"/>
                </patternFill>
              </fill>
            </x14:dxf>
          </x14:cfRule>
          <x14:cfRule type="expression" priority="1651" id="{EAB3BC9D-3A49-418A-B2F0-18F7E5E1D7D9}">
            <xm:f>AND(BV12&gt;=Einstellungen!$D$226,BV12&lt;=Einstellungen!$E$226)</xm:f>
            <x14:dxf>
              <fill>
                <patternFill>
                  <bgColor theme="2" tint="-0.24994659260841701"/>
                </patternFill>
              </fill>
            </x14:dxf>
          </x14:cfRule>
          <x14:cfRule type="expression" priority="1652" id="{7AED6C54-F83D-42D6-B893-357724E74D11}">
            <xm:f>AND(BV12&gt;=Einstellungen!$D$227,BV12&lt;=Einstellungen!$E$227)</xm:f>
            <x14:dxf>
              <fill>
                <patternFill>
                  <bgColor theme="2" tint="-0.24994659260841701"/>
                </patternFill>
              </fill>
            </x14:dxf>
          </x14:cfRule>
          <x14:cfRule type="expression" priority="1644" id="{1A6B37C4-E156-41C1-AF08-3483184B3FF0}">
            <xm:f>AND( BV12&gt;=Einstellungen!$D$219,BV12&lt;=Einstellungen!$E$219)</xm:f>
            <x14:dxf>
              <fill>
                <patternFill>
                  <bgColor theme="2" tint="-0.24994659260841701"/>
                </patternFill>
              </fill>
            </x14:dxf>
          </x14:cfRule>
          <x14:cfRule type="expression" priority="1645" id="{67B12C5C-8DDF-4AF9-BF7E-5FADC7DACD99}">
            <xm:f>AND(BV12&gt;=Einstellungen!$D$220,BV12&lt;=Einstellungen!$E$220)</xm:f>
            <x14:dxf>
              <fill>
                <patternFill>
                  <bgColor theme="2" tint="-0.24994659260841701"/>
                </patternFill>
              </fill>
            </x14:dxf>
          </x14:cfRule>
          <x14:cfRule type="expression" priority="1646" id="{984405ED-0571-4940-8AFC-C568BDA9B3D8}">
            <xm:f>AND(BV12&gt;=Einstellungen!$D$221,BV12&lt;=Einstellungen!$E$221)</xm:f>
            <x14:dxf>
              <fill>
                <patternFill>
                  <bgColor theme="2" tint="-0.24994659260841701"/>
                </patternFill>
              </fill>
            </x14:dxf>
          </x14:cfRule>
          <x14:cfRule type="expression" priority="1647" id="{5B8ECF11-50F1-43C7-8EF1-D4B941F409EF}">
            <xm:f>AND(BV12&gt;=Einstellungen!$D$222,BV12&lt;=Einstellungen!$E$222)</xm:f>
            <x14:dxf>
              <fill>
                <patternFill>
                  <bgColor theme="2" tint="-0.24994659260841701"/>
                </patternFill>
              </fill>
            </x14:dxf>
          </x14:cfRule>
          <x14:cfRule type="expression" priority="1648" id="{FFA3E65B-E7BB-4D55-ADAC-53BA65256588}">
            <xm:f>AND(BV12&gt;=Einstellungen!$D$223,BV12&lt;=Einstellungen!$E$223)</xm:f>
            <x14:dxf>
              <fill>
                <patternFill>
                  <bgColor theme="2" tint="-0.24994659260841701"/>
                </patternFill>
              </fill>
            </x14:dxf>
          </x14:cfRule>
          <x14:cfRule type="expression" priority="1649" id="{555C0A5B-A979-487C-98DF-95FE0051B3E1}">
            <xm:f>AND(BV12&gt;=Einstellungen!$D$224,BV12&lt;=Einstellungen!$E$224)</xm:f>
            <x14:dxf>
              <fill>
                <patternFill>
                  <bgColor theme="2" tint="-0.24994659260841701"/>
                </patternFill>
              </fill>
            </x14:dxf>
          </x14:cfRule>
          <xm:sqref>CD12</xm:sqref>
        </x14:conditionalFormatting>
        <x14:conditionalFormatting xmlns:xm="http://schemas.microsoft.com/office/excel/2006/main">
          <x14:cfRule type="expression" priority="1639" id="{30C13A73-DC7A-4C97-9B78-A6486F351966}">
            <xm:f>AND(BV12&gt;=Einstellungen!$D$224,BV12&lt;=Einstellungen!$E$224)</xm:f>
            <x14:dxf>
              <fill>
                <patternFill>
                  <bgColor theme="2" tint="-0.24994659260841701"/>
                </patternFill>
              </fill>
            </x14:dxf>
          </x14:cfRule>
          <x14:cfRule type="expression" priority="1638" id="{254796BF-7DC0-48CC-B572-3839D38362FB}">
            <xm:f>AND(BV12&gt;=Einstellungen!$D$223,BV12&lt;=Einstellungen!$E$223)</xm:f>
            <x14:dxf>
              <fill>
                <patternFill>
                  <bgColor theme="2" tint="-0.24994659260841701"/>
                </patternFill>
              </fill>
            </x14:dxf>
          </x14:cfRule>
          <x14:cfRule type="expression" priority="1637" id="{75ADFB68-15DD-45A6-AB21-A3A07EEF83E4}">
            <xm:f>AND(BV12&gt;=Einstellungen!$D$222,BV12&lt;=Einstellungen!$E$222)</xm:f>
            <x14:dxf>
              <fill>
                <patternFill>
                  <bgColor theme="2" tint="-0.24994659260841701"/>
                </patternFill>
              </fill>
            </x14:dxf>
          </x14:cfRule>
          <x14:cfRule type="expression" priority="1636" id="{B4ADDA7C-C5AF-4BFB-84AD-4E6AD29368B7}">
            <xm:f>AND(BV12&gt;=Einstellungen!$D$221,BV12&lt;=Einstellungen!$E$221)</xm:f>
            <x14:dxf>
              <fill>
                <patternFill>
                  <bgColor theme="2" tint="-0.24994659260841701"/>
                </patternFill>
              </fill>
            </x14:dxf>
          </x14:cfRule>
          <x14:cfRule type="expression" priority="1635" id="{EE040DF2-E417-4B30-AFFE-C223FAA3838A}">
            <xm:f>AND(BV12&gt;=Einstellungen!$D$220,BV12&lt;=Einstellungen!$E$220)</xm:f>
            <x14:dxf>
              <fill>
                <patternFill>
                  <bgColor theme="2" tint="-0.24994659260841701"/>
                </patternFill>
              </fill>
            </x14:dxf>
          </x14:cfRule>
          <x14:cfRule type="expression" priority="1634" id="{866D5236-3765-4E62-BE0D-5BD4AE38B3CF}">
            <xm:f>AND( BV12&gt;=Einstellungen!$D$219,BV12&lt;=Einstellungen!$E$219)</xm:f>
            <x14:dxf>
              <fill>
                <patternFill>
                  <bgColor theme="2" tint="-0.24994659260841701"/>
                </patternFill>
              </fill>
            </x14:dxf>
          </x14:cfRule>
          <x14:cfRule type="expression" priority="1633" id="{F4633D7F-1712-44D9-9B74-2BD66AD9F29F}">
            <xm:f>AND(BV12&gt;=Einstellungen!$D$218,BV12&lt;=Einstellungen!$E$218)</xm:f>
            <x14:dxf>
              <fill>
                <patternFill>
                  <bgColor theme="2" tint="-0.24994659260841701"/>
                </patternFill>
              </fill>
            </x14:dxf>
          </x14:cfRule>
          <x14:cfRule type="expression" priority="1642" id="{A284FC70-1A6D-4346-BD4F-B1DA42A212DA}">
            <xm:f>AND(BV12&gt;=Einstellungen!$D$227,BV12&lt;=Einstellungen!$E$227)</xm:f>
            <x14:dxf>
              <fill>
                <patternFill>
                  <bgColor theme="2" tint="-0.24994659260841701"/>
                </patternFill>
              </fill>
            </x14:dxf>
          </x14:cfRule>
          <x14:cfRule type="expression" priority="1641" id="{31825B93-1E1C-4556-BE31-3C13CAF65C13}">
            <xm:f>AND(BV12&gt;=Einstellungen!$D$226,BV12&lt;=Einstellungen!$E$226)</xm:f>
            <x14:dxf>
              <fill>
                <patternFill>
                  <bgColor theme="2" tint="-0.24994659260841701"/>
                </patternFill>
              </fill>
            </x14:dxf>
          </x14:cfRule>
          <x14:cfRule type="expression" priority="1640" id="{190B0312-CF08-40CD-A7B3-A4B5B8D1BABE}">
            <xm:f>AND(BV12&gt;=Einstellungen!$D$225,BV12&lt;=Einstellungen!$E$225)</xm:f>
            <x14:dxf>
              <fill>
                <patternFill>
                  <bgColor theme="2" tint="-0.24994659260841701"/>
                </patternFill>
              </fill>
            </x14:dxf>
          </x14:cfRule>
          <xm:sqref>CD13</xm:sqref>
        </x14:conditionalFormatting>
        <x14:conditionalFormatting xmlns:xm="http://schemas.microsoft.com/office/excel/2006/main">
          <x14:cfRule type="expression" priority="1632" id="{4FB2CF76-0CA1-4BED-99B7-3D91347F5765}">
            <xm:f>AND(BV14&gt;=Einstellungen!$D$227,BV14&lt;=Einstellungen!$E$227)</xm:f>
            <x14:dxf>
              <fill>
                <patternFill>
                  <bgColor theme="2" tint="-0.24994659260841701"/>
                </patternFill>
              </fill>
            </x14:dxf>
          </x14:cfRule>
          <x14:cfRule type="expression" priority="1630" id="{5554D120-614A-4B60-9FDA-10CC96E1AC4F}">
            <xm:f>AND(BV14&gt;=Einstellungen!$D$225,BV14&lt;=Einstellungen!$E$225)</xm:f>
            <x14:dxf>
              <fill>
                <patternFill>
                  <bgColor theme="2" tint="-0.24994659260841701"/>
                </patternFill>
              </fill>
            </x14:dxf>
          </x14:cfRule>
          <x14:cfRule type="expression" priority="1629" id="{2460C353-A581-4944-9CF8-BCE3D40A00D1}">
            <xm:f>AND(BV14&gt;=Einstellungen!$D$224,BV14&lt;=Einstellungen!$E$224)</xm:f>
            <x14:dxf>
              <fill>
                <patternFill>
                  <bgColor theme="2" tint="-0.24994659260841701"/>
                </patternFill>
              </fill>
            </x14:dxf>
          </x14:cfRule>
          <x14:cfRule type="expression" priority="1628" id="{F11BD253-47D4-413A-A60A-60FE34DB17DC}">
            <xm:f>AND(BV14&gt;=Einstellungen!$D$223,BV14&lt;=Einstellungen!$E$223)</xm:f>
            <x14:dxf>
              <fill>
                <patternFill>
                  <bgColor theme="2" tint="-0.24994659260841701"/>
                </patternFill>
              </fill>
            </x14:dxf>
          </x14:cfRule>
          <x14:cfRule type="expression" priority="1626" id="{F4768F68-CADB-4A30-81F3-9E6947D4EEDB}">
            <xm:f>AND(BV14&gt;=Einstellungen!$D$221,BV14&lt;=Einstellungen!$E$221)</xm:f>
            <x14:dxf>
              <fill>
                <patternFill>
                  <bgColor theme="2" tint="-0.24994659260841701"/>
                </patternFill>
              </fill>
            </x14:dxf>
          </x14:cfRule>
          <x14:cfRule type="expression" priority="1627" id="{C43143D9-E088-4BB6-8819-E00C684A6AC0}">
            <xm:f>AND(BV14&gt;=Einstellungen!$D$222,BV14&lt;=Einstellungen!$E$222)</xm:f>
            <x14:dxf>
              <fill>
                <patternFill>
                  <bgColor theme="2" tint="-0.24994659260841701"/>
                </patternFill>
              </fill>
            </x14:dxf>
          </x14:cfRule>
          <x14:cfRule type="expression" priority="1625" id="{D02CB51E-8191-4647-9A01-E9235CA29C6D}">
            <xm:f>AND(BV14&gt;=Einstellungen!$D$220,BV14&lt;=Einstellungen!$E$220)</xm:f>
            <x14:dxf>
              <fill>
                <patternFill>
                  <bgColor theme="2" tint="-0.24994659260841701"/>
                </patternFill>
              </fill>
            </x14:dxf>
          </x14:cfRule>
          <x14:cfRule type="expression" priority="1624" id="{096AA8FA-3B64-4322-B929-783D8B736273}">
            <xm:f>AND( BV14&gt;=Einstellungen!$D$219,BV14&lt;=Einstellungen!$E$219)</xm:f>
            <x14:dxf>
              <fill>
                <patternFill>
                  <bgColor theme="2" tint="-0.24994659260841701"/>
                </patternFill>
              </fill>
            </x14:dxf>
          </x14:cfRule>
          <x14:cfRule type="expression" priority="1623" id="{485A6AE1-E5B9-49D6-9FD9-EDA661014DEF}">
            <xm:f>AND(BV14&gt;=Einstellungen!$D$218,BV14&lt;=Einstellungen!$E$218)</xm:f>
            <x14:dxf>
              <fill>
                <patternFill>
                  <bgColor theme="2" tint="-0.24994659260841701"/>
                </patternFill>
              </fill>
            </x14:dxf>
          </x14:cfRule>
          <x14:cfRule type="expression" priority="1631" id="{485C51B0-F7E1-46DB-ABFA-EEF17FF5B38C}">
            <xm:f>AND(BV14&gt;=Einstellungen!$D$226,BV14&lt;=Einstellungen!$E$226)</xm:f>
            <x14:dxf>
              <fill>
                <patternFill>
                  <bgColor theme="2" tint="-0.24994659260841701"/>
                </patternFill>
              </fill>
            </x14:dxf>
          </x14:cfRule>
          <xm:sqref>CD14 CD16 CD18 CD20 CD22 CD24 CD26 CD28 CD30 CD32 CD34 CD36 CD38 CD40 CD42 CD44 CD46 CD48 CD50 CD52 CD54 CD56 CD58 CD60 CD62 CD64 CD66 CD68 CD70 CD72 CD74 CD76 CD78 CD80 CD82 CD84</xm:sqref>
        </x14:conditionalFormatting>
        <x14:conditionalFormatting xmlns:xm="http://schemas.microsoft.com/office/excel/2006/main">
          <x14:cfRule type="expression" priority="1616" id="{ECAC9DAA-E591-4BAB-A606-C02D73A33BAF}">
            <xm:f>AND(BV14&gt;=Einstellungen!$D$221,BV14&lt;=Einstellungen!$E$221)</xm:f>
            <x14:dxf>
              <fill>
                <patternFill>
                  <bgColor theme="2" tint="-0.24994659260841701"/>
                </patternFill>
              </fill>
            </x14:dxf>
          </x14:cfRule>
          <x14:cfRule type="expression" priority="1615" id="{44BD7F15-B4EC-49C2-8A03-FFC4D068C024}">
            <xm:f>AND(BV14&gt;=Einstellungen!$D$220,BV14&lt;=Einstellungen!$E$220)</xm:f>
            <x14:dxf>
              <fill>
                <patternFill>
                  <bgColor theme="2" tint="-0.24994659260841701"/>
                </patternFill>
              </fill>
            </x14:dxf>
          </x14:cfRule>
          <x14:cfRule type="expression" priority="1614" id="{BB366C5F-AFA3-4F3E-A63A-EA0C263EE881}">
            <xm:f>AND( BV14&gt;=Einstellungen!$D$219,BV14&lt;=Einstellungen!$E$219)</xm:f>
            <x14:dxf>
              <fill>
                <patternFill>
                  <bgColor theme="2" tint="-0.24994659260841701"/>
                </patternFill>
              </fill>
            </x14:dxf>
          </x14:cfRule>
          <x14:cfRule type="expression" priority="1613" id="{82DFF3B5-394A-496E-A6E5-9D5833E38FAB}">
            <xm:f>AND(BV14&gt;=Einstellungen!$D$218,BV14&lt;=Einstellungen!$E$218)</xm:f>
            <x14:dxf>
              <fill>
                <patternFill>
                  <bgColor theme="2" tint="-0.24994659260841701"/>
                </patternFill>
              </fill>
            </x14:dxf>
          </x14:cfRule>
          <x14:cfRule type="expression" priority="1622" id="{A1A25FE2-A6C6-4376-AAB1-9B6171B3EA5A}">
            <xm:f>AND(BV14&gt;=Einstellungen!$D$227,BV14&lt;=Einstellungen!$E$227)</xm:f>
            <x14:dxf>
              <fill>
                <patternFill>
                  <bgColor theme="2" tint="-0.24994659260841701"/>
                </patternFill>
              </fill>
            </x14:dxf>
          </x14:cfRule>
          <x14:cfRule type="expression" priority="1621" id="{C2AA9845-7B54-4DB6-91A1-51C1394338E6}">
            <xm:f>AND(BV14&gt;=Einstellungen!$D$226,BV14&lt;=Einstellungen!$E$226)</xm:f>
            <x14:dxf>
              <fill>
                <patternFill>
                  <bgColor theme="2" tint="-0.24994659260841701"/>
                </patternFill>
              </fill>
            </x14:dxf>
          </x14:cfRule>
          <x14:cfRule type="expression" priority="1620" id="{D36A6462-6DF5-4A3D-ADA2-082E5F7AC86A}">
            <xm:f>AND(BV14&gt;=Einstellungen!$D$225,BV14&lt;=Einstellungen!$E$225)</xm:f>
            <x14:dxf>
              <fill>
                <patternFill>
                  <bgColor theme="2" tint="-0.24994659260841701"/>
                </patternFill>
              </fill>
            </x14:dxf>
          </x14:cfRule>
          <x14:cfRule type="expression" priority="1619" id="{F7CF1C5C-CB65-4C76-9C44-98132167DC5D}">
            <xm:f>AND(BV14&gt;=Einstellungen!$D$224,BV14&lt;=Einstellungen!$E$224)</xm:f>
            <x14:dxf>
              <fill>
                <patternFill>
                  <bgColor theme="2" tint="-0.24994659260841701"/>
                </patternFill>
              </fill>
            </x14:dxf>
          </x14:cfRule>
          <x14:cfRule type="expression" priority="1618" id="{30B2B351-1729-4647-96B8-8B5B18B751D0}">
            <xm:f>AND(BV14&gt;=Einstellungen!$D$223,BV14&lt;=Einstellungen!$E$223)</xm:f>
            <x14:dxf>
              <fill>
                <patternFill>
                  <bgColor theme="2" tint="-0.24994659260841701"/>
                </patternFill>
              </fill>
            </x14:dxf>
          </x14:cfRule>
          <x14:cfRule type="expression" priority="1617" id="{773DA436-A461-4B16-9F14-4A344B962E5C}">
            <xm:f>AND(BV14&gt;=Einstellungen!$D$222,BV14&lt;=Einstellungen!$E$222)</xm:f>
            <x14:dxf>
              <fill>
                <patternFill>
                  <bgColor theme="2" tint="-0.24994659260841701"/>
                </patternFill>
              </fill>
            </x14:dxf>
          </x14:cfRule>
          <xm:sqref>CD15 CD17 CD19 CD21 CD23 CD25 CD27 CD29 CD31 CD33 CD35 CD37 CD39 CD41 CD43 CD45 CD47 CD49 CD51 CD53 CD55 CD57 CD59 CD61 CD63 CD65 CD67 CD69 CD71 CD73 CD75 CD77 CD79 CD81 CD83 CD85</xm:sqref>
        </x14:conditionalFormatting>
        <x14:conditionalFormatting xmlns:xm="http://schemas.microsoft.com/office/excel/2006/main">
          <x14:cfRule type="expression" priority="4580" id="{591A308A-74FD-4F85-846A-F4CC37E4BAFB}">
            <xm:f>AND(Einstellungen!$E$51="x")</xm:f>
            <x14:dxf>
              <fill>
                <patternFill>
                  <bgColor theme="0" tint="-0.14996795556505021"/>
                </patternFill>
              </fill>
            </x14:dxf>
          </x14:cfRule>
          <xm:sqref>CE20:CE23</xm:sqref>
        </x14:conditionalFormatting>
        <x14:conditionalFormatting xmlns:xm="http://schemas.microsoft.com/office/excel/2006/main">
          <x14:cfRule type="expression" priority="3458" id="{77D47543-50C8-47E5-8568-D2972457B442}">
            <xm:f>AND(Einstellungen!$E$51="x")</xm:f>
            <x14:dxf>
              <fill>
                <patternFill>
                  <bgColor theme="0" tint="-0.14996795556505021"/>
                </patternFill>
              </fill>
            </x14:dxf>
          </x14:cfRule>
          <x14:cfRule type="expression" priority="4432" id="{E2E07E33-90D1-4105-A746-BAB21835C78E}">
            <xm:f>AND(Einstellungen!$E$51="x")</xm:f>
            <x14:dxf>
              <fill>
                <patternFill>
                  <bgColor theme="0" tint="-0.14996795556505021"/>
                </patternFill>
              </fill>
            </x14:dxf>
          </x14:cfRule>
          <xm:sqref>CE34:CE37</xm:sqref>
        </x14:conditionalFormatting>
        <x14:conditionalFormatting xmlns:xm="http://schemas.microsoft.com/office/excel/2006/main">
          <x14:cfRule type="expression" priority="4292" id="{07DA698E-533C-4E0D-A1A7-D3D08B52EAB1}">
            <xm:f>AND(Einstellungen!$E$51="x")</xm:f>
            <x14:dxf>
              <fill>
                <patternFill>
                  <bgColor theme="0" tint="-0.14996795556505021"/>
                </patternFill>
              </fill>
            </x14:dxf>
          </x14:cfRule>
          <x14:cfRule type="expression" priority="3426" id="{5FDC8A2B-B56D-473F-A6D0-C500FBE73F05}">
            <xm:f>AND(Einstellungen!$E$51="x")</xm:f>
            <x14:dxf>
              <fill>
                <patternFill>
                  <bgColor theme="0" tint="-0.14996795556505021"/>
                </patternFill>
              </fill>
            </x14:dxf>
          </x14:cfRule>
          <xm:sqref>CE48:CE51</xm:sqref>
        </x14:conditionalFormatting>
        <x14:conditionalFormatting xmlns:xm="http://schemas.microsoft.com/office/excel/2006/main">
          <x14:cfRule type="expression" priority="4152" id="{7C5D8F66-7664-4DBF-835F-824A1C27A82C}">
            <xm:f>AND(Einstellungen!$E$51="x")</xm:f>
            <x14:dxf>
              <fill>
                <patternFill>
                  <bgColor theme="0" tint="-0.14996795556505021"/>
                </patternFill>
              </fill>
            </x14:dxf>
          </x14:cfRule>
          <x14:cfRule type="expression" priority="3394" id="{22F0FF4C-C4CB-4E35-8349-C1A0F803A7B0}">
            <xm:f>AND(Einstellungen!$E$51="x")</xm:f>
            <x14:dxf>
              <fill>
                <patternFill>
                  <bgColor theme="0" tint="-0.14996795556505021"/>
                </patternFill>
              </fill>
            </x14:dxf>
          </x14:cfRule>
          <xm:sqref>CE62:CE65</xm:sqref>
        </x14:conditionalFormatting>
        <x14:conditionalFormatting xmlns:xm="http://schemas.microsoft.com/office/excel/2006/main">
          <x14:cfRule type="expression" priority="3352" id="{6AD97B69-815B-4E02-84BC-23D44FB87BD9}">
            <xm:f>AND(Einstellungen!$E$51="x")</xm:f>
            <x14:dxf>
              <fill>
                <patternFill>
                  <bgColor theme="0" tint="-0.14996795556505021"/>
                </patternFill>
              </fill>
            </x14:dxf>
          </x14:cfRule>
          <x14:cfRule type="expression" priority="4012" id="{CF4DDE3F-CF17-4767-A57D-695C97107B2D}">
            <xm:f>AND(Einstellungen!$E$51="x")</xm:f>
            <x14:dxf>
              <fill>
                <patternFill>
                  <bgColor theme="0" tint="-0.14996795556505021"/>
                </patternFill>
              </fill>
            </x14:dxf>
          </x14:cfRule>
          <xm:sqref>CE76:CE79</xm:sqref>
        </x14:conditionalFormatting>
        <x14:conditionalFormatting xmlns:xm="http://schemas.microsoft.com/office/excel/2006/main">
          <x14:cfRule type="expression" priority="862" id="{523A2840-6C2D-4B1A-8CB5-9D125744F547}">
            <xm:f>AND(CE12&gt;=Einstellungen!$D$133,CE12&lt;=Einstellungen!$E$133)</xm:f>
            <x14:dxf>
              <fill>
                <patternFill>
                  <bgColor rgb="FF00B050"/>
                </patternFill>
              </fill>
            </x14:dxf>
          </x14:cfRule>
          <x14:cfRule type="expression" priority="865" id="{5C5C7EF1-C22B-462A-87F2-A4940044D41A}">
            <xm:f>AND(CE12&gt;=Einstellungen!$D$130,CE12&lt;=Einstellungen!$E$130)</xm:f>
            <x14:dxf>
              <fill>
                <patternFill>
                  <bgColor rgb="FF00B050"/>
                </patternFill>
              </fill>
            </x14:dxf>
          </x14:cfRule>
          <x14:cfRule type="expression" priority="859" id="{DD31578D-A3F0-4AAD-9E69-1A0327E26DFA}">
            <xm:f>AND(CE12&gt;=Einstellungen!$D$136,CE12&lt;=Einstellungen!$E$136)</xm:f>
            <x14:dxf>
              <fill>
                <patternFill>
                  <bgColor rgb="FF00B050"/>
                </patternFill>
              </fill>
            </x14:dxf>
          </x14:cfRule>
          <x14:cfRule type="expression" priority="868" id="{EFC93665-9767-470D-A592-629DFE55BD24}">
            <xm:f>AND(CE12&gt;=Einstellungen!$D$127,CE12&lt;=Einstellungen!$E$127)</xm:f>
            <x14:dxf>
              <fill>
                <patternFill>
                  <bgColor rgb="FF00B050"/>
                </patternFill>
              </fill>
            </x14:dxf>
          </x14:cfRule>
          <xm:sqref>CF12 CF16 CF18 CF20 CF22 CF24 CF26 CF28 CF30 CF32 CF38 CF40 CF42 CF44 CF46 CF52 CF54 CF56 CF58 CF60 CF66 CF68 CF70 CF72 CF74 CF80 CF82 CF84 CF34 CF36 CF48 CF50 CF62 CF64 CF76 CF78 CF14</xm:sqref>
        </x14:conditionalFormatting>
        <x14:conditionalFormatting xmlns:xm="http://schemas.microsoft.com/office/excel/2006/main">
          <x14:cfRule type="expression" priority="873" id="{BE320EB0-4CF8-4CDF-89B0-918C2A25346B}">
            <xm:f>AND(CE12&gt;=Einstellungen!$D$132,CE12&lt;=Einstellungen!$E$132)</xm:f>
            <x14:dxf>
              <fill>
                <patternFill>
                  <bgColor rgb="FF00B050"/>
                </patternFill>
              </fill>
            </x14:dxf>
          </x14:cfRule>
          <x14:cfRule type="expression" priority="871" id="{C2F4F913-6D33-4A5F-82CD-B353E36F3995}">
            <xm:f>AND(CE12&gt;=Einstellungen!$D$134,CE12&lt;=Einstellungen!$E$134)</xm:f>
            <x14:dxf>
              <fill>
                <patternFill>
                  <bgColor rgb="FF00B050"/>
                </patternFill>
              </fill>
            </x14:dxf>
          </x14:cfRule>
          <x14:cfRule type="expression" priority="872" id="{93B407CA-9FCD-4A6B-A7B3-B9BF769D97C9}">
            <xm:f>AND(CE12&gt;=Einstellungen!$D$133,CE12&lt;=Einstellungen!$E$133)</xm:f>
            <x14:dxf>
              <fill>
                <patternFill>
                  <bgColor rgb="FF00B050"/>
                </patternFill>
              </fill>
            </x14:dxf>
          </x14:cfRule>
          <x14:cfRule type="expression" priority="874" id="{8A044471-A995-49FD-B837-7366B9AA4C67}">
            <xm:f>AND(CE12&gt;=Einstellungen!$D$131,CE12&lt;=Einstellungen!$E$131)</xm:f>
            <x14:dxf>
              <fill>
                <patternFill>
                  <bgColor rgb="FF00B050"/>
                </patternFill>
              </fill>
            </x14:dxf>
          </x14:cfRule>
          <x14:cfRule type="expression" priority="875" id="{2BB8ED3A-27B0-4623-9B67-BFE72922FC29}">
            <xm:f>AND(CE12&gt;=Einstellungen!$D$130,CE12&lt;=Einstellungen!$E$130)</xm:f>
            <x14:dxf>
              <fill>
                <patternFill>
                  <bgColor rgb="FF00B050"/>
                </patternFill>
              </fill>
            </x14:dxf>
          </x14:cfRule>
          <x14:cfRule type="expression" priority="876" id="{7F9AB637-548E-4E0D-A426-19053947D1EA}">
            <xm:f>AND(CE12&gt;=Einstellungen!$D$129,CE12&lt;=Einstellungen!$E$129)</xm:f>
            <x14:dxf>
              <fill>
                <patternFill>
                  <bgColor rgb="FF00B050"/>
                </patternFill>
              </fill>
            </x14:dxf>
          </x14:cfRule>
          <x14:cfRule type="expression" priority="877" id="{29D5BD46-0F09-495F-9135-BF632B57A344}">
            <xm:f>AND(CE12&gt;=Einstellungen!$D$128,CE12&lt;=Einstellungen!$E$128)</xm:f>
            <x14:dxf>
              <fill>
                <patternFill>
                  <bgColor rgb="FF00B050"/>
                </patternFill>
              </fill>
            </x14:dxf>
          </x14:cfRule>
          <x14:cfRule type="expression" priority="878" id="{290C4E7F-69BB-42A3-8AC3-19AAB2EF379C}">
            <xm:f>AND(CE12&gt;=Einstellungen!$D$127,CE12&lt;=Einstellungen!$E$127)</xm:f>
            <x14:dxf>
              <fill>
                <patternFill>
                  <bgColor rgb="FF00B050"/>
                </patternFill>
              </fill>
            </x14:dxf>
          </x14:cfRule>
          <x14:cfRule type="expression" priority="870" id="{01A3FD87-2638-4707-BD8A-FFC321482916}">
            <xm:f>AND(CE12&gt;=Einstellungen!$D$135,CE12&lt;=Einstellungen!$E$135)</xm:f>
            <x14:dxf>
              <fill>
                <patternFill>
                  <bgColor rgb="FF00B050"/>
                </patternFill>
              </fill>
            </x14:dxf>
          </x14:cfRule>
          <x14:cfRule type="expression" priority="869" id="{23CF9006-7378-4ACA-B161-CC649714EAF6}">
            <xm:f>AND(CE12&gt;=Einstellungen!$D$136,CE12&lt;=Einstellungen!$E$136)</xm:f>
            <x14:dxf>
              <fill>
                <patternFill>
                  <bgColor rgb="FF00B050"/>
                </patternFill>
              </fill>
            </x14:dxf>
          </x14:cfRule>
          <xm:sqref>CF17 CF19 CF21 CF23 CF25 CF27 CF29 CF31 CF33 CF39 CF41 CF43 CF45 CF47 CF53 CF55 CF57 CF59 CF61 CF67 CF69 CF71 CF73 CF75 CF81 CF83 CF85 CF35 CF37 CF49 CF51 CF63 CF65 CF77 CF79 CF13 CF15</xm:sqref>
        </x14:conditionalFormatting>
        <x14:conditionalFormatting xmlns:xm="http://schemas.microsoft.com/office/excel/2006/main">
          <x14:cfRule type="expression" priority="863" id="{A0BFE09B-7EDD-40BA-A436-937927042646}">
            <xm:f>AND(CE12&gt;=Einstellungen!$D$132,CE12&lt;=Einstellungen!$E$132)</xm:f>
            <x14:dxf>
              <fill>
                <patternFill>
                  <bgColor rgb="FF00B050"/>
                </patternFill>
              </fill>
            </x14:dxf>
          </x14:cfRule>
          <x14:cfRule type="expression" priority="861" id="{B9FB6BD8-C05A-4488-8E98-BEC49DE9EF98}">
            <xm:f>AND(CE12&gt;=Einstellungen!$D$134,CE12&lt;=Einstellungen!$E$134)</xm:f>
            <x14:dxf>
              <fill>
                <patternFill>
                  <bgColor rgb="FF00B050"/>
                </patternFill>
              </fill>
            </x14:dxf>
          </x14:cfRule>
          <x14:cfRule type="expression" priority="860" id="{E5412A3D-60DB-455F-8C4C-9425BC4FE79E}">
            <xm:f>AND(CE12&gt;=Einstellungen!$D$135,CE12&lt;=Einstellungen!$E$135)</xm:f>
            <x14:dxf>
              <fill>
                <patternFill>
                  <bgColor rgb="FF00B050"/>
                </patternFill>
              </fill>
            </x14:dxf>
          </x14:cfRule>
          <x14:cfRule type="expression" priority="866" id="{0E09F92D-B3A1-4897-980A-ABAA7ADEF583}">
            <xm:f>AND(CE12&gt;=Einstellungen!$D$129,CE12&lt;=Einstellungen!$E$129)</xm:f>
            <x14:dxf>
              <fill>
                <patternFill>
                  <bgColor rgb="FF00B050"/>
                </patternFill>
              </fill>
            </x14:dxf>
          </x14:cfRule>
          <x14:cfRule type="expression" priority="867" id="{9DBAB96A-90A4-44CC-8198-54E1D5AE19F6}">
            <xm:f>AND(CE12&gt;=Einstellungen!$D$128,CE12&lt;=Einstellungen!$E$128)</xm:f>
            <x14:dxf>
              <fill>
                <patternFill>
                  <bgColor rgb="FF00B050"/>
                </patternFill>
              </fill>
            </x14:dxf>
          </x14:cfRule>
          <x14:cfRule type="expression" priority="864" id="{ED08D058-B6FB-4F2C-8AB1-C2E4BE2D4222}">
            <xm:f>AND(CE12&gt;=Einstellungen!$D$131,CE12&lt;=Einstellungen!$E$131)</xm:f>
            <x14:dxf>
              <fill>
                <patternFill>
                  <bgColor rgb="FF00B050"/>
                </patternFill>
              </fill>
            </x14:dxf>
          </x14:cfRule>
          <xm:sqref>CF20 CF22 CF34 CF36 CF48 CF50 CF62 CF64 CF76 CF78 CF12 CF14 CF16 CF18 CF24 CF26 CF28 CF30 CF32 CF38 CF40 CF42 CF44 CF46 CF52 CF54 CF56 CF58 CF60 CF66 CF68 CF70 CF72 CF74 CF80 CF82 CF84</xm:sqref>
        </x14:conditionalFormatting>
        <x14:conditionalFormatting xmlns:xm="http://schemas.microsoft.com/office/excel/2006/main">
          <x14:cfRule type="expression" priority="884" id="{1C48B978-9F6E-4A21-9264-BD2501DF2945}">
            <xm:f>AND(Einstellungen!$F$49="x")</xm:f>
            <x14:dxf>
              <fill>
                <patternFill>
                  <bgColor theme="0" tint="-0.14996795556505021"/>
                </patternFill>
              </fill>
            </x14:dxf>
          </x14:cfRule>
          <xm:sqref>CF20:CF23 CF34:CF37 CF48:CF51 CF62:CF65 CF76:CF79</xm:sqref>
        </x14:conditionalFormatting>
        <x14:conditionalFormatting xmlns:xm="http://schemas.microsoft.com/office/excel/2006/main">
          <x14:cfRule type="expression" priority="883" id="{6EE3BB41-A09C-4996-B232-DC58072A86EF}">
            <xm:f>AND(Einstellungen!$F$49="x")</xm:f>
            <x14:dxf>
              <fill>
                <patternFill>
                  <bgColor theme="0" tint="-0.14996795556505021"/>
                </patternFill>
              </fill>
            </x14:dxf>
          </x14:cfRule>
          <xm:sqref>CF20:CF23</xm:sqref>
        </x14:conditionalFormatting>
        <x14:conditionalFormatting xmlns:xm="http://schemas.microsoft.com/office/excel/2006/main">
          <x14:cfRule type="expression" priority="882" id="{3ECEB312-EA47-4C7E-93BC-C8BAA68CA6AD}">
            <xm:f>AND(Einstellungen!$F$49="x")</xm:f>
            <x14:dxf>
              <fill>
                <patternFill>
                  <bgColor theme="0" tint="-0.14996795556505021"/>
                </patternFill>
              </fill>
            </x14:dxf>
          </x14:cfRule>
          <xm:sqref>CF34:CF37</xm:sqref>
        </x14:conditionalFormatting>
        <x14:conditionalFormatting xmlns:xm="http://schemas.microsoft.com/office/excel/2006/main">
          <x14:cfRule type="expression" priority="881" id="{1C5297ED-CD9F-4F44-A2E7-3D977A96EDC3}">
            <xm:f>AND(Einstellungen!$F$49="x")</xm:f>
            <x14:dxf>
              <fill>
                <patternFill>
                  <bgColor theme="0" tint="-0.14996795556505021"/>
                </patternFill>
              </fill>
            </x14:dxf>
          </x14:cfRule>
          <xm:sqref>CF48:CF51</xm:sqref>
        </x14:conditionalFormatting>
        <x14:conditionalFormatting xmlns:xm="http://schemas.microsoft.com/office/excel/2006/main">
          <x14:cfRule type="expression" priority="880" id="{3906AA04-30C9-4793-B35C-9E5C3914FD23}">
            <xm:f>AND(Einstellungen!$F$49="x")</xm:f>
            <x14:dxf>
              <fill>
                <patternFill>
                  <bgColor theme="0" tint="-0.14996795556505021"/>
                </patternFill>
              </fill>
            </x14:dxf>
          </x14:cfRule>
          <xm:sqref>CF62:CF65</xm:sqref>
        </x14:conditionalFormatting>
        <x14:conditionalFormatting xmlns:xm="http://schemas.microsoft.com/office/excel/2006/main">
          <x14:cfRule type="expression" priority="879" id="{9C4C6775-FF81-492F-90F6-462848F8B811}">
            <xm:f>AND(Einstellungen!$F$49="x")</xm:f>
            <x14:dxf>
              <fill>
                <patternFill>
                  <bgColor theme="0" tint="-0.14996795556505021"/>
                </patternFill>
              </fill>
            </x14:dxf>
          </x14:cfRule>
          <xm:sqref>CF76:CF79</xm:sqref>
        </x14:conditionalFormatting>
        <x14:conditionalFormatting xmlns:xm="http://schemas.microsoft.com/office/excel/2006/main">
          <x14:cfRule type="expression" priority="1462" id="{DCE5AD0A-26A3-414F-8F48-F375C90CECFE}">
            <xm:f>AND(CE12&gt;=Einstellungen!$D$179,CE12&lt;=Einstellungen!$E$179)</xm:f>
            <x14:dxf>
              <fill>
                <patternFill>
                  <bgColor theme="7" tint="0.39994506668294322"/>
                </patternFill>
              </fill>
            </x14:dxf>
          </x14:cfRule>
          <x14:cfRule type="expression" priority="1461" id="{92176120-AC12-4289-99CA-CAB54A1B4B70}">
            <xm:f>AND(CE12&gt;=Einstellungen!$D$180,CE12&lt;=Einstellungen!$E$180)</xm:f>
            <x14:dxf>
              <fill>
                <patternFill>
                  <bgColor theme="7" tint="0.39994506668294322"/>
                </patternFill>
              </fill>
            </x14:dxf>
          </x14:cfRule>
          <x14:cfRule type="expression" priority="1460" id="{7D9DF64E-77BD-4F6A-9067-F93D78FA84BD}">
            <xm:f>AND(CE12&gt;=Einstellungen!$D$181,CE12&lt;=Einstellungen!$E$181)</xm:f>
            <x14:dxf>
              <fill>
                <patternFill>
                  <bgColor theme="7" tint="0.39994506668294322"/>
                </patternFill>
              </fill>
            </x14:dxf>
          </x14:cfRule>
          <x14:cfRule type="expression" priority="1459" id="{5C60F9BF-7DAD-4A90-BEC8-430495EEFA22}">
            <xm:f>AND(CE12&gt;=Einstellungen!$D$182,CE12&lt;=Einstellungen!$E$182)</xm:f>
            <x14:dxf>
              <fill>
                <patternFill>
                  <bgColor theme="7" tint="0.39994506668294322"/>
                </patternFill>
              </fill>
            </x14:dxf>
          </x14:cfRule>
          <x14:cfRule type="expression" priority="1458" id="{2036E3F6-0D8E-48F7-BDB5-A37F971A39F6}">
            <xm:f>AND(CE12&gt;=Einstellungen!$D$183,CE12&lt;=Einstellungen!$E$183)</xm:f>
            <x14:dxf>
              <fill>
                <patternFill>
                  <bgColor theme="7" tint="0.39994506668294322"/>
                </patternFill>
              </fill>
            </x14:dxf>
          </x14:cfRule>
          <x14:cfRule type="expression" priority="1457" id="{AFF4F8BF-9915-4984-8587-E9F6EFFC8BCF}">
            <xm:f>AND(CE12&gt;=Einstellungen!$D$184,CE12&lt;=Einstellungen!$E$184)</xm:f>
            <x14:dxf>
              <fill>
                <patternFill>
                  <bgColor theme="7" tint="0.39994506668294322"/>
                </patternFill>
              </fill>
            </x14:dxf>
          </x14:cfRule>
          <x14:cfRule type="expression" priority="1456" id="{C845E872-5E55-4C6D-927D-17ACABD2B59B}">
            <xm:f>AND(CE12&gt;=Einstellungen!$D$185,CE12&lt;=Einstellungen!$E$185)</xm:f>
            <x14:dxf>
              <fill>
                <patternFill>
                  <bgColor theme="7" tint="0.39994506668294322"/>
                </patternFill>
              </fill>
            </x14:dxf>
          </x14:cfRule>
          <x14:cfRule type="expression" priority="1455" id="{2067D088-9998-4299-8689-A521F2046DDA}">
            <xm:f>AND(CE12&gt;=Einstellungen!$D$186,CE12&lt;=Einstellungen!$E$186)</xm:f>
            <x14:dxf>
              <fill>
                <patternFill>
                  <bgColor theme="7" tint="0.39994506668294322"/>
                </patternFill>
              </fill>
            </x14:dxf>
          </x14:cfRule>
          <x14:cfRule type="expression" priority="1454" id="{769F1AC7-38CD-480C-A2B2-C75EB095211C}">
            <xm:f>AND(CE12&gt;=Einstellungen!$D$187,CE12&lt;=Einstellungen!$E$187)</xm:f>
            <x14:dxf>
              <fill>
                <patternFill>
                  <bgColor theme="7" tint="0.39994506668294322"/>
                </patternFill>
              </fill>
            </x14:dxf>
          </x14:cfRule>
          <x14:cfRule type="expression" priority="1453" id="{33A4FF51-C7BC-4AA2-8EF0-0F62C174882E}">
            <xm:f>AND(CE12&gt;=Einstellungen!$D$188,CE12&lt;=Einstellungen!$E$188)</xm:f>
            <x14:dxf>
              <fill>
                <patternFill>
                  <bgColor theme="7" tint="0.39994506668294322"/>
                </patternFill>
              </fill>
            </x14:dxf>
          </x14:cfRule>
          <xm:sqref>CJ12</xm:sqref>
        </x14:conditionalFormatting>
        <x14:conditionalFormatting xmlns:xm="http://schemas.microsoft.com/office/excel/2006/main">
          <x14:cfRule type="expression" priority="1442" id="{115BD254-B407-4C4D-9BD8-037ED6F715A3}">
            <xm:f>AND(CE14&gt;=Einstellungen!$D$179,CE14&lt;=Einstellungen!$E$179)</xm:f>
            <x14:dxf>
              <fill>
                <patternFill>
                  <bgColor theme="7" tint="0.39994506668294322"/>
                </patternFill>
              </fill>
            </x14:dxf>
          </x14:cfRule>
          <x14:cfRule type="expression" priority="1440" id="{6A7C6112-C07B-44E9-9018-1AE9BF0E7BB3}">
            <xm:f>AND(CE14&gt;=Einstellungen!$D$181,CE14&lt;=Einstellungen!$E$181)</xm:f>
            <x14:dxf>
              <fill>
                <patternFill>
                  <bgColor theme="7" tint="0.39994506668294322"/>
                </patternFill>
              </fill>
            </x14:dxf>
          </x14:cfRule>
          <x14:cfRule type="expression" priority="1439" id="{2079C308-752C-4A1F-A02A-7F89FA35E8DA}">
            <xm:f>AND(CE14&gt;=Einstellungen!$D$182,CE14&lt;=Einstellungen!$E$182)</xm:f>
            <x14:dxf>
              <fill>
                <patternFill>
                  <bgColor theme="7" tint="0.39994506668294322"/>
                </patternFill>
              </fill>
            </x14:dxf>
          </x14:cfRule>
          <x14:cfRule type="expression" priority="1438" id="{CCE5315C-9590-485B-A4DD-626D536E4E47}">
            <xm:f>AND(CE14&gt;=Einstellungen!$D$183,CE14&lt;=Einstellungen!$E$183)</xm:f>
            <x14:dxf>
              <fill>
                <patternFill>
                  <bgColor theme="7" tint="0.39994506668294322"/>
                </patternFill>
              </fill>
            </x14:dxf>
          </x14:cfRule>
          <x14:cfRule type="expression" priority="1437" id="{894B94F2-8DFD-4145-9B02-63BB72DDA05F}">
            <xm:f>AND(CE14&gt;=Einstellungen!$D$184,CE14&lt;=Einstellungen!$E$184)</xm:f>
            <x14:dxf>
              <fill>
                <patternFill>
                  <bgColor theme="7" tint="0.39994506668294322"/>
                </patternFill>
              </fill>
            </x14:dxf>
          </x14:cfRule>
          <x14:cfRule type="expression" priority="1436" id="{1B17B850-7EB3-475F-AD15-F4DD3814B219}">
            <xm:f>AND(CE14&gt;=Einstellungen!$D$185,CE14&lt;=Einstellungen!$E$185)</xm:f>
            <x14:dxf>
              <fill>
                <patternFill>
                  <bgColor theme="7" tint="0.39994506668294322"/>
                </patternFill>
              </fill>
            </x14:dxf>
          </x14:cfRule>
          <x14:cfRule type="expression" priority="1435" id="{9122CC98-6184-4DF2-9621-61F746802466}">
            <xm:f>AND(CE14&gt;=Einstellungen!$D$186,CE14&lt;=Einstellungen!$E$186)</xm:f>
            <x14:dxf>
              <fill>
                <patternFill>
                  <bgColor theme="7" tint="0.39994506668294322"/>
                </patternFill>
              </fill>
            </x14:dxf>
          </x14:cfRule>
          <x14:cfRule type="expression" priority="1434" id="{9564E88B-218C-4675-ADFE-A0F7ECB829E0}">
            <xm:f>AND(CE14&gt;=Einstellungen!$D$187,CE14&lt;=Einstellungen!$E$187)</xm:f>
            <x14:dxf>
              <fill>
                <patternFill>
                  <bgColor theme="7" tint="0.39994506668294322"/>
                </patternFill>
              </fill>
            </x14:dxf>
          </x14:cfRule>
          <x14:cfRule type="expression" priority="1433" id="{9ACDF6F9-A12F-4DB5-B13F-DB945488A2EA}">
            <xm:f>AND(CE14&gt;=Einstellungen!$D$188,CE14&lt;=Einstellungen!$E$188)</xm:f>
            <x14:dxf>
              <fill>
                <patternFill>
                  <bgColor theme="7" tint="0.39994506668294322"/>
                </patternFill>
              </fill>
            </x14:dxf>
          </x14:cfRule>
          <x14:cfRule type="expression" priority="1441" id="{D144FE84-189D-4D6C-9E12-BAEC295D2C83}">
            <xm:f>AND(CE14&gt;=Einstellungen!$D$180,CE14&lt;=Einstellungen!$E$180)</xm:f>
            <x14:dxf>
              <fill>
                <patternFill>
                  <bgColor theme="7" tint="0.39994506668294322"/>
                </patternFill>
              </fill>
            </x14:dxf>
          </x14:cfRule>
          <xm:sqref>CJ14 CJ16 CJ18 CJ20 CJ22 CJ24 CJ26 CJ28 CJ30 CJ32 CJ34 CJ36 CJ38 CJ40 CJ42 CJ44 CJ46 CJ48 CJ50 CJ52 CJ54 CJ56 CJ58 CJ60 CJ62 CJ64 CJ66 CJ68 CJ70 CJ72 CJ74 CJ76 CJ78 CJ80 CJ82 CJ84</xm:sqref>
        </x14:conditionalFormatting>
        <x14:conditionalFormatting xmlns:xm="http://schemas.microsoft.com/office/excel/2006/main">
          <x14:cfRule type="expression" priority="1443" id="{2DF748F9-BACB-46FF-AF53-45F8651EEE0C}">
            <xm:f>AND(CE14&gt;=Einstellungen!$D$188,CE14&lt;=Einstellungen!$E$188)</xm:f>
            <x14:dxf>
              <fill>
                <patternFill>
                  <bgColor theme="7" tint="0.39994506668294322"/>
                </patternFill>
              </fill>
            </x14:dxf>
          </x14:cfRule>
          <x14:cfRule type="expression" priority="1444" id="{D89C90E3-6AF9-4CB4-BF76-3EC4ADAEBB63}">
            <xm:f>AND(CE14&gt;=Einstellungen!$D$187,CE14&lt;=Einstellungen!$E$187)</xm:f>
            <x14:dxf>
              <fill>
                <patternFill>
                  <bgColor theme="7" tint="0.39994506668294322"/>
                </patternFill>
              </fill>
            </x14:dxf>
          </x14:cfRule>
          <x14:cfRule type="expression" priority="1452" id="{8867ADD9-4905-42B2-B033-7CDDB5FD08B4}">
            <xm:f>AND(CE14&gt;=Einstellungen!$D$179,CE14&lt;=Einstellungen!$E$179)</xm:f>
            <x14:dxf>
              <fill>
                <patternFill>
                  <bgColor theme="7" tint="0.39994506668294322"/>
                </patternFill>
              </fill>
            </x14:dxf>
          </x14:cfRule>
          <x14:cfRule type="expression" priority="1451" id="{1319F2E4-813B-483C-B440-8061E2639671}">
            <xm:f>AND(CE14&gt;=Einstellungen!$D$180,CE14&lt;=Einstellungen!$E$180)</xm:f>
            <x14:dxf>
              <fill>
                <patternFill>
                  <bgColor theme="7" tint="0.39994506668294322"/>
                </patternFill>
              </fill>
            </x14:dxf>
          </x14:cfRule>
          <x14:cfRule type="expression" priority="1450" id="{586DFF8C-8951-4CDD-8A9A-234ABB56F688}">
            <xm:f>AND(CE14&gt;=Einstellungen!$D$181,CE14&lt;=Einstellungen!$E$181)</xm:f>
            <x14:dxf>
              <fill>
                <patternFill>
                  <bgColor theme="7" tint="0.39994506668294322"/>
                </patternFill>
              </fill>
            </x14:dxf>
          </x14:cfRule>
          <x14:cfRule type="expression" priority="1449" id="{3B12ACA0-BAB7-49F7-B421-5249D3E0D72E}">
            <xm:f>AND(CE14&gt;=Einstellungen!$D$182,CE14&lt;=Einstellungen!$E$182)</xm:f>
            <x14:dxf>
              <fill>
                <patternFill>
                  <bgColor theme="7" tint="0.39994506668294322"/>
                </patternFill>
              </fill>
            </x14:dxf>
          </x14:cfRule>
          <x14:cfRule type="expression" priority="1448" id="{5E38EA54-B265-4126-B0A5-2E7490AE6487}">
            <xm:f>AND(CE14&gt;=Einstellungen!$D$183,CE14&lt;=Einstellungen!$E$183)</xm:f>
            <x14:dxf>
              <fill>
                <patternFill>
                  <bgColor theme="7" tint="0.39994506668294322"/>
                </patternFill>
              </fill>
            </x14:dxf>
          </x14:cfRule>
          <x14:cfRule type="expression" priority="1447" id="{E08E2195-E089-4D85-A8CD-75AB857A9798}">
            <xm:f>AND(CE14&gt;=Einstellungen!$D$184,CE14&lt;=Einstellungen!$E$184)</xm:f>
            <x14:dxf>
              <fill>
                <patternFill>
                  <bgColor theme="7" tint="0.39994506668294322"/>
                </patternFill>
              </fill>
            </x14:dxf>
          </x14:cfRule>
          <x14:cfRule type="expression" priority="1446" id="{230F56A2-53E4-44DA-BB94-104AAD1795C0}">
            <xm:f>AND(CE14&gt;=Einstellungen!$D$185,CE14&lt;=Einstellungen!$E$185)</xm:f>
            <x14:dxf>
              <fill>
                <patternFill>
                  <bgColor theme="7" tint="0.39994506668294322"/>
                </patternFill>
              </fill>
            </x14:dxf>
          </x14:cfRule>
          <x14:cfRule type="expression" priority="1445" id="{EAEBF390-5013-44D0-9B38-D6E9DEA9B1DD}">
            <xm:f>AND(CE14&gt;=Einstellungen!$D$186,CE14&lt;=Einstellungen!$E$186)</xm:f>
            <x14:dxf>
              <fill>
                <patternFill>
                  <bgColor theme="7" tint="0.39994506668294322"/>
                </patternFill>
              </fill>
            </x14:dxf>
          </x14:cfRule>
          <xm:sqref>CJ15 CJ17 CJ19 CJ21 CJ23 CJ25 CJ27 CJ29 CJ31 CJ33 CJ35 CJ37 CJ39 CJ41 CJ43 CJ45 CJ47 CJ49 CJ51 CJ53 CJ55 CJ57 CJ59 CJ61 CJ63 CJ65 CJ67 CJ69 CJ71 CJ73 CJ75 CJ77 CJ79 CJ81 CJ83 CJ85</xm:sqref>
        </x14:conditionalFormatting>
        <x14:conditionalFormatting xmlns:xm="http://schemas.microsoft.com/office/excel/2006/main">
          <x14:cfRule type="expression" priority="1536" id="{9C765292-DB84-4865-90D9-4DDF4D65425E}">
            <xm:f>AND(CE12&gt;=Einstellungen!$D$198,CE12&lt;=Einstellungen!$E$198)</xm:f>
            <x14:dxf>
              <fill>
                <patternFill>
                  <bgColor theme="5" tint="0.59996337778862885"/>
                </patternFill>
              </fill>
            </x14:dxf>
          </x14:cfRule>
          <x14:cfRule type="expression" priority="1542" id="{68FF582A-480E-4B4C-85D9-BBE7D19D0AFE}">
            <xm:f>AND(CE12&gt;=Einstellungen!$D$192,CE12&lt;=Einstellungen!$E$192)</xm:f>
            <x14:dxf>
              <fill>
                <patternFill>
                  <bgColor theme="5" tint="0.59996337778862885"/>
                </patternFill>
              </fill>
            </x14:dxf>
          </x14:cfRule>
          <x14:cfRule type="expression" priority="1537" id="{D23863B5-5957-4FFA-BD54-444CCD5925B8}">
            <xm:f>AND(CE12&gt;=Einstellungen!$D$197,CE12&lt;=Einstellungen!$E$197)</xm:f>
            <x14:dxf>
              <fill>
                <patternFill>
                  <bgColor theme="5" tint="0.59996337778862885"/>
                </patternFill>
              </fill>
            </x14:dxf>
          </x14:cfRule>
          <x14:cfRule type="expression" priority="1539" id="{4067325A-3B55-488A-A21B-4A431963BE65}">
            <xm:f>AND(CE12&gt;=Einstellungen!$D$195,CE12&lt;=Einstellungen!$E$195)</xm:f>
            <x14:dxf>
              <fill>
                <patternFill>
                  <bgColor theme="5" tint="0.59996337778862885"/>
                </patternFill>
              </fill>
            </x14:dxf>
          </x14:cfRule>
          <x14:cfRule type="expression" priority="1540" id="{64DDD780-F48F-4262-9EF1-86CF7D8808D4}">
            <xm:f>AND(CE12&gt;=Einstellungen!$D$194,CE12&lt;=Einstellungen!$E$194)</xm:f>
            <x14:dxf>
              <fill>
                <patternFill>
                  <bgColor theme="5" tint="0.59996337778862885"/>
                </patternFill>
              </fill>
            </x14:dxf>
          </x14:cfRule>
          <x14:cfRule type="expression" priority="1541" id="{BDE0D581-9066-40D2-98AC-E96D170B5068}">
            <xm:f>AND(CE12&gt;=Einstellungen!$D$193,CE12&lt;=Einstellungen!$E$193)</xm:f>
            <x14:dxf>
              <fill>
                <patternFill>
                  <bgColor theme="5" tint="0.59996337778862885"/>
                </patternFill>
              </fill>
            </x14:dxf>
          </x14:cfRule>
          <x14:cfRule type="expression" priority="1538" id="{0230A540-76F6-40CA-B248-6E704A19F667}">
            <xm:f>AND(CE12&gt;=Einstellungen!$D$196,CE12&lt;=Einstellungen!$E$196)</xm:f>
            <x14:dxf>
              <fill>
                <patternFill>
                  <bgColor theme="5" tint="0.59996337778862885"/>
                </patternFill>
              </fill>
            </x14:dxf>
          </x14:cfRule>
          <x14:cfRule type="expression" priority="1535" id="{348E55F0-0C10-4B06-AAD3-67143532FA73}">
            <xm:f>AND(CE12&gt;=Einstellungen!$D$199,CE12&lt;=Einstellungen!$E$199)</xm:f>
            <x14:dxf>
              <fill>
                <patternFill>
                  <bgColor theme="5" tint="0.59996337778862885"/>
                </patternFill>
              </fill>
            </x14:dxf>
          </x14:cfRule>
          <x14:cfRule type="expression" priority="1534" id="{34868367-8876-4EB9-870B-408289BF42F5}">
            <xm:f>AND(CE12&gt;=Einstellungen!$D$200,CE12&lt;=Einstellungen!$E$200)</xm:f>
            <x14:dxf>
              <fill>
                <patternFill>
                  <bgColor theme="5" tint="0.59996337778862885"/>
                </patternFill>
              </fill>
            </x14:dxf>
          </x14:cfRule>
          <x14:cfRule type="expression" priority="1533" id="{0B96CFF6-FF95-41BF-B8E3-B1ED73A0B632}">
            <xm:f>AND(CE12&gt;=Einstellungen!$D$201,CE12&lt;=Einstellungen!$E$201)</xm:f>
            <x14:dxf>
              <fill>
                <patternFill>
                  <bgColor theme="5" tint="0.59996337778862885"/>
                </patternFill>
              </fill>
            </x14:dxf>
          </x14:cfRule>
          <xm:sqref>CK12</xm:sqref>
        </x14:conditionalFormatting>
        <x14:conditionalFormatting xmlns:xm="http://schemas.microsoft.com/office/excel/2006/main">
          <x14:cfRule type="expression" priority="1528" id="{4092D87A-16B1-475F-A712-33252E8C1688}">
            <xm:f>AND(CE12&gt;=Einstellungen!$D$196,CE12&lt;=Einstellungen!$E$196)</xm:f>
            <x14:dxf>
              <fill>
                <patternFill>
                  <bgColor theme="5" tint="0.59996337778862885"/>
                </patternFill>
              </fill>
            </x14:dxf>
          </x14:cfRule>
          <x14:cfRule type="expression" priority="1527" id="{75B7A365-1090-45F3-82CE-B60E6BCF06E4}">
            <xm:f>AND(CE12&gt;=Einstellungen!$D$197,CE12&lt;=Einstellungen!$E$197)</xm:f>
            <x14:dxf>
              <fill>
                <patternFill>
                  <bgColor theme="5" tint="0.59996337778862885"/>
                </patternFill>
              </fill>
            </x14:dxf>
          </x14:cfRule>
          <x14:cfRule type="expression" priority="1526" id="{CAB4F53B-B549-45B3-B845-43CA717127E1}">
            <xm:f>AND(CE12&gt;=Einstellungen!$D$198,CE12&lt;=Einstellungen!$E$198)</xm:f>
            <x14:dxf>
              <fill>
                <patternFill>
                  <bgColor theme="5" tint="0.59996337778862885"/>
                </patternFill>
              </fill>
            </x14:dxf>
          </x14:cfRule>
          <x14:cfRule type="expression" priority="1525" id="{E79A9E5C-EE07-42BA-8545-F2187BA0E91C}">
            <xm:f>AND(CE12&gt;=Einstellungen!$D$199,CE12&lt;=Einstellungen!$E$199)</xm:f>
            <x14:dxf>
              <fill>
                <patternFill>
                  <bgColor theme="5" tint="0.59996337778862885"/>
                </patternFill>
              </fill>
            </x14:dxf>
          </x14:cfRule>
          <x14:cfRule type="expression" priority="1524" id="{A4673244-7A34-4701-AB91-51F4C17BF827}">
            <xm:f>AND(CE12&gt;=Einstellungen!$D$200,CE12&lt;=Einstellungen!$E$200)</xm:f>
            <x14:dxf>
              <fill>
                <patternFill>
                  <bgColor theme="5" tint="0.59996337778862885"/>
                </patternFill>
              </fill>
            </x14:dxf>
          </x14:cfRule>
          <x14:cfRule type="expression" priority="1523" id="{0F23DE95-C496-4E12-BA0C-A4544DA60DE0}">
            <xm:f>AND(CE12&gt;=Einstellungen!$D$201,CE12&lt;=Einstellungen!$E$201)</xm:f>
            <x14:dxf>
              <fill>
                <patternFill>
                  <bgColor theme="5" tint="0.59996337778862885"/>
                </patternFill>
              </fill>
            </x14:dxf>
          </x14:cfRule>
          <x14:cfRule type="expression" priority="1532" id="{019E5342-900C-4BA3-9ABD-4F92B439584B}">
            <xm:f>AND(CE12&gt;=Einstellungen!$D$192,CE12&lt;=Einstellungen!$E$192)</xm:f>
            <x14:dxf>
              <fill>
                <patternFill>
                  <bgColor theme="5" tint="0.59996337778862885"/>
                </patternFill>
              </fill>
            </x14:dxf>
          </x14:cfRule>
          <x14:cfRule type="expression" priority="1531" id="{68F7ACB4-8D2F-4E7A-A43E-65D38B45EC16}">
            <xm:f>AND(CE12&gt;=Einstellungen!$D$193,CE12&lt;=Einstellungen!$E$193)</xm:f>
            <x14:dxf>
              <fill>
                <patternFill>
                  <bgColor theme="5" tint="0.59996337778862885"/>
                </patternFill>
              </fill>
            </x14:dxf>
          </x14:cfRule>
          <x14:cfRule type="expression" priority="1530" id="{191F379A-8CCD-4B46-AEE6-E125C2C2B6F4}">
            <xm:f>AND(CE12&gt;=Einstellungen!$D$194,CE12&lt;=Einstellungen!$E$194)</xm:f>
            <x14:dxf>
              <fill>
                <patternFill>
                  <bgColor theme="5" tint="0.59996337778862885"/>
                </patternFill>
              </fill>
            </x14:dxf>
          </x14:cfRule>
          <x14:cfRule type="expression" priority="1529" id="{30FE3759-78F2-4DB1-92BD-4F53C169FF42}">
            <xm:f>AND(CE12&gt;=Einstellungen!$D$195,CE12&lt;=Einstellungen!$E$195)</xm:f>
            <x14:dxf>
              <fill>
                <patternFill>
                  <bgColor theme="5" tint="0.59996337778862885"/>
                </patternFill>
              </fill>
            </x14:dxf>
          </x14:cfRule>
          <xm:sqref>CK13</xm:sqref>
        </x14:conditionalFormatting>
        <x14:conditionalFormatting xmlns:xm="http://schemas.microsoft.com/office/excel/2006/main">
          <x14:cfRule type="expression" priority="1423" id="{6FBC99E7-81BD-4327-9560-F43156027545}">
            <xm:f>AND(CE14&gt;=Einstellungen!$D$201,CE14&lt;=Einstellungen!$E$201)</xm:f>
            <x14:dxf>
              <fill>
                <patternFill>
                  <bgColor theme="5" tint="0.59996337778862885"/>
                </patternFill>
              </fill>
            </x14:dxf>
          </x14:cfRule>
          <x14:cfRule type="expression" priority="1432" id="{6BEB8B43-22D5-4FF4-9FC2-90AF7BC4E6C3}">
            <xm:f>AND(CE14&gt;=Einstellungen!$D$192,CE14&lt;=Einstellungen!$E$192)</xm:f>
            <x14:dxf>
              <fill>
                <patternFill>
                  <bgColor theme="5" tint="0.59996337778862885"/>
                </patternFill>
              </fill>
            </x14:dxf>
          </x14:cfRule>
          <x14:cfRule type="expression" priority="1431" id="{39FEEA4F-C3EE-4CDA-866B-774AD3CEC617}">
            <xm:f>AND(CE14&gt;=Einstellungen!$D$193,CE14&lt;=Einstellungen!$E$193)</xm:f>
            <x14:dxf>
              <fill>
                <patternFill>
                  <bgColor theme="5" tint="0.59996337778862885"/>
                </patternFill>
              </fill>
            </x14:dxf>
          </x14:cfRule>
          <x14:cfRule type="expression" priority="1430" id="{E8480B7B-AD2C-4A45-9BBA-8F485A325A20}">
            <xm:f>AND(CE14&gt;=Einstellungen!$D$194,CE14&lt;=Einstellungen!$E$194)</xm:f>
            <x14:dxf>
              <fill>
                <patternFill>
                  <bgColor theme="5" tint="0.59996337778862885"/>
                </patternFill>
              </fill>
            </x14:dxf>
          </x14:cfRule>
          <x14:cfRule type="expression" priority="1429" id="{BBD6B4A1-970F-468C-A3A7-C30BF80FDDB8}">
            <xm:f>AND(CE14&gt;=Einstellungen!$D$195,CE14&lt;=Einstellungen!$E$195)</xm:f>
            <x14:dxf>
              <fill>
                <patternFill>
                  <bgColor theme="5" tint="0.59996337778862885"/>
                </patternFill>
              </fill>
            </x14:dxf>
          </x14:cfRule>
          <x14:cfRule type="expression" priority="1426" id="{7BA4C232-6498-4759-B1B2-43644C2CF0EA}">
            <xm:f>AND(CE14&gt;=Einstellungen!$D$198,CE14&lt;=Einstellungen!$E$198)</xm:f>
            <x14:dxf>
              <fill>
                <patternFill>
                  <bgColor theme="5" tint="0.59996337778862885"/>
                </patternFill>
              </fill>
            </x14:dxf>
          </x14:cfRule>
          <x14:cfRule type="expression" priority="1425" id="{43FBBB8E-F8F8-453A-AB21-E748D3AA626F}">
            <xm:f>AND(CE14&gt;=Einstellungen!$D$199,CE14&lt;=Einstellungen!$E$199)</xm:f>
            <x14:dxf>
              <fill>
                <patternFill>
                  <bgColor theme="5" tint="0.59996337778862885"/>
                </patternFill>
              </fill>
            </x14:dxf>
          </x14:cfRule>
          <x14:cfRule type="expression" priority="1427" id="{520E2FEF-AC0B-4499-A994-3820A367D573}">
            <xm:f>AND(CE14&gt;=Einstellungen!$D$197,CE14&lt;=Einstellungen!$E$197)</xm:f>
            <x14:dxf>
              <fill>
                <patternFill>
                  <bgColor theme="5" tint="0.59996337778862885"/>
                </patternFill>
              </fill>
            </x14:dxf>
          </x14:cfRule>
          <x14:cfRule type="expression" priority="1424" id="{3249D51D-BE7A-4F90-B607-005D13A0BC16}">
            <xm:f>AND(CE14&gt;=Einstellungen!$D$200,CE14&lt;=Einstellungen!$E$200)</xm:f>
            <x14:dxf>
              <fill>
                <patternFill>
                  <bgColor theme="5" tint="0.59996337778862885"/>
                </patternFill>
              </fill>
            </x14:dxf>
          </x14:cfRule>
          <x14:cfRule type="expression" priority="1428" id="{91915D8E-D08B-4426-AABE-2988954FDB3E}">
            <xm:f>AND(CE14&gt;=Einstellungen!$D$196,CE14&lt;=Einstellungen!$E$196)</xm:f>
            <x14:dxf>
              <fill>
                <patternFill>
                  <bgColor theme="5" tint="0.59996337778862885"/>
                </patternFill>
              </fill>
            </x14:dxf>
          </x14:cfRule>
          <xm:sqref>CK14 CK16 CK18 CK20 CK22 CK24 CK26 CK28 CK30 CK32 CK34 CK36 CK38 CK40 CK42 CK44 CK46 CK48 CK50 CK52 CK54 CK56 CK58 CK60 CK62 CK64 CK66 CK68 CK70 CK72 CK74 CK76 CK78 CK80 CK82 CK84</xm:sqref>
        </x14:conditionalFormatting>
        <x14:conditionalFormatting xmlns:xm="http://schemas.microsoft.com/office/excel/2006/main">
          <x14:cfRule type="expression" priority="1414" id="{9573A797-60B8-414E-A465-98399B7C65E0}">
            <xm:f>AND(CE14&gt;=Einstellungen!$D$200,CE14&lt;=Einstellungen!$E$200)</xm:f>
            <x14:dxf>
              <fill>
                <patternFill>
                  <bgColor theme="5" tint="0.59996337778862885"/>
                </patternFill>
              </fill>
            </x14:dxf>
          </x14:cfRule>
          <x14:cfRule type="expression" priority="1422" id="{37A025BD-74E0-4966-AFCC-2DA28F0003DA}">
            <xm:f>AND(CE14&gt;=Einstellungen!$D$192,CE14&lt;=Einstellungen!$E$192)</xm:f>
            <x14:dxf>
              <fill>
                <patternFill>
                  <bgColor theme="5" tint="0.59996337778862885"/>
                </patternFill>
              </fill>
            </x14:dxf>
          </x14:cfRule>
          <x14:cfRule type="expression" priority="1421" id="{461DA319-E02C-43D8-827C-9571804D80D4}">
            <xm:f>AND(CE14&gt;=Einstellungen!$D$193,CE14&lt;=Einstellungen!$E$193)</xm:f>
            <x14:dxf>
              <fill>
                <patternFill>
                  <bgColor theme="5" tint="0.59996337778862885"/>
                </patternFill>
              </fill>
            </x14:dxf>
          </x14:cfRule>
          <x14:cfRule type="expression" priority="1417" id="{6E191622-2C73-4C44-B7FC-1A9D7A4D27EB}">
            <xm:f>AND(CE14&gt;=Einstellungen!$D$197,CE14&lt;=Einstellungen!$E$197)</xm:f>
            <x14:dxf>
              <fill>
                <patternFill>
                  <bgColor theme="5" tint="0.59996337778862885"/>
                </patternFill>
              </fill>
            </x14:dxf>
          </x14:cfRule>
          <x14:cfRule type="expression" priority="1418" id="{F1850905-9C83-4CEB-9E15-06277719113D}">
            <xm:f>AND(CE14&gt;=Einstellungen!$D$196,CE14&lt;=Einstellungen!$E$196)</xm:f>
            <x14:dxf>
              <fill>
                <patternFill>
                  <bgColor theme="5" tint="0.59996337778862885"/>
                </patternFill>
              </fill>
            </x14:dxf>
          </x14:cfRule>
          <x14:cfRule type="expression" priority="1419" id="{0AB9350E-B192-48A2-A26C-CE6E92E8AE72}">
            <xm:f>AND(CE14&gt;=Einstellungen!$D$195,CE14&lt;=Einstellungen!$E$195)</xm:f>
            <x14:dxf>
              <fill>
                <patternFill>
                  <bgColor theme="5" tint="0.59996337778862885"/>
                </patternFill>
              </fill>
            </x14:dxf>
          </x14:cfRule>
          <x14:cfRule type="expression" priority="1413" id="{08726560-A193-4DE2-8094-1649B49BDB76}">
            <xm:f>AND(CE14&gt;=Einstellungen!$D$201,CE14&lt;=Einstellungen!$E$201)</xm:f>
            <x14:dxf>
              <fill>
                <patternFill>
                  <bgColor theme="5" tint="0.59996337778862885"/>
                </patternFill>
              </fill>
            </x14:dxf>
          </x14:cfRule>
          <x14:cfRule type="expression" priority="1415" id="{4A8E2B26-DE8C-4A61-BD5B-198FD51A91ED}">
            <xm:f>AND(CE14&gt;=Einstellungen!$D$199,CE14&lt;=Einstellungen!$E$199)</xm:f>
            <x14:dxf>
              <fill>
                <patternFill>
                  <bgColor theme="5" tint="0.59996337778862885"/>
                </patternFill>
              </fill>
            </x14:dxf>
          </x14:cfRule>
          <x14:cfRule type="expression" priority="1420" id="{E4BECEA3-B49D-4AB3-98F0-765744F8A7E9}">
            <xm:f>AND(CE14&gt;=Einstellungen!$D$194,CE14&lt;=Einstellungen!$E$194)</xm:f>
            <x14:dxf>
              <fill>
                <patternFill>
                  <bgColor theme="5" tint="0.59996337778862885"/>
                </patternFill>
              </fill>
            </x14:dxf>
          </x14:cfRule>
          <x14:cfRule type="expression" priority="1416" id="{BE94148A-CC4D-4FF7-BBD6-6B1122344511}">
            <xm:f>AND(CE14&gt;=Einstellungen!$D$198,CE14&lt;=Einstellungen!$E$198)</xm:f>
            <x14:dxf>
              <fill>
                <patternFill>
                  <bgColor theme="5" tint="0.59996337778862885"/>
                </patternFill>
              </fill>
            </x14:dxf>
          </x14:cfRule>
          <xm:sqref>CK15 CK17 CK19 CK21 CK23 CK25 CK27 CK29 CK31 CK33 CK35 CK37 CK39 CK41 CK43 CK45 CK47 CK49 CK51 CK53 CK55 CK57 CK59 CK61 CK63 CK65 CK67 CK69 CK71 CK73 CK75 CK77 CK79 CK81 CK83 CK85</xm:sqref>
        </x14:conditionalFormatting>
        <x14:conditionalFormatting xmlns:xm="http://schemas.microsoft.com/office/excel/2006/main">
          <x14:cfRule type="expression" priority="1518" id="{EA3D7BC1-1A8F-4350-B571-370D591DD5EE}">
            <xm:f>AND(CE12&gt;=Einstellungen!$D$210,CE12&lt;=Einstellungen!$E$210)</xm:f>
            <x14:dxf>
              <fill>
                <patternFill>
                  <bgColor rgb="FFFFC000"/>
                </patternFill>
              </fill>
            </x14:dxf>
          </x14:cfRule>
          <x14:cfRule type="expression" priority="1517" id="{160333B2-8620-4ED4-8D74-19C122F97999}">
            <xm:f>AND(CE12&gt;=Einstellungen!$D$209,CE12&lt;=Einstellungen!$E$209)</xm:f>
            <x14:dxf>
              <fill>
                <patternFill>
                  <bgColor rgb="FFFFC000"/>
                </patternFill>
              </fill>
            </x14:dxf>
          </x14:cfRule>
          <x14:cfRule type="expression" priority="1516" id="{33DBB55D-EC83-4DC6-A46C-5D41ED7F836D}">
            <xm:f>AND(CE12&gt;=Einstellungen!$D$208,CE12&lt;=Einstellungen!$E$208)</xm:f>
            <x14:dxf>
              <fill>
                <patternFill>
                  <bgColor rgb="FFFFC000"/>
                </patternFill>
              </fill>
            </x14:dxf>
          </x14:cfRule>
          <x14:cfRule type="expression" priority="1515" id="{35F3029C-1852-4E0A-AA1F-4E60CA4D33A9}">
            <xm:f>AND(CE12&gt;=Einstellungen!$D$207,CE12&lt;=Einstellungen!$E$207)</xm:f>
            <x14:dxf>
              <fill>
                <patternFill>
                  <bgColor rgb="FFFFC000"/>
                </patternFill>
              </fill>
            </x14:dxf>
          </x14:cfRule>
          <x14:cfRule type="expression" priority="1514" id="{092B48C2-8DA5-4F55-94E6-B56DA6532005}">
            <xm:f>AND( CE12&gt;=Einstellungen!$D$206,CE12&lt;=Einstellungen!$E$206)</xm:f>
            <x14:dxf>
              <fill>
                <patternFill>
                  <bgColor rgb="FFFFC000"/>
                </patternFill>
              </fill>
            </x14:dxf>
          </x14:cfRule>
          <x14:cfRule type="expression" priority="1513" id="{417601D8-95A1-47BE-B4A3-1E0F12A4BEFB}">
            <xm:f>AND(CE12&gt;=Einstellungen!$D$205,CE12&lt;=Einstellungen!$E$205)</xm:f>
            <x14:dxf>
              <fill>
                <patternFill>
                  <bgColor rgb="FFFFC000"/>
                </patternFill>
              </fill>
            </x14:dxf>
          </x14:cfRule>
          <x14:cfRule type="expression" priority="1520" id="{590F8126-460B-46A9-AB0F-02D87BB957BC}">
            <xm:f>AND(CE12&gt;=Einstellungen!$D$212,CE12&lt;=Einstellungen!$E$212)</xm:f>
            <x14:dxf>
              <fill>
                <patternFill>
                  <bgColor rgb="FFFFC000"/>
                </patternFill>
              </fill>
            </x14:dxf>
          </x14:cfRule>
          <x14:cfRule type="expression" priority="1522" id="{1EE6FF00-180B-418B-BB03-F1CAA32168AF}">
            <xm:f>AND(CE12&gt;=Einstellungen!$D$214,CE12&lt;=Einstellungen!$E$214)</xm:f>
            <x14:dxf>
              <fill>
                <patternFill>
                  <bgColor rgb="FFFFC000"/>
                </patternFill>
              </fill>
            </x14:dxf>
          </x14:cfRule>
          <x14:cfRule type="expression" priority="1521" id="{55C9670C-05A7-4953-9DC2-D792335B6D2A}">
            <xm:f>AND(CE12&gt;=Einstellungen!$D$213,CE12&lt;=Einstellungen!$E$213)</xm:f>
            <x14:dxf>
              <fill>
                <patternFill>
                  <bgColor rgb="FFFFC000"/>
                </patternFill>
              </fill>
            </x14:dxf>
          </x14:cfRule>
          <x14:cfRule type="expression" priority="1519" id="{D40A35F2-A78C-49EB-9CC7-6700C52F3E49}">
            <xm:f>AND(CE12&gt;=Einstellungen!$D$211,CE12&lt;=Einstellungen!$E$211)</xm:f>
            <x14:dxf>
              <fill>
                <patternFill>
                  <bgColor rgb="FFFFC000"/>
                </patternFill>
              </fill>
            </x14:dxf>
          </x14:cfRule>
          <xm:sqref>CL12</xm:sqref>
        </x14:conditionalFormatting>
        <x14:conditionalFormatting xmlns:xm="http://schemas.microsoft.com/office/excel/2006/main">
          <x14:cfRule type="expression" priority="1507" id="{849F3A28-9680-48E6-906C-6B13C7B47BB1}">
            <xm:f>AND(CE12&gt;=Einstellungen!$D$209,CE12&lt;=Einstellungen!$E$209)</xm:f>
            <x14:dxf>
              <fill>
                <patternFill>
                  <bgColor rgb="FFFFC000"/>
                </patternFill>
              </fill>
            </x14:dxf>
          </x14:cfRule>
          <x14:cfRule type="expression" priority="1508" id="{88EB5075-5AB5-45A7-8288-CC4D64BB48E2}">
            <xm:f>AND(CE12&gt;=Einstellungen!$D$210,CE12&lt;=Einstellungen!$E$210)</xm:f>
            <x14:dxf>
              <fill>
                <patternFill>
                  <bgColor rgb="FFFFC000"/>
                </patternFill>
              </fill>
            </x14:dxf>
          </x14:cfRule>
          <x14:cfRule type="expression" priority="1509" id="{2C6A7F1C-AA5F-467F-8EA7-D38AB4CA2A2A}">
            <xm:f>AND(CE12&gt;=Einstellungen!$D$211,CE12&lt;=Einstellungen!$E$211)</xm:f>
            <x14:dxf>
              <fill>
                <patternFill>
                  <bgColor rgb="FFFFC000"/>
                </patternFill>
              </fill>
            </x14:dxf>
          </x14:cfRule>
          <x14:cfRule type="expression" priority="1510" id="{8BDE17E0-D861-4EAC-BA79-3752E97F892B}">
            <xm:f>AND(CE12&gt;=Einstellungen!$D$212,CE12&lt;=Einstellungen!$E$212)</xm:f>
            <x14:dxf>
              <fill>
                <patternFill>
                  <bgColor rgb="FFFFC000"/>
                </patternFill>
              </fill>
            </x14:dxf>
          </x14:cfRule>
          <x14:cfRule type="expression" priority="1511" id="{B87066EC-66A5-4BB3-9AE6-5690BBB3CFAC}">
            <xm:f>AND(CE12&gt;=Einstellungen!$D$213,CE12&lt;=Einstellungen!$E$213)</xm:f>
            <x14:dxf>
              <fill>
                <patternFill>
                  <bgColor rgb="FFFFC000"/>
                </patternFill>
              </fill>
            </x14:dxf>
          </x14:cfRule>
          <x14:cfRule type="expression" priority="1512" id="{3504999D-D96C-4A3A-A162-0DA0A8489FDD}">
            <xm:f>AND(CE12&gt;=Einstellungen!$D$214,CE12&lt;=Einstellungen!$E$214)</xm:f>
            <x14:dxf>
              <fill>
                <patternFill>
                  <bgColor rgb="FFFFC000"/>
                </patternFill>
              </fill>
            </x14:dxf>
          </x14:cfRule>
          <x14:cfRule type="expression" priority="1504" id="{8EE09330-EF0A-4695-840D-71985FCC1022}">
            <xm:f>AND(CE12&gt;=Einstellungen!$D$206,CE12&lt;=Einstellungen!$E$206)</xm:f>
            <x14:dxf>
              <fill>
                <patternFill>
                  <bgColor rgb="FFFFC000"/>
                </patternFill>
              </fill>
            </x14:dxf>
          </x14:cfRule>
          <x14:cfRule type="expression" priority="1503" id="{1750BA4B-6FB0-487E-BE46-E1A019E26CED}">
            <xm:f>AND(CE12&gt;=Einstellungen!$D$205,CE12&lt;=Einstellungen!$E$205)</xm:f>
            <x14:dxf>
              <fill>
                <patternFill>
                  <bgColor rgb="FFFFC000"/>
                </patternFill>
              </fill>
            </x14:dxf>
          </x14:cfRule>
          <x14:cfRule type="expression" priority="1505" id="{12931414-0D2F-416A-9EFB-23CBEB9304E5}">
            <xm:f>AND(CE12&gt;=Einstellungen!$D$207,CE12&lt;=Einstellungen!$E$207)</xm:f>
            <x14:dxf>
              <fill>
                <patternFill>
                  <bgColor rgb="FFFFC000"/>
                </patternFill>
              </fill>
            </x14:dxf>
          </x14:cfRule>
          <x14:cfRule type="expression" priority="1506" id="{E858B137-B324-4D26-A4FA-C810985C7E4C}">
            <xm:f>AND(CE12&gt;=Einstellungen!$D$208,CE12&lt;=Einstellungen!$E$208)</xm:f>
            <x14:dxf>
              <fill>
                <patternFill>
                  <bgColor rgb="FFFFC000"/>
                </patternFill>
              </fill>
            </x14:dxf>
          </x14:cfRule>
          <xm:sqref>CL13</xm:sqref>
        </x14:conditionalFormatting>
        <x14:conditionalFormatting xmlns:xm="http://schemas.microsoft.com/office/excel/2006/main">
          <x14:cfRule type="expression" priority="1404" id="{B8992E86-8E5E-4646-81B2-AE7942A8D87A}">
            <xm:f>AND( CE14&gt;=Einstellungen!$D$206,CE14&lt;=Einstellungen!$E$206)</xm:f>
            <x14:dxf>
              <fill>
                <patternFill>
                  <bgColor rgb="FFFFC000"/>
                </patternFill>
              </fill>
            </x14:dxf>
          </x14:cfRule>
          <x14:cfRule type="expression" priority="1405" id="{EC76D4C4-C2BB-430B-95D1-6CFDBD4388C9}">
            <xm:f>AND(CE14&gt;=Einstellungen!$D$207,CE14&lt;=Einstellungen!$E$207)</xm:f>
            <x14:dxf>
              <fill>
                <patternFill>
                  <bgColor rgb="FFFFC000"/>
                </patternFill>
              </fill>
            </x14:dxf>
          </x14:cfRule>
          <x14:cfRule type="expression" priority="1406" id="{1691EB72-D4EA-4413-8001-7C6EBDCFEDF6}">
            <xm:f>AND(CE14&gt;=Einstellungen!$D$208,CE14&lt;=Einstellungen!$E$208)</xm:f>
            <x14:dxf>
              <fill>
                <patternFill>
                  <bgColor rgb="FFFFC000"/>
                </patternFill>
              </fill>
            </x14:dxf>
          </x14:cfRule>
          <x14:cfRule type="expression" priority="1407" id="{93A0A12C-E33B-4FD5-A921-98F7AA13A6CD}">
            <xm:f>AND(CE14&gt;=Einstellungen!$D$209,CE14&lt;=Einstellungen!$E$209)</xm:f>
            <x14:dxf>
              <fill>
                <patternFill>
                  <bgColor rgb="FFFFC000"/>
                </patternFill>
              </fill>
            </x14:dxf>
          </x14:cfRule>
          <x14:cfRule type="expression" priority="1409" id="{A8139498-8E7F-411B-BDFD-E3CA5F12B588}">
            <xm:f>AND(CE14&gt;=Einstellungen!$D$211,CE14&lt;=Einstellungen!$E$211)</xm:f>
            <x14:dxf>
              <fill>
                <patternFill>
                  <bgColor rgb="FFFFC000"/>
                </patternFill>
              </fill>
            </x14:dxf>
          </x14:cfRule>
          <x14:cfRule type="expression" priority="1410" id="{BB952E1E-5D8F-4503-B04F-42EA0A332666}">
            <xm:f>AND(CE14&gt;=Einstellungen!$D$212,CE14&lt;=Einstellungen!$E$212)</xm:f>
            <x14:dxf>
              <fill>
                <patternFill>
                  <bgColor rgb="FFFFC000"/>
                </patternFill>
              </fill>
            </x14:dxf>
          </x14:cfRule>
          <x14:cfRule type="expression" priority="1411" id="{D12CE27B-75C3-4FA8-9D4A-11DCAB7D4F90}">
            <xm:f>AND(CE14&gt;=Einstellungen!$D$213,CE14&lt;=Einstellungen!$E$213)</xm:f>
            <x14:dxf>
              <fill>
                <patternFill>
                  <bgColor rgb="FFFFC000"/>
                </patternFill>
              </fill>
            </x14:dxf>
          </x14:cfRule>
          <x14:cfRule type="expression" priority="1412" id="{AFE70493-7530-4B22-ACF4-BA3249EE3876}">
            <xm:f>AND(CE14&gt;=Einstellungen!$D$214,CE14&lt;=Einstellungen!$E$214)</xm:f>
            <x14:dxf>
              <fill>
                <patternFill>
                  <bgColor rgb="FFFFC000"/>
                </patternFill>
              </fill>
            </x14:dxf>
          </x14:cfRule>
          <x14:cfRule type="expression" priority="1403" id="{BD0AE24B-DD23-4B0A-8134-940A0D1B3B8E}">
            <xm:f>AND(CE14&gt;=Einstellungen!$D$205,CE14&lt;=Einstellungen!$E$205)</xm:f>
            <x14:dxf>
              <fill>
                <patternFill>
                  <bgColor rgb="FFFFC000"/>
                </patternFill>
              </fill>
            </x14:dxf>
          </x14:cfRule>
          <x14:cfRule type="expression" priority="1408" id="{8F0E58B6-93C7-4CE3-80EC-B8FF3300BDEB}">
            <xm:f>AND(CE14&gt;=Einstellungen!$D$210,CE14&lt;=Einstellungen!$E$210)</xm:f>
            <x14:dxf>
              <fill>
                <patternFill>
                  <bgColor rgb="FFFFC000"/>
                </patternFill>
              </fill>
            </x14:dxf>
          </x14:cfRule>
          <xm:sqref>CL14 CL16 CL18 CL20 CL22 CL24 CL26 CL28 CL30 CL32 CL34 CL36 CL38 CL40 CL42 CL44 CL46 CL48 CL50 CL52 CL54 CL56 CL58 CL60 CL62 CL64 CL66 CL68 CL70 CL72 CL74 CL76 CL78 CL80 CL82 CL84</xm:sqref>
        </x14:conditionalFormatting>
        <x14:conditionalFormatting xmlns:xm="http://schemas.microsoft.com/office/excel/2006/main">
          <x14:cfRule type="expression" priority="1393" id="{02495D8E-B5B5-41B5-9E88-CAB7627D8D16}">
            <xm:f>AND(CE14&gt;=Einstellungen!$D$205,CE14&lt;=Einstellungen!$E$205)</xm:f>
            <x14:dxf>
              <fill>
                <patternFill>
                  <bgColor rgb="FFFFC000"/>
                </patternFill>
              </fill>
            </x14:dxf>
          </x14:cfRule>
          <x14:cfRule type="expression" priority="1395" id="{4FE3D247-BB3D-4A56-92AD-A7ABB84DF78C}">
            <xm:f>AND(CE14&gt;=Einstellungen!$D$207,CE14&lt;=Einstellungen!$E$207)</xm:f>
            <x14:dxf>
              <fill>
                <patternFill>
                  <bgColor rgb="FFFFC000"/>
                </patternFill>
              </fill>
            </x14:dxf>
          </x14:cfRule>
          <x14:cfRule type="expression" priority="1396" id="{27F93005-7677-4487-A706-9429D47E3109}">
            <xm:f>AND(CE14&gt;=Einstellungen!$D$208,CE14&lt;=Einstellungen!$E$208)</xm:f>
            <x14:dxf>
              <fill>
                <patternFill>
                  <bgColor rgb="FFFFC000"/>
                </patternFill>
              </fill>
            </x14:dxf>
          </x14:cfRule>
          <x14:cfRule type="expression" priority="1397" id="{44049A56-E819-4A3E-8500-34CEEEA85955}">
            <xm:f>AND(CE14&gt;=Einstellungen!$D$209,CE14&lt;=Einstellungen!$E$209)</xm:f>
            <x14:dxf>
              <fill>
                <patternFill>
                  <bgColor rgb="FFFFC000"/>
                </patternFill>
              </fill>
            </x14:dxf>
          </x14:cfRule>
          <x14:cfRule type="expression" priority="1398" id="{C9F43703-99C5-44C8-B832-7755687FD2BF}">
            <xm:f>AND(CE14&gt;=Einstellungen!$D$210,CE14&lt;=Einstellungen!$E$210)</xm:f>
            <x14:dxf>
              <fill>
                <patternFill>
                  <bgColor rgb="FFFFC000"/>
                </patternFill>
              </fill>
            </x14:dxf>
          </x14:cfRule>
          <x14:cfRule type="expression" priority="1399" id="{4DC5CB5D-2CC8-4A9C-987C-A7A6BC4C614A}">
            <xm:f>AND(CE14&gt;=Einstellungen!$D$211,CE14&lt;=Einstellungen!$E$211)</xm:f>
            <x14:dxf>
              <fill>
                <patternFill>
                  <bgColor rgb="FFFFC000"/>
                </patternFill>
              </fill>
            </x14:dxf>
          </x14:cfRule>
          <x14:cfRule type="expression" priority="1400" id="{3E81A64A-D190-4C6B-9667-200D348B9AA6}">
            <xm:f>AND(CE14&gt;=Einstellungen!$D$212,CE14&lt;=Einstellungen!$E$212)</xm:f>
            <x14:dxf>
              <fill>
                <patternFill>
                  <bgColor rgb="FFFFC000"/>
                </patternFill>
              </fill>
            </x14:dxf>
          </x14:cfRule>
          <x14:cfRule type="expression" priority="1401" id="{D363248E-0CC4-4877-9330-3809E03AE23A}">
            <xm:f>AND(CE14&gt;=Einstellungen!$D$213,CE14&lt;=Einstellungen!$E$213)</xm:f>
            <x14:dxf>
              <fill>
                <patternFill>
                  <bgColor rgb="FFFFC000"/>
                </patternFill>
              </fill>
            </x14:dxf>
          </x14:cfRule>
          <x14:cfRule type="expression" priority="1402" id="{F8EBF238-3405-44E8-9CAF-9D6FDF816C1F}">
            <xm:f>AND(CE14&gt;=Einstellungen!$D$214,CE14&lt;=Einstellungen!$E$214)</xm:f>
            <x14:dxf>
              <fill>
                <patternFill>
                  <bgColor rgb="FFFFC000"/>
                </patternFill>
              </fill>
            </x14:dxf>
          </x14:cfRule>
          <x14:cfRule type="expression" priority="1394" id="{AF0C1450-9894-46C1-91D4-4C373A91E40E}">
            <xm:f>AND(CE14&gt;=Einstellungen!$D$206,CE14&lt;=Einstellungen!$E$206)</xm:f>
            <x14:dxf>
              <fill>
                <patternFill>
                  <bgColor rgb="FFFFC000"/>
                </patternFill>
              </fill>
            </x14:dxf>
          </x14:cfRule>
          <xm:sqref>CL15 CL17 CL19 CL21 CL23 CL25 CL27 CL29 CL31 CL33 CL35 CL37 CL39 CL41 CL43 CL45 CL47 CL49 CL51 CL53 CL55 CL57 CL59 CL61 CL63 CL65 CL67 CL69 CL71 CL73 CL75 CL77 CL79 CL81 CL83 CL85</xm:sqref>
        </x14:conditionalFormatting>
        <x14:conditionalFormatting xmlns:xm="http://schemas.microsoft.com/office/excel/2006/main">
          <x14:cfRule type="expression" priority="1502" id="{16390287-2194-4AC7-92AE-584C2E7C7576}">
            <xm:f>AND(CE12&gt;=Einstellungen!$D$227,CE12&lt;=Einstellungen!$E$227)</xm:f>
            <x14:dxf>
              <fill>
                <patternFill>
                  <bgColor theme="2" tint="-0.24994659260841701"/>
                </patternFill>
              </fill>
            </x14:dxf>
          </x14:cfRule>
          <x14:cfRule type="expression" priority="1501" id="{BC24E07F-EDB9-444D-B807-B8C19F6798CA}">
            <xm:f>AND(CE12&gt;=Einstellungen!$D$226,CE12&lt;=Einstellungen!$E$226)</xm:f>
            <x14:dxf>
              <fill>
                <patternFill>
                  <bgColor theme="2" tint="-0.24994659260841701"/>
                </patternFill>
              </fill>
            </x14:dxf>
          </x14:cfRule>
          <x14:cfRule type="expression" priority="1500" id="{3505AD5A-A00E-4A57-BCD4-05A6FF71782D}">
            <xm:f>AND(CE12&gt;=Einstellungen!$D$225,CE12&lt;=Einstellungen!$E$225)</xm:f>
            <x14:dxf>
              <fill>
                <patternFill>
                  <bgColor theme="2" tint="-0.24994659260841701"/>
                </patternFill>
              </fill>
            </x14:dxf>
          </x14:cfRule>
          <x14:cfRule type="expression" priority="1499" id="{4494F6D8-FF68-4D56-8FFC-385B235414E3}">
            <xm:f>AND(CE12&gt;=Einstellungen!$D$224,CE12&lt;=Einstellungen!$E$224)</xm:f>
            <x14:dxf>
              <fill>
                <patternFill>
                  <bgColor theme="2" tint="-0.24994659260841701"/>
                </patternFill>
              </fill>
            </x14:dxf>
          </x14:cfRule>
          <x14:cfRule type="expression" priority="1497" id="{40231205-37CD-42B8-929D-D7EA649F9195}">
            <xm:f>AND(CE12&gt;=Einstellungen!$D$222,CE12&lt;=Einstellungen!$E$222)</xm:f>
            <x14:dxf>
              <fill>
                <patternFill>
                  <bgColor theme="2" tint="-0.24994659260841701"/>
                </patternFill>
              </fill>
            </x14:dxf>
          </x14:cfRule>
          <x14:cfRule type="expression" priority="1496" id="{0D62BE9F-2407-4F23-AE06-EC943FABAE7C}">
            <xm:f>AND(CE12&gt;=Einstellungen!$D$221,CE12&lt;=Einstellungen!$E$221)</xm:f>
            <x14:dxf>
              <fill>
                <patternFill>
                  <bgColor theme="2" tint="-0.24994659260841701"/>
                </patternFill>
              </fill>
            </x14:dxf>
          </x14:cfRule>
          <x14:cfRule type="expression" priority="1495" id="{9F933727-B319-4419-8516-518D84DCADB5}">
            <xm:f>AND(CE12&gt;=Einstellungen!$D$220,CE12&lt;=Einstellungen!$E$220)</xm:f>
            <x14:dxf>
              <fill>
                <patternFill>
                  <bgColor theme="2" tint="-0.24994659260841701"/>
                </patternFill>
              </fill>
            </x14:dxf>
          </x14:cfRule>
          <x14:cfRule type="expression" priority="1494" id="{5FCC84B8-1E57-4E9D-BDE4-B8FB5887D8BB}">
            <xm:f>AND( CE12&gt;=Einstellungen!$D$219,CE12&lt;=Einstellungen!$E$219)</xm:f>
            <x14:dxf>
              <fill>
                <patternFill>
                  <bgColor theme="2" tint="-0.24994659260841701"/>
                </patternFill>
              </fill>
            </x14:dxf>
          </x14:cfRule>
          <x14:cfRule type="expression" priority="1493" id="{71256428-5B55-451A-955A-3CF6C8E8D57F}">
            <xm:f>AND(CE12&gt;=Einstellungen!$D$218,CE12&lt;=Einstellungen!$E$218)</xm:f>
            <x14:dxf>
              <fill>
                <patternFill>
                  <bgColor theme="2" tint="-0.24994659260841701"/>
                </patternFill>
              </fill>
            </x14:dxf>
          </x14:cfRule>
          <x14:cfRule type="expression" priority="1498" id="{9B535D95-3824-40AF-8BFF-E68A4AC87E76}">
            <xm:f>AND(CE12&gt;=Einstellungen!$D$223,CE12&lt;=Einstellungen!$E$223)</xm:f>
            <x14:dxf>
              <fill>
                <patternFill>
                  <bgColor theme="2" tint="-0.24994659260841701"/>
                </patternFill>
              </fill>
            </x14:dxf>
          </x14:cfRule>
          <xm:sqref>CM12</xm:sqref>
        </x14:conditionalFormatting>
        <x14:conditionalFormatting xmlns:xm="http://schemas.microsoft.com/office/excel/2006/main">
          <x14:cfRule type="expression" priority="1491" id="{15A16615-7F7F-473D-AC1E-80A69A94DAB6}">
            <xm:f>AND(CE12&gt;=Einstellungen!$D$226,CE12&lt;=Einstellungen!$E$226)</xm:f>
            <x14:dxf>
              <fill>
                <patternFill>
                  <bgColor theme="2" tint="-0.24994659260841701"/>
                </patternFill>
              </fill>
            </x14:dxf>
          </x14:cfRule>
          <x14:cfRule type="expression" priority="1487" id="{8941BC6C-B825-4C51-946B-7C931EF9CF15}">
            <xm:f>AND(CE12&gt;=Einstellungen!$D$222,CE12&lt;=Einstellungen!$E$222)</xm:f>
            <x14:dxf>
              <fill>
                <patternFill>
                  <bgColor theme="2" tint="-0.24994659260841701"/>
                </patternFill>
              </fill>
            </x14:dxf>
          </x14:cfRule>
          <x14:cfRule type="expression" priority="1488" id="{4D76B9B1-8B60-42D2-A040-FD9A7EEB8139}">
            <xm:f>AND(CE12&gt;=Einstellungen!$D$223,CE12&lt;=Einstellungen!$E$223)</xm:f>
            <x14:dxf>
              <fill>
                <patternFill>
                  <bgColor theme="2" tint="-0.24994659260841701"/>
                </patternFill>
              </fill>
            </x14:dxf>
          </x14:cfRule>
          <x14:cfRule type="expression" priority="1489" id="{B99DB04C-CF15-4A96-9922-2B579431EC63}">
            <xm:f>AND(CE12&gt;=Einstellungen!$D$224,CE12&lt;=Einstellungen!$E$224)</xm:f>
            <x14:dxf>
              <fill>
                <patternFill>
                  <bgColor theme="2" tint="-0.24994659260841701"/>
                </patternFill>
              </fill>
            </x14:dxf>
          </x14:cfRule>
          <x14:cfRule type="expression" priority="1490" id="{55D1E047-4D30-4FB0-86D8-F590B6B693FA}">
            <xm:f>AND(CE12&gt;=Einstellungen!$D$225,CE12&lt;=Einstellungen!$E$225)</xm:f>
            <x14:dxf>
              <fill>
                <patternFill>
                  <bgColor theme="2" tint="-0.24994659260841701"/>
                </patternFill>
              </fill>
            </x14:dxf>
          </x14:cfRule>
          <x14:cfRule type="expression" priority="1492" id="{B09C3A79-A29B-4BAE-8C52-F17F86F6D32E}">
            <xm:f>AND(CE12&gt;=Einstellungen!$D$227,CE12&lt;=Einstellungen!$E$227)</xm:f>
            <x14:dxf>
              <fill>
                <patternFill>
                  <bgColor theme="2" tint="-0.24994659260841701"/>
                </patternFill>
              </fill>
            </x14:dxf>
          </x14:cfRule>
          <x14:cfRule type="expression" priority="1486" id="{0CE7E190-CA97-455E-B5E1-029B05D98BFA}">
            <xm:f>AND(CE12&gt;=Einstellungen!$D$221,CE12&lt;=Einstellungen!$E$221)</xm:f>
            <x14:dxf>
              <fill>
                <patternFill>
                  <bgColor theme="2" tint="-0.24994659260841701"/>
                </patternFill>
              </fill>
            </x14:dxf>
          </x14:cfRule>
          <x14:cfRule type="expression" priority="1483" id="{359EF226-F67E-4C64-955A-DAC19BB51127}">
            <xm:f>AND(CE12&gt;=Einstellungen!$D$218,CE12&lt;=Einstellungen!$E$218)</xm:f>
            <x14:dxf>
              <fill>
                <patternFill>
                  <bgColor theme="2" tint="-0.24994659260841701"/>
                </patternFill>
              </fill>
            </x14:dxf>
          </x14:cfRule>
          <x14:cfRule type="expression" priority="1484" id="{1D3EDA27-74B3-4089-81DD-29C8DD0A947C}">
            <xm:f>AND( CE12&gt;=Einstellungen!$D$219,CE12&lt;=Einstellungen!$E$219)</xm:f>
            <x14:dxf>
              <fill>
                <patternFill>
                  <bgColor theme="2" tint="-0.24994659260841701"/>
                </patternFill>
              </fill>
            </x14:dxf>
          </x14:cfRule>
          <x14:cfRule type="expression" priority="1485" id="{CDC80F81-5C68-4DFD-B07E-6E826D3D9D2F}">
            <xm:f>AND(CE12&gt;=Einstellungen!$D$220,CE12&lt;=Einstellungen!$E$220)</xm:f>
            <x14:dxf>
              <fill>
                <patternFill>
                  <bgColor theme="2" tint="-0.24994659260841701"/>
                </patternFill>
              </fill>
            </x14:dxf>
          </x14:cfRule>
          <xm:sqref>CM13</xm:sqref>
        </x14:conditionalFormatting>
        <x14:conditionalFormatting xmlns:xm="http://schemas.microsoft.com/office/excel/2006/main">
          <x14:cfRule type="expression" priority="1482" id="{391F0E45-4A9D-4CF4-8BA9-34EB936D5080}">
            <xm:f>AND(CE14&gt;=Einstellungen!$D$227,CE14&lt;=Einstellungen!$E$227)</xm:f>
            <x14:dxf>
              <fill>
                <patternFill>
                  <bgColor theme="2" tint="-0.24994659260841701"/>
                </patternFill>
              </fill>
            </x14:dxf>
          </x14:cfRule>
          <x14:cfRule type="expression" priority="1481" id="{2F5734E7-81BA-41F2-BFF6-B19FABCFEDD7}">
            <xm:f>AND(CE14&gt;=Einstellungen!$D$226,CE14&lt;=Einstellungen!$E$226)</xm:f>
            <x14:dxf>
              <fill>
                <patternFill>
                  <bgColor theme="2" tint="-0.24994659260841701"/>
                </patternFill>
              </fill>
            </x14:dxf>
          </x14:cfRule>
          <x14:cfRule type="expression" priority="1480" id="{508552FD-68B0-4168-9F43-D536CA59A505}">
            <xm:f>AND(CE14&gt;=Einstellungen!$D$225,CE14&lt;=Einstellungen!$E$225)</xm:f>
            <x14:dxf>
              <fill>
                <patternFill>
                  <bgColor theme="2" tint="-0.24994659260841701"/>
                </patternFill>
              </fill>
            </x14:dxf>
          </x14:cfRule>
          <x14:cfRule type="expression" priority="1479" id="{E449F226-35D5-440C-AADC-E0B2D0EF404E}">
            <xm:f>AND(CE14&gt;=Einstellungen!$D$224,CE14&lt;=Einstellungen!$E$224)</xm:f>
            <x14:dxf>
              <fill>
                <patternFill>
                  <bgColor theme="2" tint="-0.24994659260841701"/>
                </patternFill>
              </fill>
            </x14:dxf>
          </x14:cfRule>
          <x14:cfRule type="expression" priority="1478" id="{682C6A5D-8AB6-4769-AEED-A6B7942A20CC}">
            <xm:f>AND(CE14&gt;=Einstellungen!$D$223,CE14&lt;=Einstellungen!$E$223)</xm:f>
            <x14:dxf>
              <fill>
                <patternFill>
                  <bgColor theme="2" tint="-0.24994659260841701"/>
                </patternFill>
              </fill>
            </x14:dxf>
          </x14:cfRule>
          <x14:cfRule type="expression" priority="1477" id="{3AAC9FF2-E4B8-4A93-8E68-314E56296E80}">
            <xm:f>AND(CE14&gt;=Einstellungen!$D$222,CE14&lt;=Einstellungen!$E$222)</xm:f>
            <x14:dxf>
              <fill>
                <patternFill>
                  <bgColor theme="2" tint="-0.24994659260841701"/>
                </patternFill>
              </fill>
            </x14:dxf>
          </x14:cfRule>
          <x14:cfRule type="expression" priority="1476" id="{7E373BF2-31EC-423B-B7B6-A8D110BC840F}">
            <xm:f>AND(CE14&gt;=Einstellungen!$D$221,CE14&lt;=Einstellungen!$E$221)</xm:f>
            <x14:dxf>
              <fill>
                <patternFill>
                  <bgColor theme="2" tint="-0.24994659260841701"/>
                </patternFill>
              </fill>
            </x14:dxf>
          </x14:cfRule>
          <x14:cfRule type="expression" priority="1475" id="{02BDA9AB-6CDD-432B-8200-F59553FB61A1}">
            <xm:f>AND(CE14&gt;=Einstellungen!$D$220,CE14&lt;=Einstellungen!$E$220)</xm:f>
            <x14:dxf>
              <fill>
                <patternFill>
                  <bgColor theme="2" tint="-0.24994659260841701"/>
                </patternFill>
              </fill>
            </x14:dxf>
          </x14:cfRule>
          <x14:cfRule type="expression" priority="1474" id="{E9810D24-DC6A-4A86-AF48-F1901DE7CD85}">
            <xm:f>AND( CE14&gt;=Einstellungen!$D$219,CE14&lt;=Einstellungen!$E$219)</xm:f>
            <x14:dxf>
              <fill>
                <patternFill>
                  <bgColor theme="2" tint="-0.24994659260841701"/>
                </patternFill>
              </fill>
            </x14:dxf>
          </x14:cfRule>
          <x14:cfRule type="expression" priority="1473" id="{38113E4D-7827-4650-AA4D-732120C8B407}">
            <xm:f>AND(CE14&gt;=Einstellungen!$D$218,CE14&lt;=Einstellungen!$E$218)</xm:f>
            <x14:dxf>
              <fill>
                <patternFill>
                  <bgColor theme="2" tint="-0.24994659260841701"/>
                </patternFill>
              </fill>
            </x14:dxf>
          </x14:cfRule>
          <xm:sqref>CM14 CM16 CM18 CM20 CM22 CM24 CM26 CM28 CM30 CM32 CM34 CM36 CM38 CM40 CM42 CM44 CM46 CM48 CM50 CM52 CM54 CM56 CM58 CM60 CM62 CM64 CM66 CM68 CM70 CM72 CM74 CM76 CM78 CM80 CM82 CM84</xm:sqref>
        </x14:conditionalFormatting>
        <x14:conditionalFormatting xmlns:xm="http://schemas.microsoft.com/office/excel/2006/main">
          <x14:cfRule type="expression" priority="1469" id="{BA7C8D26-475B-4649-A9BB-ADAB351C72BB}">
            <xm:f>AND(CE14&gt;=Einstellungen!$D$224,CE14&lt;=Einstellungen!$E$224)</xm:f>
            <x14:dxf>
              <fill>
                <patternFill>
                  <bgColor theme="2" tint="-0.24994659260841701"/>
                </patternFill>
              </fill>
            </x14:dxf>
          </x14:cfRule>
          <x14:cfRule type="expression" priority="1472" id="{1BFFF9BD-6AD3-4EE5-BD91-3AACCE6509E8}">
            <xm:f>AND(CE14&gt;=Einstellungen!$D$227,CE14&lt;=Einstellungen!$E$227)</xm:f>
            <x14:dxf>
              <fill>
                <patternFill>
                  <bgColor theme="2" tint="-0.24994659260841701"/>
                </patternFill>
              </fill>
            </x14:dxf>
          </x14:cfRule>
          <x14:cfRule type="expression" priority="1470" id="{74825CE6-1149-4628-9DD7-4EFD26BF6D53}">
            <xm:f>AND(CE14&gt;=Einstellungen!$D$225,CE14&lt;=Einstellungen!$E$225)</xm:f>
            <x14:dxf>
              <fill>
                <patternFill>
                  <bgColor theme="2" tint="-0.24994659260841701"/>
                </patternFill>
              </fill>
            </x14:dxf>
          </x14:cfRule>
          <x14:cfRule type="expression" priority="1467" id="{7E83F61A-EC87-4469-AA25-D78D50C3BE3B}">
            <xm:f>AND(CE14&gt;=Einstellungen!$D$222,CE14&lt;=Einstellungen!$E$222)</xm:f>
            <x14:dxf>
              <fill>
                <patternFill>
                  <bgColor theme="2" tint="-0.24994659260841701"/>
                </patternFill>
              </fill>
            </x14:dxf>
          </x14:cfRule>
          <x14:cfRule type="expression" priority="1464" id="{262B27A7-B844-43E9-97D9-27611462B738}">
            <xm:f>AND( CE14&gt;=Einstellungen!$D$219,CE14&lt;=Einstellungen!$E$219)</xm:f>
            <x14:dxf>
              <fill>
                <patternFill>
                  <bgColor theme="2" tint="-0.24994659260841701"/>
                </patternFill>
              </fill>
            </x14:dxf>
          </x14:cfRule>
          <x14:cfRule type="expression" priority="1471" id="{75ABCDC3-AB7E-4D61-80A2-1A9158C08D7C}">
            <xm:f>AND(CE14&gt;=Einstellungen!$D$226,CE14&lt;=Einstellungen!$E$226)</xm:f>
            <x14:dxf>
              <fill>
                <patternFill>
                  <bgColor theme="2" tint="-0.24994659260841701"/>
                </patternFill>
              </fill>
            </x14:dxf>
          </x14:cfRule>
          <x14:cfRule type="expression" priority="1465" id="{B8A75F80-F317-4E2C-87FE-F5D5D7BF37A2}">
            <xm:f>AND(CE14&gt;=Einstellungen!$D$220,CE14&lt;=Einstellungen!$E$220)</xm:f>
            <x14:dxf>
              <fill>
                <patternFill>
                  <bgColor theme="2" tint="-0.24994659260841701"/>
                </patternFill>
              </fill>
            </x14:dxf>
          </x14:cfRule>
          <x14:cfRule type="expression" priority="1463" id="{CFEF2865-EA57-4E84-ABF7-331A2DBB505F}">
            <xm:f>AND(CE14&gt;=Einstellungen!$D$218,CE14&lt;=Einstellungen!$E$218)</xm:f>
            <x14:dxf>
              <fill>
                <patternFill>
                  <bgColor theme="2" tint="-0.24994659260841701"/>
                </patternFill>
              </fill>
            </x14:dxf>
          </x14:cfRule>
          <x14:cfRule type="expression" priority="1466" id="{7B7C0C4B-8F72-4F29-8CB3-76D4D048024E}">
            <xm:f>AND(CE14&gt;=Einstellungen!$D$221,CE14&lt;=Einstellungen!$E$221)</xm:f>
            <x14:dxf>
              <fill>
                <patternFill>
                  <bgColor theme="2" tint="-0.24994659260841701"/>
                </patternFill>
              </fill>
            </x14:dxf>
          </x14:cfRule>
          <x14:cfRule type="expression" priority="1468" id="{3A320D7B-4F8F-4C44-9794-003E042C2CC5}">
            <xm:f>AND(CE14&gt;=Einstellungen!$D$223,CE14&lt;=Einstellungen!$E$223)</xm:f>
            <x14:dxf>
              <fill>
                <patternFill>
                  <bgColor theme="2" tint="-0.24994659260841701"/>
                </patternFill>
              </fill>
            </x14:dxf>
          </x14:cfRule>
          <xm:sqref>CM15 CM17 CM19 CM21 CM23 CM25 CM27 CM29 CM31 CM33 CM35 CM37 CM39 CM41 CM43 CM45 CM47 CM49 CM51 CM53 CM55 CM57 CM59 CM61 CM63 CM65 CM67 CM69 CM71 CM73 CM75 CM77 CM79 CM81 CM83 CM85</xm:sqref>
        </x14:conditionalFormatting>
        <x14:conditionalFormatting xmlns:xm="http://schemas.microsoft.com/office/excel/2006/main">
          <x14:cfRule type="expression" priority="4576" id="{ED58942E-2919-4A27-84F5-7C90A952595F}">
            <xm:f>AND(Einstellungen!$E$51="x")</xm:f>
            <x14:dxf>
              <fill>
                <patternFill>
                  <bgColor theme="0" tint="-0.14996795556505021"/>
                </patternFill>
              </fill>
            </x14:dxf>
          </x14:cfRule>
          <xm:sqref>CN20:CN23</xm:sqref>
        </x14:conditionalFormatting>
        <x14:conditionalFormatting xmlns:xm="http://schemas.microsoft.com/office/excel/2006/main">
          <x14:cfRule type="expression" priority="4431" id="{EC2499BA-DF88-4246-8E73-06707183C0A3}">
            <xm:f>AND(Einstellungen!$E$51="x")</xm:f>
            <x14:dxf>
              <fill>
                <patternFill>
                  <bgColor theme="0" tint="-0.14996795556505021"/>
                </patternFill>
              </fill>
            </x14:dxf>
          </x14:cfRule>
          <x14:cfRule type="expression" priority="3457" id="{C6FA3985-B371-41C7-8139-FA81880387FE}">
            <xm:f>AND(Einstellungen!$E$51="x")</xm:f>
            <x14:dxf>
              <fill>
                <patternFill>
                  <bgColor theme="0" tint="-0.14996795556505021"/>
                </patternFill>
              </fill>
            </x14:dxf>
          </x14:cfRule>
          <xm:sqref>CN34:CN37</xm:sqref>
        </x14:conditionalFormatting>
        <x14:conditionalFormatting xmlns:xm="http://schemas.microsoft.com/office/excel/2006/main">
          <x14:cfRule type="expression" priority="4291" id="{161CABCF-FF9E-4DC7-A680-D43B26F0ED75}">
            <xm:f>AND(Einstellungen!$E$51="x")</xm:f>
            <x14:dxf>
              <fill>
                <patternFill>
                  <bgColor theme="0" tint="-0.14996795556505021"/>
                </patternFill>
              </fill>
            </x14:dxf>
          </x14:cfRule>
          <x14:cfRule type="expression" priority="3425" id="{32A7545A-4A64-4283-A2B0-5A76AEBE1413}">
            <xm:f>AND(Einstellungen!$E$51="x")</xm:f>
            <x14:dxf>
              <fill>
                <patternFill>
                  <bgColor theme="0" tint="-0.14996795556505021"/>
                </patternFill>
              </fill>
            </x14:dxf>
          </x14:cfRule>
          <xm:sqref>CN48:CN51</xm:sqref>
        </x14:conditionalFormatting>
        <x14:conditionalFormatting xmlns:xm="http://schemas.microsoft.com/office/excel/2006/main">
          <x14:cfRule type="expression" priority="4151" id="{D33262FC-C478-416E-9007-98E6D9D8C003}">
            <xm:f>AND(Einstellungen!$E$51="x")</xm:f>
            <x14:dxf>
              <fill>
                <patternFill>
                  <bgColor theme="0" tint="-0.14996795556505021"/>
                </patternFill>
              </fill>
            </x14:dxf>
          </x14:cfRule>
          <x14:cfRule type="expression" priority="3393" id="{7120D852-B5EC-4A8B-B304-D67AF1F2E742}">
            <xm:f>AND(Einstellungen!$E$51="x")</xm:f>
            <x14:dxf>
              <fill>
                <patternFill>
                  <bgColor theme="0" tint="-0.14996795556505021"/>
                </patternFill>
              </fill>
            </x14:dxf>
          </x14:cfRule>
          <xm:sqref>CN62:CN65</xm:sqref>
        </x14:conditionalFormatting>
        <x14:conditionalFormatting xmlns:xm="http://schemas.microsoft.com/office/excel/2006/main">
          <x14:cfRule type="expression" priority="4011" id="{CFE48B71-7BD5-49EF-9719-6925A9C357A6}">
            <xm:f>AND(Einstellungen!$E$51="x")</xm:f>
            <x14:dxf>
              <fill>
                <patternFill>
                  <bgColor theme="0" tint="-0.14996795556505021"/>
                </patternFill>
              </fill>
            </x14:dxf>
          </x14:cfRule>
          <x14:cfRule type="expression" priority="3351" id="{2237F847-FF09-45F2-8CCE-325E11F64A94}">
            <xm:f>AND(Einstellungen!$E$51="x")</xm:f>
            <x14:dxf>
              <fill>
                <patternFill>
                  <bgColor theme="0" tint="-0.14996795556505021"/>
                </patternFill>
              </fill>
            </x14:dxf>
          </x14:cfRule>
          <xm:sqref>CN76:CN79</xm:sqref>
        </x14:conditionalFormatting>
        <x14:conditionalFormatting xmlns:xm="http://schemas.microsoft.com/office/excel/2006/main">
          <x14:cfRule type="expression" priority="317005" id="{68866B2D-5323-4F46-AEE1-9C8E454AAE60}">
            <xm:f>AND(FJ32&gt;=Einstellungen!$D$127,FJ32&lt;=Einstellungen!$E$127)</xm:f>
            <x14:dxf>
              <fill>
                <patternFill>
                  <bgColor rgb="FF00B050"/>
                </patternFill>
              </fill>
            </x14:dxf>
          </x14:cfRule>
          <xm:sqref>CO12:CO65 CO76:CO79</xm:sqref>
        </x14:conditionalFormatting>
        <x14:conditionalFormatting xmlns:xm="http://schemas.microsoft.com/office/excel/2006/main">
          <x14:cfRule type="expression" priority="284683" id="{5ABE0E99-F733-4D00-8442-FAAF96836A22}">
            <xm:f>AND(CN12&gt;=Einstellungen!$D$136,CN12&lt;=Einstellungen!$E$136)</xm:f>
            <x14:dxf>
              <fill>
                <patternFill>
                  <bgColor rgb="FF00B050"/>
                </patternFill>
              </fill>
            </x14:dxf>
          </x14:cfRule>
          <x14:cfRule type="expression" priority="284686" id="{AED73D6D-F04F-463C-975E-08731142D31E}">
            <xm:f>AND(CN12&gt;=Einstellungen!$D$133,CN12&lt;=Einstellungen!$E$133)</xm:f>
            <x14:dxf>
              <fill>
                <patternFill>
                  <bgColor rgb="FF00B050"/>
                </patternFill>
              </fill>
            </x14:dxf>
          </x14:cfRule>
          <x14:cfRule type="expression" priority="284687" id="{B6014A28-3257-4839-BD1D-5D2B9B83337E}">
            <xm:f>AND(CN12&gt;=Einstellungen!$D$132,CN12&lt;=Einstellungen!$E$132)</xm:f>
            <x14:dxf>
              <fill>
                <patternFill>
                  <bgColor rgb="FF00B050"/>
                </patternFill>
              </fill>
            </x14:dxf>
          </x14:cfRule>
          <x14:cfRule type="expression" priority="284688" id="{CC00A594-1960-4511-889E-6E25F9F3EC2D}">
            <xm:f>AND(CN12&gt;=Einstellungen!$D$131,CN12&lt;=Einstellungen!$E$131)</xm:f>
            <x14:dxf>
              <fill>
                <patternFill>
                  <bgColor rgb="FF00B050"/>
                </patternFill>
              </fill>
            </x14:dxf>
          </x14:cfRule>
          <x14:cfRule type="expression" priority="284689" id="{3A84E359-2849-458A-B0C2-DAE99E2FBE24}">
            <xm:f>AND(CN12&gt;=Einstellungen!$D$130,CN12&lt;=Einstellungen!$E$130)</xm:f>
            <x14:dxf>
              <fill>
                <patternFill>
                  <bgColor rgb="FF00B050"/>
                </patternFill>
              </fill>
            </x14:dxf>
          </x14:cfRule>
          <x14:cfRule type="expression" priority="284690" id="{8581DCC7-E991-47A0-9867-B2BC2B39CA8E}">
            <xm:f>AND(CN12&gt;=Einstellungen!$D$129,CN12&lt;=Einstellungen!$E$129)</xm:f>
            <x14:dxf>
              <fill>
                <patternFill>
                  <bgColor rgb="FF00B050"/>
                </patternFill>
              </fill>
            </x14:dxf>
          </x14:cfRule>
          <x14:cfRule type="expression" priority="284691" id="{DF700990-FA55-4136-A741-246CC05838DC}">
            <xm:f>AND(CN12&gt;=Einstellungen!$D$128,CN12&lt;=Einstellungen!$E$128)</xm:f>
            <x14:dxf>
              <fill>
                <patternFill>
                  <bgColor rgb="FF00B050"/>
                </patternFill>
              </fill>
            </x14:dxf>
          </x14:cfRule>
          <x14:cfRule type="expression" priority="284684" id="{ADAA1464-9168-40A6-B624-E50055528F06}">
            <xm:f>AND(CN12&gt;=Einstellungen!$D$135,CN12&lt;=Einstellungen!$E$135)</xm:f>
            <x14:dxf>
              <fill>
                <patternFill>
                  <bgColor rgb="FF00B050"/>
                </patternFill>
              </fill>
            </x14:dxf>
          </x14:cfRule>
          <x14:cfRule type="expression" priority="284685" id="{0C215614-9522-4B72-9BE4-D7F3040080D8}">
            <xm:f>AND(CN12&gt;=Einstellungen!$D$134,CN12&lt;=Einstellungen!$E$134)</xm:f>
            <x14:dxf>
              <fill>
                <patternFill>
                  <bgColor rgb="FF00B050"/>
                </patternFill>
              </fill>
            </x14:dxf>
          </x14:cfRule>
          <xm:sqref>CO12:CO85</xm:sqref>
        </x14:conditionalFormatting>
        <x14:conditionalFormatting xmlns:xm="http://schemas.microsoft.com/office/excel/2006/main">
          <x14:cfRule type="expression" priority="279661" id="{B20ABCE1-DB8A-4394-9FB6-29AF74066317}">
            <xm:f>AND(B12&gt;=Einstellungen!$D$131,B12&lt;=Einstellungen!$E$131)</xm:f>
            <x14:dxf>
              <fill>
                <patternFill>
                  <bgColor rgb="FF00B050"/>
                </patternFill>
              </fill>
            </x14:dxf>
          </x14:cfRule>
          <x14:cfRule type="expression" priority="279660" id="{E7781146-9216-40B8-926D-E150C7922472}">
            <xm:f>AND(B12&gt;=Einstellungen!$D$132,B12&lt;=Einstellungen!$E$132)</xm:f>
            <x14:dxf>
              <fill>
                <patternFill>
                  <bgColor rgb="FF00B050"/>
                </patternFill>
              </fill>
            </x14:dxf>
          </x14:cfRule>
          <x14:cfRule type="expression" priority="279659" id="{33D804C4-077D-49BA-8C94-7F5F2C8E7695}">
            <xm:f>AND(B12&gt;=Einstellungen!$D$133,B12&lt;=Einstellungen!$E$133)</xm:f>
            <x14:dxf>
              <fill>
                <patternFill>
                  <bgColor rgb="FF00B050"/>
                </patternFill>
              </fill>
            </x14:dxf>
          </x14:cfRule>
          <x14:cfRule type="expression" priority="279658" id="{A05C3D9D-1682-4924-A42E-CB9437C26A87}">
            <xm:f>AND(B12&gt;=Einstellungen!$D$134,B12&lt;=Einstellungen!$E$134)</xm:f>
            <x14:dxf>
              <fill>
                <patternFill>
                  <bgColor rgb="FF00B050"/>
                </patternFill>
              </fill>
            </x14:dxf>
          </x14:cfRule>
          <x14:cfRule type="expression" priority="279657" id="{DE9780E2-A01A-4E3B-964A-33AD7A79AC8D}">
            <xm:f>AND(B12&gt;=Einstellungen!$D$135,B12&lt;=Einstellungen!$E$135)</xm:f>
            <x14:dxf>
              <fill>
                <patternFill>
                  <bgColor rgb="FF00B050"/>
                </patternFill>
              </fill>
            </x14:dxf>
          </x14:cfRule>
          <x14:cfRule type="expression" priority="279656" id="{34A5F02F-11AC-413F-A765-44DB5173DD70}">
            <xm:f>AND(B12&gt;=Einstellungen!$D$136,B12&lt;=Einstellungen!$E$136)</xm:f>
            <x14:dxf>
              <fill>
                <patternFill>
                  <bgColor rgb="FF00B050"/>
                </patternFill>
              </fill>
            </x14:dxf>
          </x14:cfRule>
          <x14:cfRule type="expression" priority="279665" id="{18EE6CD2-273D-4EC0-A7B5-421EFF3194F9}">
            <xm:f>AND(B12&gt;=Einstellungen!$D$127,B12&lt;=Einstellungen!$E$127)</xm:f>
            <x14:dxf>
              <fill>
                <patternFill>
                  <bgColor rgb="FF00B050"/>
                </patternFill>
              </fill>
            </x14:dxf>
          </x14:cfRule>
          <x14:cfRule type="expression" priority="279664" id="{8386CB37-1F12-4086-8AB8-BB957BD6534E}">
            <xm:f>AND(B12&gt;=Einstellungen!$D$128,B12&lt;=Einstellungen!$E$128)</xm:f>
            <x14:dxf>
              <fill>
                <patternFill>
                  <bgColor rgb="FF00B050"/>
                </patternFill>
              </fill>
            </x14:dxf>
          </x14:cfRule>
          <x14:cfRule type="expression" priority="279663" id="{00ABC642-AFCD-4A54-8B01-9EF30CE2FD16}">
            <xm:f>AND(B12&gt;=Einstellungen!$D$129,B12&lt;=Einstellungen!$E$129)</xm:f>
            <x14:dxf>
              <fill>
                <patternFill>
                  <bgColor rgb="FF00B050"/>
                </patternFill>
              </fill>
            </x14:dxf>
          </x14:cfRule>
          <x14:cfRule type="expression" priority="279662" id="{68DA4F0E-C022-43B0-B3BA-B42E994739B2}">
            <xm:f>AND(B12&gt;=Einstellungen!$D$130,B12&lt;=Einstellungen!$E$130)</xm:f>
            <x14:dxf>
              <fill>
                <patternFill>
                  <bgColor rgb="FF00B050"/>
                </patternFill>
              </fill>
            </x14:dxf>
          </x14:cfRule>
          <xm:sqref>CO15 CO17 CO19 CO21 CO23 CO25 CO31 CO33 CO39 CO41 CO43 CO45 CO47 CO53 CO55 CO57 CO59 CO61 CO67 CO69 CO71 CO73 CO75 CO81 CO83 C17 C19 C23 C25 C27 C29 C31 C33 C39 C41 C43 C45 C47 C53 C55 C57 C59 C61 C67 C69 C71 C73 C75 C81 C83 C85 CO35 CO37 C35 C37 CO49 CO51 C49 C51 CO63 CO65 C63 C65 CO77 CO79 C77 C79 CO27 CO13 CO29 CO85 C13 C15</xm:sqref>
        </x14:conditionalFormatting>
        <x14:conditionalFormatting xmlns:xm="http://schemas.microsoft.com/office/excel/2006/main">
          <x14:cfRule type="expression" priority="284106" id="{8328D786-026E-4AB0-A12A-57C177E8CE1B}">
            <xm:f>AND(CN12&gt;=Einstellungen!$D$127,CN12&lt;=Einstellungen!$E$127)</xm:f>
            <x14:dxf>
              <fill>
                <patternFill>
                  <bgColor rgb="FF00B050"/>
                </patternFill>
              </fill>
            </x14:dxf>
          </x14:cfRule>
          <xm:sqref>CO26 CO14 CO16 CO18 CO20 CO22 CO24 CO38 CO40 CO42 CO44 CO46 CO52 CO54 CO56 CO58 CO60 CO66 CO68 CO70 CO72 CO74 CO80 CO82 CO36 CO48 CO50 CO62 CO64 CO76 CO78 CO12 CO28 CO84 CO30 CO32 CO34</xm:sqref>
        </x14:conditionalFormatting>
        <x14:conditionalFormatting xmlns:xm="http://schemas.microsoft.com/office/excel/2006/main">
          <x14:cfRule type="expression" priority="284692" id="{68866B2D-5323-4F46-AEE1-9C8E454AAE60}">
            <xm:f>AND(#REF!&gt;=Einstellungen!$D$127,#REF!&lt;=Einstellungen!$E$127)</xm:f>
            <x14:dxf>
              <fill>
                <patternFill>
                  <bgColor rgb="FF00B050"/>
                </patternFill>
              </fill>
            </x14:dxf>
          </x14:cfRule>
          <xm:sqref>CO66:CO67</xm:sqref>
        </x14:conditionalFormatting>
        <x14:conditionalFormatting xmlns:xm="http://schemas.microsoft.com/office/excel/2006/main">
          <x14:cfRule type="expression" priority="317025" id="{68866B2D-5323-4F46-AEE1-9C8E454AAE60}">
            <xm:f>AND(FJ86&gt;=Einstellungen!$D$127,FJ86&lt;=Einstellungen!$E$127)</xm:f>
            <x14:dxf>
              <fill>
                <patternFill>
                  <bgColor rgb="FF00B050"/>
                </patternFill>
              </fill>
            </x14:dxf>
          </x14:cfRule>
          <xm:sqref>CO68:CO85</xm:sqref>
        </x14:conditionalFormatting>
        <x14:conditionalFormatting xmlns:xm="http://schemas.microsoft.com/office/excel/2006/main">
          <x14:cfRule type="expression" priority="284794" id="{7240A48C-31EA-4D20-A8CF-B00A5C6A7189}">
            <xm:f>AND(B12&gt;=Einstellungen!$D$148,B12&lt;=Einstellungen!$E$148)</xm:f>
            <x14:dxf>
              <fill>
                <patternFill>
                  <bgColor theme="8" tint="0.39994506668294322"/>
                </patternFill>
              </fill>
            </x14:dxf>
          </x14:cfRule>
          <x14:cfRule type="expression" priority="284801" id="{EBD720F7-3774-478C-A50F-9C58402D6938}">
            <xm:f>AND(B12&gt;=Einstellungen!$D$141,B12&lt;=Einstellungen!$E$141)</xm:f>
            <x14:dxf>
              <fill>
                <patternFill>
                  <bgColor theme="8" tint="0.39994506668294322"/>
                </patternFill>
              </fill>
            </x14:dxf>
          </x14:cfRule>
          <x14:cfRule type="expression" priority="284799" id="{ADF17426-0588-4FFC-B7D7-2AC5C9E06FCB}">
            <xm:f>AND(B12&gt;=Einstellungen!$D$143,B12&lt;=Einstellungen!$E$143)</xm:f>
            <x14:dxf>
              <fill>
                <patternFill>
                  <bgColor theme="8" tint="0.39994506668294322"/>
                </patternFill>
              </fill>
            </x14:dxf>
          </x14:cfRule>
          <x14:cfRule type="expression" priority="284798" id="{D1EE6E02-DEBD-4D2B-B9DD-40B08DDCA732}">
            <xm:f>AND(B12&gt;=Einstellungen!$D$144,B12&lt;=Einstellungen!$E$144)</xm:f>
            <x14:dxf>
              <fill>
                <patternFill>
                  <bgColor theme="8" tint="0.39994506668294322"/>
                </patternFill>
              </fill>
            </x14:dxf>
          </x14:cfRule>
          <x14:cfRule type="expression" priority="284797" id="{37F833E7-4ED1-4314-ACE9-8ACA7CEA1BCA}">
            <xm:f>AND(B12&gt;=Einstellungen!$D$145,B12&lt;=Einstellungen!$E$145)</xm:f>
            <x14:dxf>
              <fill>
                <patternFill>
                  <bgColor theme="8" tint="0.39994506668294322"/>
                </patternFill>
              </fill>
            </x14:dxf>
          </x14:cfRule>
          <x14:cfRule type="expression" priority="284793" id="{0B68AB14-1B6A-45FA-9262-5D7DD8C8EA63}">
            <xm:f>AND(B12&gt;=Einstellungen!$D$149,B12&lt;=Einstellungen!$E$149)</xm:f>
            <x14:dxf>
              <fill>
                <patternFill>
                  <bgColor theme="8" tint="0.39994506668294322"/>
                </patternFill>
              </fill>
            </x14:dxf>
          </x14:cfRule>
          <x14:cfRule type="expression" priority="284800" id="{C5D3A660-BE2B-4027-A866-51A4376DF323}">
            <xm:f>AND(B12&gt;=Einstellungen!$D$142,B12&lt;=Einstellungen!$E$142)</xm:f>
            <x14:dxf>
              <fill>
                <patternFill>
                  <bgColor theme="8" tint="0.39994506668294322"/>
                </patternFill>
              </fill>
            </x14:dxf>
          </x14:cfRule>
          <x14:cfRule type="expression" priority="284796" id="{E4E1F224-8C3D-4976-8A65-5E1B33601DA0}">
            <xm:f>AND(B12&gt;=Einstellungen!$D$146,B12&lt;=Einstellungen!$E$146)</xm:f>
            <x14:dxf>
              <fill>
                <patternFill>
                  <bgColor theme="8" tint="0.39994506668294322"/>
                </patternFill>
              </fill>
            </x14:dxf>
          </x14:cfRule>
          <x14:cfRule type="expression" priority="284795" id="{E4DA7F7F-FFB9-4FA6-847E-95FE080925ED}">
            <xm:f>AND(B12&gt;=Einstellungen!$D$147,B12&lt;=Einstellungen!$E$147)</xm:f>
            <x14:dxf>
              <fill>
                <patternFill>
                  <bgColor theme="8" tint="0.39994506668294322"/>
                </patternFill>
              </fill>
            </x14:dxf>
          </x14:cfRule>
          <x14:cfRule type="expression" priority="284802" id="{8D65B3B4-5EE4-4418-8163-A1CF614E6335}">
            <xm:f>AND(B12&gt;=Einstellungen!$D$140,B12&lt;=Einstellungen!$E$140)</xm:f>
            <x14:dxf>
              <fill>
                <patternFill>
                  <bgColor theme="8" tint="0.39994506668294322"/>
                </patternFill>
              </fill>
            </x14:dxf>
          </x14:cfRule>
          <xm:sqref>CP12 CP16 CP18 CP20 CP22 CP24 CP26 CP28 CP30 CP32 CP38 CP40 CP42 CP44 CP46 CP52 CP54 CP56 CP58 CP60 CP66 CP68 CP70 CP72 CP74 CP80 CP82 CY16 CY18 CY20 CY22 CY24 CY26 CY28 CY30 CY32 CY38 CY40 CY42 CY44 CY46 CY52 CY54 CY56 CY58 CY60 CY66 CY68 CY70 CY72 CY74 CY80 CY82 CG16 CG18 CG20 CG22 CG24 CG26 CG28 CG30 CG32 CG38 CG40 CG42 CG44 CG46 CG52 CG54 CG56 CG58 CG60 CG66 CG68 CG70 CG72 CG74 CG80 CG82 BX16 BX18 BX20 BX22 BX24 BX26 BX28 BX30 BX32 BX38 BX40 BX42 BX44 BX46 BX52 BX54 BX56 BX58 BX60 BX66 BX68 BX70 BX72 BX74 BX80 BX82 BO16 BO18 BO20 BO22 BO24 BO26 BO28 BO30 BO32 BO38 BO40 BO42 BO44 BO46 BO52 BO54 BO56 BO58 BO60 BO66 BO68 BO70 BO72 BO74 BO80 BO82 BF16 BF18 BF20 BF22 BF24 BF26 BF28 BF30 BF32 BF38 BF40 BF42 BF44 BF46 BF52 BF54 BF56 BF58 BF60 BF66 BF68 BF70 BF72 BF74 BF80 BF82 AW16 AW18 AW20 AW22 AW24 AW26 AW28 AW30 AW32 AW38 AW40 AW42 AW44 AW46 AW52 AW54 AW56 AW58 AW60 AW66 AW68 AW70 AW72 AW74 AW80 AW82 AN16 AN18 AN20 AN22 AN24 AN26 AN28 AN30 AN32 AN38 AN40 AN42 AN44 AN46 AN52 AN54 AN56 AN58 AN60 AN66 AN68 AN70 AN72 AN74 AN80 AN82 AE16 AE18 AE20 AE22 AE24 AE26 AE28 AE30 AE32 AE38 AE40 AE42 AE44 AE46 AE52 AE54 AE56 AE58 AE60 AE66 AE68 AE70 AE72 AE74 AE80 AE82 V16 V18 V20 V22 V24 V26 V28 V30 V32 V38 V40 V42 V44 V46 V52 V54 V56 V58 V60 V66 V68 V70 V72 V74 V80 V82 M16 M18 M24 M26 M28 M30 M32 M38 M40 M42 M44 M46 M52 M54 M56 M58 M60 M66 M68 M70 M72 M74 M80 M82 D16 D18 D22 D24 D26 D28 D30 D32 D38 D40 D42 D44 D46 D52 D54 D56 D58 D60 D66 D68 D70 D72 D74 D80 D82 CP14 CY12 CY14 CG12 CG14 BX12 BX14 BO12 BO14 BF12 BF14 AW12 AW14 AN12 AN14 AE12 AE14 V12 V14 M12 M14 D12 D14 CY84 CG84 BX84 BO84 BF84 AW84 AN84 AE84 V84 M84 D84 CP36 CY34 CY36 CG34 CG36 BX34 BX36 BO34 BO36 BF34 BF36 AW34 AW36 AN34 AN36 AE34 AE36 V34 V36 M34 M36 D34 D36 CP50 CY48 CY50 CG48 CG50 BX48 BX50 BO48 BO50 BF48 BF50 AW48 AW50 AN48 AN50 AE48 AE50 V48 V50 M48 M50 D48 D50 CP64 CY62 CY64 CG62 CG64 BX62 BX64 BO62 BO64 BF62 BF64 AW62 AW64 AN62 AN64 AE62 AE64 V62 V64 M62 M64 D62 D64 CP78 CY76 CY78 CG76 CG78 BX76 BX78 BO76 BO78 BF76 BF78 AW76 AW78 AN76 AN78 AE76 AE78 V76 V78 M76 M78 D76 D78 CP34 CP48 CP62 CP76 CP84</xm:sqref>
        </x14:conditionalFormatting>
        <x14:conditionalFormatting xmlns:xm="http://schemas.microsoft.com/office/excel/2006/main">
          <x14:cfRule type="expression" priority="289232" id="{C18B2CCF-C9F8-46EA-A91D-02FF24988997}">
            <xm:f>AND(B12&gt;=Einstellungen!$D$140,B12&lt;=Einstellungen!$E$140)</xm:f>
            <x14:dxf>
              <fill>
                <patternFill>
                  <bgColor theme="8" tint="0.39994506668294322"/>
                </patternFill>
              </fill>
            </x14:dxf>
          </x14:cfRule>
          <x14:cfRule type="expression" priority="289225" id="{0FEDA3C7-B31D-46A4-80FD-11BA857C8F53}">
            <xm:f>AND(B12&gt;=Einstellungen!$D$147,B12&lt;=Einstellungen!$E$147)</xm:f>
            <x14:dxf>
              <fill>
                <patternFill>
                  <bgColor theme="8" tint="0.39994506668294322"/>
                </patternFill>
              </fill>
            </x14:dxf>
          </x14:cfRule>
          <x14:cfRule type="expression" priority="289231" id="{D027D298-7FFE-4DDF-A0C9-76A1A7A10A4E}">
            <xm:f>AND(B12&gt;=Einstellungen!$D$141,B12&lt;=Einstellungen!$E$141)</xm:f>
            <x14:dxf>
              <fill>
                <patternFill>
                  <bgColor theme="8" tint="0.39994506668294322"/>
                </patternFill>
              </fill>
            </x14:dxf>
          </x14:cfRule>
          <x14:cfRule type="expression" priority="289229" id="{5B64059F-F5C6-4E65-8A70-EA198D9DBED3}">
            <xm:f>AND(B12&gt;=Einstellungen!$D$143,B12&lt;=Einstellungen!$E$143)</xm:f>
            <x14:dxf>
              <fill>
                <patternFill>
                  <bgColor theme="8" tint="0.39994506668294322"/>
                </patternFill>
              </fill>
            </x14:dxf>
          </x14:cfRule>
          <x14:cfRule type="expression" priority="289226" id="{691B9592-E075-4230-B92E-1E3D10668923}">
            <xm:f>AND(B12&gt;=Einstellungen!$D$146,B12&lt;=Einstellungen!$E$146)</xm:f>
            <x14:dxf>
              <fill>
                <patternFill>
                  <bgColor theme="8" tint="0.39994506668294322"/>
                </patternFill>
              </fill>
            </x14:dxf>
          </x14:cfRule>
          <x14:cfRule type="expression" priority="289227" id="{1BCB628A-C874-4669-9320-EF51DBC79F31}">
            <xm:f>AND(B12&gt;=Einstellungen!$D$145,B12&lt;=Einstellungen!$E$145)</xm:f>
            <x14:dxf>
              <fill>
                <patternFill>
                  <bgColor theme="8" tint="0.39994506668294322"/>
                </patternFill>
              </fill>
            </x14:dxf>
          </x14:cfRule>
          <x14:cfRule type="expression" priority="289228" id="{D1BC62E9-612D-4F35-9F4A-90E581AEAFB3}">
            <xm:f>AND(B12&gt;=Einstellungen!$D$144,B12&lt;=Einstellungen!$E$144)</xm:f>
            <x14:dxf>
              <fill>
                <patternFill>
                  <bgColor theme="8" tint="0.39994506668294322"/>
                </patternFill>
              </fill>
            </x14:dxf>
          </x14:cfRule>
          <x14:cfRule type="expression" priority="289230" id="{F027E032-315E-4ABE-B19F-5CCB7FA3498C}">
            <xm:f>AND(B12&gt;=Einstellungen!$D$142,B12&lt;=Einstellungen!$E$142)</xm:f>
            <x14:dxf>
              <fill>
                <patternFill>
                  <bgColor theme="8" tint="0.39994506668294322"/>
                </patternFill>
              </fill>
            </x14:dxf>
          </x14:cfRule>
          <x14:cfRule type="expression" priority="289224" id="{8E2E0A53-85BC-4623-B3C9-3C0FBE9B9370}">
            <xm:f>AND(B12&gt;=Einstellungen!$D$148,B12&lt;=Einstellungen!$E$148)</xm:f>
            <x14:dxf>
              <fill>
                <patternFill>
                  <bgColor theme="8" tint="0.39994506668294322"/>
                </patternFill>
              </fill>
            </x14:dxf>
          </x14:cfRule>
          <x14:cfRule type="expression" priority="289223" id="{53D6E37C-807C-4AF6-A857-B72549107E64}">
            <xm:f>AND(B12&gt;=Einstellungen!$D$149,B12&lt;=Einstellungen!$E$149)</xm:f>
            <x14:dxf>
              <fill>
                <patternFill>
                  <bgColor theme="8" tint="0.39994506668294322"/>
                </patternFill>
              </fill>
            </x14:dxf>
          </x14:cfRule>
          <xm:sqref>CP13 CP17 CP19 CP21 CP23 CP25 CP27 CP29 CP31 CP33 CP39 CP41 CP43 CP45 CP47 CP53 CP55 CP57 CP59 CP61 CP67 CP69 CP71 CP73 CP75 CP81 CY17 CY19 CY21 CY23 CY25 CY27 CY29 CY31 CY33 CY39 CY41 CY43 CY45 CY47 CY53 CY55 CY57 CY59 CY61 CY67 CY69 CY71 CY73 CY75 CY81 CG17 CG19 CG21 CG23 CG25 CG27 CG29 CG31 CG33 CG39 CG41 CG43 CG45 CG47 CG53 CG55 CG57 CG59 CG61 CG67 CG69 CG71 CG73 CG75 CG81 BX17 BX19 BX21 BX23 BX25 BX27 BX29 BX31 BX33 BX39 BX41 BX43 BX45 BX47 BX53 BX55 BX57 BX59 BX61 BX67 BX69 BX71 BX73 BX75 BX81 BO17 BO19 BO21 BO23 BO25 BO27 BO29 BO31 BO33 BO39 BO41 BO43 BO45 BO47 BO53 BO55 BO57 BO59 BO61 BO67 BO69 BO71 BO73 BO75 BO81 BF17 BF19 BF21 BF23 BF25 BF27 BF29 BF31 BF33 BF39 BF41 BF43 BF45 BF47 BF53 BF55 BF57 BF59 BF61 BF67 BF69 BF71 BF73 BF75 BF81 AW17 AW19 AW21 AW23 AW25 AW27 AW29 AW31 AW33 AW39 AW41 AW43 AW45 AW47 AW53 AW55 AW57 AW59 AW61 AW67 AW69 AW71 AW73 AW75 AW81 AN17 AN19 AN21 AN23 AN25 AN27 AN29 AN31 AN33 AN39 AN41 AN43 AN45 AN47 AN53 AN55 AN57 AN59 AN61 AN67 AN69 AN71 AN73 AN75 AN81 AE17 AE19 AE21 AE23 AE25 AE27 AE29 AE31 AE33 AE39 AE41 AE43 AE45 AE47 AE53 AE55 AE57 AE59 AE61 AE67 AE69 AE71 AE73 AE75 AE81 V17 V19 V21 V23 V25 V27 V29 V31 V33 V39 V41 V43 V45 V47 V53 V55 V57 V59 V61 V67 V69 V71 V73 V75 V81 M17 M19 M25 M27 M29 M31 M33 M39 M41 M43 M45 M47 M53 M55 M57 M59 M61 M67 M69 M71 M73 M75 M81 D17 D19 D23 D25 D27 D29 D31 D33 D39 D41 D43 D45 D47 D53 D55 D57 D59 D61 D67 D69 D71 D73 D75 D81 CP15 CY13 CY15 CG13 CG15 BX13 BX15 BO13 BO15 BF13 BF15 AW13 AW15 AN13 AN15 AE13 AE15 V13 V15 M13 M15 D13 D15 CP83 CY83 CG83 BX83 BO83 BF83 AW83 AN83 AE83 V83 M83 D83 CY85 CG85 BX85 BO85 BF85 AW85 AN85 AE85 V85 M85 D85 CP37 CY35 CY37 CG35 CG37 BX35 BX37 BO35 BO37 BF35 BF37 AW35 AW37 AN35 AN37 AE35 AE37 V35 V37 M35 M37 D35 D37 CP51 CY49 CY51 CG49 CG51 BX49 BX51 BO49 BO51 BF49 BF51 AW49 AW51 AN49 AN51 AE49 AE51 V49 V51 M49 M51 D49 D51 CP65 CY63 CY65 CG63 CG65 BX63 BX65 BO63 BO65 BF63 BF65 AW63 AW65 AN63 AN65 AE63 AE65 V63 V65 M63 M65 D63 D65 CP79 CY77 CY79 CG77 CG79 BX77 BX79 BO77 BO79 BF77 BF79 AW77 AW79 AN77 AN79 AE77 AE79 V77 V79 M77 M79 D77 D79 CP35 CP49 CP63 CP77 CP85</xm:sqref>
        </x14:conditionalFormatting>
        <x14:conditionalFormatting xmlns:xm="http://schemas.microsoft.com/office/excel/2006/main">
          <x14:cfRule type="expression" priority="293760" id="{7D9E5E96-C0E0-4005-B3A1-6F31DBBED71D}">
            <xm:f>AND(B12&gt;=Einstellungen!$D$156,B12&lt;=Einstellungen!$E$156)</xm:f>
            <x14:dxf>
              <fill>
                <patternFill>
                  <bgColor theme="6" tint="0.39994506668294322"/>
                </patternFill>
              </fill>
            </x14:dxf>
          </x14:cfRule>
          <x14:cfRule type="expression" priority="293762" id="{8E0549F7-3F4C-4CC5-9B09-B72154CAC2E6}">
            <xm:f>AND(B12&gt;=Einstellungen!$D$154,B12&lt;=Einstellungen!$E$154)</xm:f>
            <x14:dxf>
              <fill>
                <patternFill>
                  <bgColor theme="6" tint="0.39994506668294322"/>
                </patternFill>
              </fill>
            </x14:dxf>
          </x14:cfRule>
          <x14:cfRule type="expression" priority="293754" id="{0BC42934-8D2E-47D0-8C2C-B80866BF1EAB}">
            <xm:f>AND(B12&gt;=Einstellungen!$D$162,B12&lt;=Einstellungen!$E$162)</xm:f>
            <x14:dxf>
              <fill>
                <patternFill>
                  <bgColor theme="6" tint="0.39994506668294322"/>
                </patternFill>
              </fill>
            </x14:dxf>
          </x14:cfRule>
          <x14:cfRule type="expression" priority="293755" id="{D8BF4B4A-B9E3-422A-8CDA-A419F9782092}">
            <xm:f>AND(B12&gt;=Einstellungen!$D$161,B12&lt;=Einstellungen!$E$161)</xm:f>
            <x14:dxf>
              <fill>
                <patternFill>
                  <bgColor theme="6" tint="0.39994506668294322"/>
                </patternFill>
              </fill>
            </x14:dxf>
          </x14:cfRule>
          <x14:cfRule type="expression" priority="293756" id="{D5DCD39C-1E03-4B85-ACAC-539278DF400E}">
            <xm:f>AND(B12&gt;=Einstellungen!$D$160,B12&lt;=Einstellungen!$E$160)</xm:f>
            <x14:dxf>
              <fill>
                <patternFill>
                  <bgColor theme="6" tint="0.39994506668294322"/>
                </patternFill>
              </fill>
            </x14:dxf>
          </x14:cfRule>
          <x14:cfRule type="expression" priority="293757" id="{3CB08C86-1A5A-4D24-ADFB-6373C5FB0FF7}">
            <xm:f>AND(B12&gt;=Einstellungen!$D$159,B12&lt;=Einstellungen!$E$159)</xm:f>
            <x14:dxf>
              <fill>
                <patternFill>
                  <bgColor theme="6" tint="0.39994506668294322"/>
                </patternFill>
              </fill>
            </x14:dxf>
          </x14:cfRule>
          <x14:cfRule type="expression" priority="293758" id="{5A4E14C8-66A8-4791-A652-42F75F16D8AE}">
            <xm:f>AND(B12&gt;=Einstellungen!$D$158,B12&lt;=Einstellungen!$E$158)</xm:f>
            <x14:dxf>
              <fill>
                <patternFill>
                  <bgColor theme="6" tint="0.39994506668294322"/>
                </patternFill>
              </fill>
            </x14:dxf>
          </x14:cfRule>
          <x14:cfRule type="expression" priority="293759" id="{2ED3E247-D5B7-485D-B5AA-A941B1FF33F6}">
            <xm:f>AND(B12&gt;=Einstellungen!$D$157,B12&lt;=Einstellungen!$E$157)</xm:f>
            <x14:dxf>
              <fill>
                <patternFill>
                  <bgColor theme="6" tint="0.39994506668294322"/>
                </patternFill>
              </fill>
            </x14:dxf>
          </x14:cfRule>
          <x14:cfRule type="expression" priority="293763" id="{BF58DF1B-B32D-48E1-8591-D51924D0A494}">
            <xm:f>AND(B12&gt;=Einstellungen!$D$153,B12&lt;=Einstellungen!$E$153)</xm:f>
            <x14:dxf>
              <fill>
                <patternFill>
                  <bgColor theme="6" tint="0.39994506668294322"/>
                </patternFill>
              </fill>
            </x14:dxf>
          </x14:cfRule>
          <x14:cfRule type="expression" priority="293761" id="{062C9624-67CB-40BF-8B19-E6A6455A1629}">
            <xm:f>AND(B12&gt;=Einstellungen!$D$155,B12&lt;=Einstellungen!$E$155)</xm:f>
            <x14:dxf>
              <fill>
                <patternFill>
                  <bgColor theme="6" tint="0.39994506668294322"/>
                </patternFill>
              </fill>
            </x14:dxf>
          </x14:cfRule>
          <xm:sqref>CQ12 CQ16 CQ18 CQ20 CQ22 CQ24 CQ26 CQ28 CQ30 CQ32 CQ38 CQ40 CQ42 CQ44 CQ46 CQ52 CQ54 CQ56 CQ58 CQ60 CQ66 CQ68 CQ70 CQ72 CQ74 CQ80 CQ82 CZ16 CZ18 CZ20 CZ22 CZ24 CZ26 CZ28 CZ30 CZ32 CZ38 CZ40 CZ42 CZ44 CZ46 CZ52 CZ54 CZ56 CZ58 CZ60 CZ66 CZ68 CZ70 CZ72 CZ74 CZ80 CZ82 CH16 CH18 CH20 CH22 CH24 CH26 CH28 CH30 CH32 CH38 CH40 CH42 CH44 CH46 CH52 CH54 CH56 CH58 CH60 CH66 CH68 CH70 CH72 CH74 CH80 CH82 BY16 BY18 BY20 BY22 BY24 BY26 BY28 BY30 BY32 BY38 BY40 BY42 BY44 BY46 BY52 BY54 BY56 BY58 BY60 BY66 BY68 BY70 BY72 BY74 BY80 BY82 BP16 BP18 BP20 BP22 BP24 BP26 BP28 BP30 BP32 BP38 BP40 BP42 BP44 BP46 BP52 BP54 BP56 BP58 BP60 BP66 BP68 BP70 BP72 BP74 BP80 BP82 BG16 BG18 BG20 BG22 BG24 BG26 BG28 BG30 BG32 BG38 BG40 BG42 BG44 BG46 BG52 BG54 BG56 BG58 BG60 BG66 BG68 BG70 BG72 BG74 BG80 BG82 AX16 AX18 AX20 AX22 AX24 AX26 AX28 AX30 AX32 AX38 AX40 AX42 AX44 AX46 AX52 AX54 AX56 AX58 AX60 AX66 AX68 AX70 AX72 AX74 AX80 AX82 AO16 AO18 AO20 AO22 AO24 AO26 AO28 AO30 AO32 AO38 AO40 AO42 AO44 AO46 AO52 AO54 AO56 AO58 AO60 AO66 AO68 AO70 AO72 AO74 AO80 AO82 AF16 AF18 AF20 AF22 AF24 AF26 AF28 AF30 AF32 AF38 AF40 AF42 AF44 AF46 AF52 AF54 AF56 AF58 AF60 AF66 AF68 AF70 AF72 AF74 AF80 AF82 W16 W18 W20 W22 W24 W26 W28 W30 W32 W38 W40 W42 W44 W46 W52 W54 W56 W58 W60 W66 W68 W70 W72 W74 W80 W82 N16 N18 N24 N26 N28 N30 N32 N38 N40 N42 N44 N46 N52 N54 N56 N58 N60 N66 N68 N70 N72 N74 N80 N82 E16 E18 E22 E24 E26 E28 E30 E32 E38 E40 E42 E44 E46 E52 E54 E56 E58 E60 E66 E68 E70 E72 E74 E80 E82 CQ14 CZ12 CZ14 CH12 CH14 BY12 BY14 BP12 BP14 BG12 BG14 AX12 AX14 AO12 AO14 AF12 AF14 W12 W14 N12 N14 E12 E14 CZ84 CH84 BY84 BP84 BG84 AX84 AO84 AF84 W84 N84 E84 CQ36 CZ34 CZ36 CH34 CH36 BY34 BY36 BP34 BP36 BG34 BG36 AX34 AX36 AO34 AO36 AF34 AF36 W34 W36 N34 N36 E34 E36 CQ50 CZ48 CZ50 CH48 CH50 BY48 BY50 BP48 BP50 BG48 BG50 AX48 AX50 AO48 AO50 AF48 AF50 W48 W50 N48 N50 E48 E50 CQ64 CZ62 CZ64 CH62 CH64 BY62 BY64 BP62 BP64 BG62 BG64 AX62 AX64 AO62 AO64 AF62 AF64 W62 W64 N62 N64 E62 E64 CQ78 CZ76 CZ78 CH76 CH78 BY76 BY78 BP76 BP78 BG76 BG78 AX76 AX78 AO76 AO78 AF76 AF78 W76 W78 N76 N78 E76 E78 CQ34 CQ48 CQ62 CQ76 CQ84</xm:sqref>
        </x14:conditionalFormatting>
        <x14:conditionalFormatting xmlns:xm="http://schemas.microsoft.com/office/excel/2006/main">
          <x14:cfRule type="expression" priority="298185" id="{EFF8C907-7249-43C0-AD9F-3AA2DE910C41}">
            <xm:f>AND(B12&gt;=Einstellungen!$D$161,B12&lt;=Einstellungen!$E$161)</xm:f>
            <x14:dxf>
              <fill>
                <patternFill>
                  <bgColor theme="6" tint="0.39994506668294322"/>
                </patternFill>
              </fill>
            </x14:dxf>
          </x14:cfRule>
          <x14:cfRule type="expression" priority="298186" id="{9632CADF-2153-478F-BA1B-74C036949E52}">
            <xm:f>AND(B12&gt;=Einstellungen!$D$160,B12&lt;=Einstellungen!$E$160)</xm:f>
            <x14:dxf>
              <fill>
                <patternFill>
                  <bgColor theme="6" tint="0.39994506668294322"/>
                </patternFill>
              </fill>
            </x14:dxf>
          </x14:cfRule>
          <x14:cfRule type="expression" priority="298187" id="{42789CC5-F6D9-4045-85BE-CC6902F1FB69}">
            <xm:f>AND(B12&gt;=Einstellungen!$D$159,B12&lt;=Einstellungen!$E$159)</xm:f>
            <x14:dxf>
              <fill>
                <patternFill>
                  <bgColor theme="6" tint="0.39994506668294322"/>
                </patternFill>
              </fill>
            </x14:dxf>
          </x14:cfRule>
          <x14:cfRule type="expression" priority="298188" id="{8305E5D9-C414-4332-8297-ADD5F72724FC}">
            <xm:f>AND(B12&gt;=Einstellungen!$D$158,B12&lt;=Einstellungen!$E$158)</xm:f>
            <x14:dxf>
              <fill>
                <patternFill>
                  <bgColor theme="6" tint="0.39994506668294322"/>
                </patternFill>
              </fill>
            </x14:dxf>
          </x14:cfRule>
          <x14:cfRule type="expression" priority="298189" id="{68E4F261-1674-49E9-95FF-A1B728E8569C}">
            <xm:f>AND(B12&gt;=Einstellungen!$D$157,B12&lt;=Einstellungen!$E$157)</xm:f>
            <x14:dxf>
              <fill>
                <patternFill>
                  <bgColor theme="6" tint="0.39994506668294322"/>
                </patternFill>
              </fill>
            </x14:dxf>
          </x14:cfRule>
          <x14:cfRule type="expression" priority="298190" id="{B2DA407E-33F0-4182-8340-127EB7868F9A}">
            <xm:f>AND(B12&gt;=Einstellungen!$D$156,B12&lt;=Einstellungen!$E$156)</xm:f>
            <x14:dxf>
              <fill>
                <patternFill>
                  <bgColor theme="6" tint="0.39994506668294322"/>
                </patternFill>
              </fill>
            </x14:dxf>
          </x14:cfRule>
          <x14:cfRule type="expression" priority="298191" id="{1CD44ACD-B70E-4623-B906-B5DA523810EB}">
            <xm:f>AND(B12&gt;=Einstellungen!$D$155,B12&lt;=Einstellungen!$E$155)</xm:f>
            <x14:dxf>
              <fill>
                <patternFill>
                  <bgColor theme="6" tint="0.39994506668294322"/>
                </patternFill>
              </fill>
            </x14:dxf>
          </x14:cfRule>
          <x14:cfRule type="expression" priority="298193" id="{BB6E2DBE-C499-453E-B448-D20263715F45}">
            <xm:f>AND(B12&gt;=Einstellungen!$D$153,B12&lt;=Einstellungen!$E$153)</xm:f>
            <x14:dxf>
              <fill>
                <patternFill>
                  <bgColor theme="6" tint="0.39994506668294322"/>
                </patternFill>
              </fill>
            </x14:dxf>
          </x14:cfRule>
          <x14:cfRule type="expression" priority="298184" id="{196B5971-3DD2-4D78-BAF8-F8964EB8B3A5}">
            <xm:f>AND(B12&gt;=Einstellungen!$D$162,B12&lt;=Einstellungen!$E$162)</xm:f>
            <x14:dxf>
              <fill>
                <patternFill>
                  <bgColor theme="6" tint="0.39994506668294322"/>
                </patternFill>
              </fill>
            </x14:dxf>
          </x14:cfRule>
          <x14:cfRule type="expression" priority="298192" id="{9581034F-1F6C-49D7-9375-4B09195C4B54}">
            <xm:f>AND(B12&gt;=Einstellungen!$D$154,B12&lt;=Einstellungen!$E$154)</xm:f>
            <x14:dxf>
              <fill>
                <patternFill>
                  <bgColor theme="6" tint="0.39994506668294322"/>
                </patternFill>
              </fill>
            </x14:dxf>
          </x14:cfRule>
          <xm:sqref>CQ13 CQ17 CQ19 CQ21 CQ23 CQ25 CQ27 CQ29 CQ31 CQ33 CQ39 CQ41 CQ43 CQ45 CQ47 CQ53 CQ55 CQ57 CQ59 CQ61 CQ67 CQ69 CQ71 CQ73 CQ75 CQ81 CZ17 CZ19 CZ21 CZ23 CZ25 CZ27 CZ29 CZ31 CZ33 CZ39 CZ41 CZ43 CZ45 CZ47 CZ53 CZ55 CZ57 CZ59 CZ61 CZ67 CZ69 CZ71 CZ73 CZ75 CZ81 CH17 CH19 CH21 CH23 CH25 CH27 CH29 CH31 CH33 CH39 CH41 CH43 CH45 CH47 CH53 CH55 CH57 CH59 CH61 CH67 CH69 CH71 CH73 CH75 CH81 BY17 BY19 BY21 BY23 BY25 BY27 BY29 BY31 BY33 BY39 BY41 BY43 BY45 BY47 BY53 BY55 BY57 BY59 BY61 BY67 BY69 BY71 BY73 BY75 BY81 BP17 BP19 BP21 BP23 BP25 BP27 BP29 BP31 BP33 BP39 BP41 BP43 BP45 BP47 BP53 BP55 BP57 BP59 BP61 BP67 BP69 BP71 BP73 BP75 BP81 BG17 BG19 BG21 BG23 BG25 BG27 BG29 BG31 BG33 BG39 BG41 BG43 BG45 BG47 BG53 BG55 BG57 BG59 BG61 BG67 BG69 BG71 BG73 BG75 BG81 AX17 AX19 AX21 AX23 AX25 AX27 AX29 AX31 AX33 AX39 AX41 AX43 AX45 AX47 AX53 AX55 AX57 AX59 AX61 AX67 AX69 AX71 AX73 AX75 AX81 AO17 AO19 AO21 AO23 AO25 AO27 AO29 AO31 AO33 AO39 AO41 AO43 AO45 AO47 AO53 AO55 AO57 AO59 AO61 AO67 AO69 AO71 AO73 AO75 AO81 AF17 AF19 AF21 AF23 AF25 AF27 AF29 AF31 AF33 AF39 AF41 AF43 AF45 AF47 AF53 AF55 AF57 AF59 AF61 AF67 AF69 AF71 AF73 AF75 AF81 W17 W19 W21 W23 W25 W27 W29 W31 W33 W39 W41 W43 W45 W47 W53 W55 W57 W59 W61 W67 W69 W71 W73 W75 W81 N17 N19 N25 N27 N29 N31 N33 N39 N41 N43 N45 N47 N53 N55 N57 N59 N61 N67 N69 N71 N73 N75 N81 E17 E19 E23 E25 E27 E29 E31 E33 E39 E41 E43 E45 E47 E53 E55 E57 E59 E61 E67 E69 E71 E73 E75 E81 CQ15 CZ13 CZ15 CH13 CH15 BY13 BY15 BP13 BP15 BG13 BG15 AX13 AX15 AO13 AO15 AF13 AF15 W13 W15 N13 N15 E13 E15 CQ83 CZ83 CH83 BY83 BP83 BG83 AX83 AO83 AF83 W83 N83 E83 CZ85 CH85 BY85 BP85 BG85 AX85 AO85 AF85 W85 N85 E85 CQ37 CZ35 CZ37 CH35 CH37 BY35 BY37 BP35 BP37 BG35 BG37 AX35 AX37 AO35 AO37 AF35 AF37 W35 W37 N35 N37 E35 E37 CQ51 CZ49 CZ51 CH49 CH51 BY49 BY51 BP49 BP51 BG49 BG51 AX49 AX51 AO49 AO51 AF49 AF51 W49 W51 N49 N51 E49 E51 CQ65 CZ63 CZ65 CH63 CH65 BY63 BY65 BP63 BP65 BG63 BG65 AX63 AX65 AO63 AO65 AF63 AF65 W63 W65 N63 N65 E63 E65 CQ79 CZ77 CZ79 CH77 CH79 BY77 BY79 BP77 BP79 BG77 BG79 AX77 AX79 AO77 AO79 AF77 AF79 W77 W79 N77 N79 E77 E79 CQ35 CQ49 CQ63 CQ77 CQ85</xm:sqref>
        </x14:conditionalFormatting>
        <x14:conditionalFormatting xmlns:xm="http://schemas.microsoft.com/office/excel/2006/main">
          <x14:cfRule type="expression" priority="302742" id="{9EA60511-D081-4009-AD6B-FB8EC73C3567}">
            <xm:f>AND(B12&gt;=Einstellungen!$D$167,B12&lt;=Einstellungen!$E$167)</xm:f>
            <x14:dxf>
              <fill>
                <patternFill>
                  <bgColor theme="9" tint="0.39994506668294322"/>
                </patternFill>
              </fill>
            </x14:dxf>
          </x14:cfRule>
          <x14:cfRule type="expression" priority="302741" id="{E519738B-A822-4A9A-A832-3EDA45727FAD}">
            <xm:f>AND(B12&gt;=Einstellungen!$D$168,B12&lt;=Einstellungen!$E$168)</xm:f>
            <x14:dxf>
              <fill>
                <patternFill>
                  <bgColor theme="9" tint="0.39994506668294322"/>
                </patternFill>
              </fill>
            </x14:dxf>
          </x14:cfRule>
          <x14:cfRule type="expression" priority="302740" id="{3CEE5729-3E04-4B80-A7B7-AFC90D460BFD}">
            <xm:f>AND(B12&gt;=Einstellungen!$D$169,B12&lt;=Einstellungen!$E$169)</xm:f>
            <x14:dxf>
              <fill>
                <patternFill>
                  <bgColor theme="9" tint="0.39994506668294322"/>
                </patternFill>
              </fill>
            </x14:dxf>
          </x14:cfRule>
          <x14:cfRule type="expression" priority="302739" id="{CCEFE444-59CF-4426-87F9-0161A9602E04}">
            <xm:f>AND(B12&gt;=Einstellungen!$D$170,B12&lt;=Einstellungen!$E$170)</xm:f>
            <x14:dxf>
              <fill>
                <patternFill>
                  <bgColor theme="9" tint="0.39994506668294322"/>
                </patternFill>
              </fill>
            </x14:dxf>
          </x14:cfRule>
          <x14:cfRule type="expression" priority="302738" id="{9445E334-12E9-475B-83EC-B62B0676D051}">
            <xm:f>AND(B12&gt;=Einstellungen!$D$171,B12&lt;=Einstellungen!$E$171)</xm:f>
            <x14:dxf>
              <fill>
                <patternFill>
                  <bgColor theme="9" tint="0.39994506668294322"/>
                </patternFill>
              </fill>
            </x14:dxf>
          </x14:cfRule>
          <x14:cfRule type="expression" priority="302736" id="{C5AF1042-3488-45D0-8988-61909AA4650B}">
            <xm:f>AND(B12&gt;=Einstellungen!$D$173,B12&lt;=Einstellungen!$E$173)</xm:f>
            <x14:dxf>
              <fill>
                <patternFill>
                  <bgColor theme="9" tint="0.39994506668294322"/>
                </patternFill>
              </fill>
            </x14:dxf>
          </x14:cfRule>
          <x14:cfRule type="expression" priority="302735" id="{9A808E30-E14C-42E7-B6A4-F5C5752827FB}">
            <xm:f>AND(B12&gt;=Einstellungen!$D$174,B12&lt;=Einstellungen!$E$174)</xm:f>
            <x14:dxf>
              <fill>
                <patternFill>
                  <bgColor theme="9" tint="0.39994506668294322"/>
                </patternFill>
              </fill>
            </x14:dxf>
          </x14:cfRule>
          <x14:cfRule type="expression" priority="302734" id="{5B4DC2BA-DC43-4A66-B476-58A788A7D442}">
            <xm:f>AND(B12&gt;=Einstellungen!$D$175,B12&lt;=Einstellungen!$E$175)</xm:f>
            <x14:dxf>
              <fill>
                <patternFill>
                  <bgColor theme="9" tint="0.39994506668294322"/>
                </patternFill>
              </fill>
            </x14:dxf>
          </x14:cfRule>
          <x14:cfRule type="expression" priority="302737" id="{5C9BA869-A196-4CDB-AE83-B1A3A942EEBA}">
            <xm:f>AND(B12&gt;=Einstellungen!$D$172,B12&lt;=Einstellungen!$E$172)</xm:f>
            <x14:dxf>
              <fill>
                <patternFill>
                  <bgColor theme="9" tint="0.39994506668294322"/>
                </patternFill>
              </fill>
            </x14:dxf>
          </x14:cfRule>
          <xm:sqref>CR13 CR17 CR19 CR21 CR23 CR25 CR27 CR29 CR31 CR33 CR39 CR41 CR43 CR45 CR47 CR53 CR55 CR57 CR59 CR61 CR67 CR69 CR71 CR73 CR75 CR81 DA17 DA19 DA21 DA23 DA25 DA27 DA29 DA31 DA33 DA39 DA41 DA43 DA45 DA47 DA53 DA55 DA57 DA59 DA61 DA67 DA69 DA71 DA73 DA75 DA81 CI17 CI19 CI21 CI23 CI25 CI27 CI29 CI31 CI33 CI39 CI41 CI43 CI45 CI47 CI53 CI55 CI57 CI59 CI61 CI67 CI69 CI71 CI73 CI75 CI81 BZ17 BZ19 BZ21 BZ23 BZ25 BZ27 BZ29 BZ31 BZ33 BZ39 BZ41 BZ43 BZ45 BZ47 BZ53 BZ55 BZ57 BZ59 BZ61 BZ67 BZ69 BZ71 BZ73 BZ75 BZ81 BQ17 BQ19 BQ21 BQ23 BQ25 BQ27 BQ29 BQ31 BQ33 BQ39 BQ41 BQ43 BQ45 BQ47 BQ53 BQ55 BQ57 BQ59 BQ61 BQ67 BQ69 BQ71 BQ73 BQ75 BQ81 BH17 BH19 BH21 BH23 BH25 BH27 BH29 BH31 BH33 BH39 BH41 BH43 BH45 BH47 BH53 BH55 BH57 BH59 BH61 BH67 BH69 BH71 BH73 BH75 BH81 AY17 AY19 AY21 AY23 AY25 AY27 AY29 AY31 AY33 AY39 AY41 AY43 AY45 AY47 AY53 AY55 AY57 AY59 AY61 AY67 AY69 AY71 AY73 AY75 AY81 AP17 AP19 AP21 AP23 AP25 AP27 AP29 AP31 AP33 AP39 AP41 AP43 AP45 AP47 AP53 AP55 AP57 AP59 AP61 AP67 AP69 AP71 AP73 AP75 AP81 AG17 AG19 AG21 AG23 AG25 AG27 AG29 AG31 AG33 AG39 AG41 AG43 AG45 AG47 AG53 AG55 AG57 AG59 AG61 AG67 AG69 AG71 AG73 AG75 AG81 X17 X19 X21 X23 X25 X27 X29 X31 X33 X39 X41 X43 X45 X47 X53 X55 X57 X59 X61 X67 X69 X71 X73 X75 X81 O17 O19 O25 O27 O29 O31 O33 O39 O41 O43 O45 O47 O53 O55 O57 O59 O61 O67 O69 O71 O73 O75 O81 F17 F19 F23 F25 F27 F29 F31 F33 F39 F41 F43 F45 F47 F53 F55 F57 F59 F61 F67 F69 F71 F73 F75 F81 CR15 DA13 DA15 CI13 CI15 BZ13 BZ15 BQ13 BQ15 BH13 BH15 AY13 AY15 AP13 AP15 AG13 AG15 X13 X15 O13 O15 F13 F15 CR83 DA83 CI83 BZ83 BQ83 BH83 AY83 AP83 AG83 X83 O83 F83 DA85 CI85 BZ85 BQ85 BH85 AY85 AP85 AG85 X85 O85 F85 CR37 DA35 DA37 CI35 CI37 BZ35 BZ37 BQ35 BQ37 BH35 BH37 AY35 AY37 AP35 AP37 AG35 AG37 X35 X37 O35 O37 F35 F37 CR51 DA49 DA51 CI49 CI51 BZ49 BZ51 BQ49 BQ51 BH49 BH51 AY49 AY51 AP49 AP51 AG49 AG51 X49 X51 O49 O51 F49 F51 CR65 DA63 DA65 CI63 CI65 BZ63 BZ65 BQ63 BQ65 BH63 BH65 AY63 AY65 AP63 AP65 AG63 AG65 X63 X65 O63 O65 F63 F65 CR79 DA77 DA79 CI77 CI79 BZ77 BZ79 BQ77 BQ79 BH77 BH79 AY77 AY79 AP77 AP79 AG77 AG79 X77 X79 O77 O79 F77 F79 CR35 CR49 CR63 CR77 CR85</xm:sqref>
        </x14:conditionalFormatting>
        <x14:conditionalFormatting xmlns:xm="http://schemas.microsoft.com/office/excel/2006/main">
          <x14:cfRule type="expression" priority="1303" id="{99C62BD3-F628-48D8-BC55-56B777277230}">
            <xm:f>AND(CN12&gt;=Einstellungen!$D$188,CN12&lt;=Einstellungen!$E$188)</xm:f>
            <x14:dxf>
              <fill>
                <patternFill>
                  <bgColor theme="7" tint="0.39994506668294322"/>
                </patternFill>
              </fill>
            </x14:dxf>
          </x14:cfRule>
          <x14:cfRule type="expression" priority="1312" id="{365DB324-F1DE-4995-B84F-857A4293650B}">
            <xm:f>AND(CN12&gt;=Einstellungen!$D$179,CN12&lt;=Einstellungen!$E$179)</xm:f>
            <x14:dxf>
              <fill>
                <patternFill>
                  <bgColor theme="7" tint="0.39994506668294322"/>
                </patternFill>
              </fill>
            </x14:dxf>
          </x14:cfRule>
          <x14:cfRule type="expression" priority="1311" id="{02C8F637-D409-4317-B943-34FC1FBE839F}">
            <xm:f>AND(CN12&gt;=Einstellungen!$D$180,CN12&lt;=Einstellungen!$E$180)</xm:f>
            <x14:dxf>
              <fill>
                <patternFill>
                  <bgColor theme="7" tint="0.39994506668294322"/>
                </patternFill>
              </fill>
            </x14:dxf>
          </x14:cfRule>
          <x14:cfRule type="expression" priority="1310" id="{54CC8D17-CC46-4116-8120-FB0908085DF6}">
            <xm:f>AND(CN12&gt;=Einstellungen!$D$181,CN12&lt;=Einstellungen!$E$181)</xm:f>
            <x14:dxf>
              <fill>
                <patternFill>
                  <bgColor theme="7" tint="0.39994506668294322"/>
                </patternFill>
              </fill>
            </x14:dxf>
          </x14:cfRule>
          <x14:cfRule type="expression" priority="1309" id="{08B5CB6C-51F5-4908-9297-37258BFD3FF3}">
            <xm:f>AND(CN12&gt;=Einstellungen!$D$182,CN12&lt;=Einstellungen!$E$182)</xm:f>
            <x14:dxf>
              <fill>
                <patternFill>
                  <bgColor theme="7" tint="0.39994506668294322"/>
                </patternFill>
              </fill>
            </x14:dxf>
          </x14:cfRule>
          <x14:cfRule type="expression" priority="1308" id="{758EFC92-31C3-49D8-8601-493B8D2B6DD8}">
            <xm:f>AND(CN12&gt;=Einstellungen!$D$183,CN12&lt;=Einstellungen!$E$183)</xm:f>
            <x14:dxf>
              <fill>
                <patternFill>
                  <bgColor theme="7" tint="0.39994506668294322"/>
                </patternFill>
              </fill>
            </x14:dxf>
          </x14:cfRule>
          <x14:cfRule type="expression" priority="1307" id="{AB4B7B8E-7E94-4B8D-9778-594E8BB1C46B}">
            <xm:f>AND(CN12&gt;=Einstellungen!$D$184,CN12&lt;=Einstellungen!$E$184)</xm:f>
            <x14:dxf>
              <fill>
                <patternFill>
                  <bgColor theme="7" tint="0.39994506668294322"/>
                </patternFill>
              </fill>
            </x14:dxf>
          </x14:cfRule>
          <x14:cfRule type="expression" priority="1306" id="{0FCEE8A3-7517-4378-BCD3-388A813E4EB3}">
            <xm:f>AND(CN12&gt;=Einstellungen!$D$185,CN12&lt;=Einstellungen!$E$185)</xm:f>
            <x14:dxf>
              <fill>
                <patternFill>
                  <bgColor theme="7" tint="0.39994506668294322"/>
                </patternFill>
              </fill>
            </x14:dxf>
          </x14:cfRule>
          <x14:cfRule type="expression" priority="1305" id="{DB44B4A4-FB67-4D82-99B3-D823367E7535}">
            <xm:f>AND(CN12&gt;=Einstellungen!$D$186,CN12&lt;=Einstellungen!$E$186)</xm:f>
            <x14:dxf>
              <fill>
                <patternFill>
                  <bgColor theme="7" tint="0.39994506668294322"/>
                </patternFill>
              </fill>
            </x14:dxf>
          </x14:cfRule>
          <x14:cfRule type="expression" priority="1304" id="{5CB76412-AE45-49AF-8E3C-B607DC3C1761}">
            <xm:f>AND(CN12&gt;=Einstellungen!$D$187,CN12&lt;=Einstellungen!$E$187)</xm:f>
            <x14:dxf>
              <fill>
                <patternFill>
                  <bgColor theme="7" tint="0.39994506668294322"/>
                </patternFill>
              </fill>
            </x14:dxf>
          </x14:cfRule>
          <xm:sqref>CS12</xm:sqref>
        </x14:conditionalFormatting>
        <x14:conditionalFormatting xmlns:xm="http://schemas.microsoft.com/office/excel/2006/main">
          <x14:cfRule type="expression" priority="1283" id="{B436561F-7AC9-4293-80F0-72D425C1C21A}">
            <xm:f>AND(CN14&gt;=Einstellungen!$D$188,CN14&lt;=Einstellungen!$E$188)</xm:f>
            <x14:dxf>
              <fill>
                <patternFill>
                  <bgColor theme="7" tint="0.39994506668294322"/>
                </patternFill>
              </fill>
            </x14:dxf>
          </x14:cfRule>
          <x14:cfRule type="expression" priority="1284" id="{C8F5D6C4-A959-4488-8C28-D8BF915FB3D9}">
            <xm:f>AND(CN14&gt;=Einstellungen!$D$187,CN14&lt;=Einstellungen!$E$187)</xm:f>
            <x14:dxf>
              <fill>
                <patternFill>
                  <bgColor theme="7" tint="0.39994506668294322"/>
                </patternFill>
              </fill>
            </x14:dxf>
          </x14:cfRule>
          <x14:cfRule type="expression" priority="1285" id="{208FAB8E-4707-42F1-ACCB-5639BD59FEFB}">
            <xm:f>AND(CN14&gt;=Einstellungen!$D$186,CN14&lt;=Einstellungen!$E$186)</xm:f>
            <x14:dxf>
              <fill>
                <patternFill>
                  <bgColor theme="7" tint="0.39994506668294322"/>
                </patternFill>
              </fill>
            </x14:dxf>
          </x14:cfRule>
          <x14:cfRule type="expression" priority="1291" id="{CCE8B8A7-1236-4FAC-BA8D-571782E15101}">
            <xm:f>AND(CN14&gt;=Einstellungen!$D$180,CN14&lt;=Einstellungen!$E$180)</xm:f>
            <x14:dxf>
              <fill>
                <patternFill>
                  <bgColor theme="7" tint="0.39994506668294322"/>
                </patternFill>
              </fill>
            </x14:dxf>
          </x14:cfRule>
          <x14:cfRule type="expression" priority="1287" id="{3E00C7F1-EBD7-4A61-A3E3-3B5F94060E9A}">
            <xm:f>AND(CN14&gt;=Einstellungen!$D$184,CN14&lt;=Einstellungen!$E$184)</xm:f>
            <x14:dxf>
              <fill>
                <patternFill>
                  <bgColor theme="7" tint="0.39994506668294322"/>
                </patternFill>
              </fill>
            </x14:dxf>
          </x14:cfRule>
          <x14:cfRule type="expression" priority="1288" id="{FCC8F30E-14C4-4273-AF4A-6D21F23ED25D}">
            <xm:f>AND(CN14&gt;=Einstellungen!$D$183,CN14&lt;=Einstellungen!$E$183)</xm:f>
            <x14:dxf>
              <fill>
                <patternFill>
                  <bgColor theme="7" tint="0.39994506668294322"/>
                </patternFill>
              </fill>
            </x14:dxf>
          </x14:cfRule>
          <x14:cfRule type="expression" priority="1286" id="{45E6DAD7-3854-45E0-9AB3-BFB6D54EFE1D}">
            <xm:f>AND(CN14&gt;=Einstellungen!$D$185,CN14&lt;=Einstellungen!$E$185)</xm:f>
            <x14:dxf>
              <fill>
                <patternFill>
                  <bgColor theme="7" tint="0.39994506668294322"/>
                </patternFill>
              </fill>
            </x14:dxf>
          </x14:cfRule>
          <x14:cfRule type="expression" priority="1289" id="{6D2A1B78-506B-4023-9F2A-CD1A02FABE50}">
            <xm:f>AND(CN14&gt;=Einstellungen!$D$182,CN14&lt;=Einstellungen!$E$182)</xm:f>
            <x14:dxf>
              <fill>
                <patternFill>
                  <bgColor theme="7" tint="0.39994506668294322"/>
                </patternFill>
              </fill>
            </x14:dxf>
          </x14:cfRule>
          <x14:cfRule type="expression" priority="1290" id="{46A275E3-7667-49ED-B9A8-525970D4BB6D}">
            <xm:f>AND(CN14&gt;=Einstellungen!$D$181,CN14&lt;=Einstellungen!$E$181)</xm:f>
            <x14:dxf>
              <fill>
                <patternFill>
                  <bgColor theme="7" tint="0.39994506668294322"/>
                </patternFill>
              </fill>
            </x14:dxf>
          </x14:cfRule>
          <x14:cfRule type="expression" priority="1292" id="{DB5C7214-AC93-44E9-AFB3-1DC84622EFB8}">
            <xm:f>AND(CN14&gt;=Einstellungen!$D$179,CN14&lt;=Einstellungen!$E$179)</xm:f>
            <x14:dxf>
              <fill>
                <patternFill>
                  <bgColor theme="7" tint="0.39994506668294322"/>
                </patternFill>
              </fill>
            </x14:dxf>
          </x14:cfRule>
          <xm:sqref>CS14 CS16 CS18 CS20 CS22 CS24 CS26 CS28 CS30 CS32 CS34 CS36 CS38 CS40 CS42 CS44 CS46 CS48 CS50 CS52 CS54 CS56 CS58 CS60 CS62 CS64 CS66 CS68 CS70 CS72 CS74 CS76 CS78 CS80 CS82 CS84</xm:sqref>
        </x14:conditionalFormatting>
        <x14:conditionalFormatting xmlns:xm="http://schemas.microsoft.com/office/excel/2006/main">
          <x14:cfRule type="expression" priority="1298" id="{BB7CB81D-8D90-46DA-85A9-5E1080CBB115}">
            <xm:f>AND(CN14&gt;=Einstellungen!$D$183,CN14&lt;=Einstellungen!$E$183)</xm:f>
            <x14:dxf>
              <fill>
                <patternFill>
                  <bgColor theme="7" tint="0.39994506668294322"/>
                </patternFill>
              </fill>
            </x14:dxf>
          </x14:cfRule>
          <x14:cfRule type="expression" priority="1302" id="{5C9C3D17-BBE0-42F9-A6E7-119FE47619A4}">
            <xm:f>AND(CN14&gt;=Einstellungen!$D$179,CN14&lt;=Einstellungen!$E$179)</xm:f>
            <x14:dxf>
              <fill>
                <patternFill>
                  <bgColor theme="7" tint="0.39994506668294322"/>
                </patternFill>
              </fill>
            </x14:dxf>
          </x14:cfRule>
          <x14:cfRule type="expression" priority="1301" id="{DE959564-D447-4BD6-B813-3ABC1B8BAE44}">
            <xm:f>AND(CN14&gt;=Einstellungen!$D$180,CN14&lt;=Einstellungen!$E$180)</xm:f>
            <x14:dxf>
              <fill>
                <patternFill>
                  <bgColor theme="7" tint="0.39994506668294322"/>
                </patternFill>
              </fill>
            </x14:dxf>
          </x14:cfRule>
          <x14:cfRule type="expression" priority="1293" id="{D76A7244-EDBD-4A75-93FD-FA462BBCAAD4}">
            <xm:f>AND(CN14&gt;=Einstellungen!$D$188,CN14&lt;=Einstellungen!$E$188)</xm:f>
            <x14:dxf>
              <fill>
                <patternFill>
                  <bgColor theme="7" tint="0.39994506668294322"/>
                </patternFill>
              </fill>
            </x14:dxf>
          </x14:cfRule>
          <x14:cfRule type="expression" priority="1294" id="{7690FCA4-898F-4CDC-A106-763DFA647824}">
            <xm:f>AND(CN14&gt;=Einstellungen!$D$187,CN14&lt;=Einstellungen!$E$187)</xm:f>
            <x14:dxf>
              <fill>
                <patternFill>
                  <bgColor theme="7" tint="0.39994506668294322"/>
                </patternFill>
              </fill>
            </x14:dxf>
          </x14:cfRule>
          <x14:cfRule type="expression" priority="1295" id="{E608B07E-CFA2-49B8-A7CC-671C6A39D222}">
            <xm:f>AND(CN14&gt;=Einstellungen!$D$186,CN14&lt;=Einstellungen!$E$186)</xm:f>
            <x14:dxf>
              <fill>
                <patternFill>
                  <bgColor theme="7" tint="0.39994506668294322"/>
                </patternFill>
              </fill>
            </x14:dxf>
          </x14:cfRule>
          <x14:cfRule type="expression" priority="1296" id="{493A406D-DAD0-488A-A081-847DB97BF33C}">
            <xm:f>AND(CN14&gt;=Einstellungen!$D$185,CN14&lt;=Einstellungen!$E$185)</xm:f>
            <x14:dxf>
              <fill>
                <patternFill>
                  <bgColor theme="7" tint="0.39994506668294322"/>
                </patternFill>
              </fill>
            </x14:dxf>
          </x14:cfRule>
          <x14:cfRule type="expression" priority="1297" id="{1D809979-6E66-45FA-BEB7-7B62AC4F3C7D}">
            <xm:f>AND(CN14&gt;=Einstellungen!$D$184,CN14&lt;=Einstellungen!$E$184)</xm:f>
            <x14:dxf>
              <fill>
                <patternFill>
                  <bgColor theme="7" tint="0.39994506668294322"/>
                </patternFill>
              </fill>
            </x14:dxf>
          </x14:cfRule>
          <x14:cfRule type="expression" priority="1299" id="{61BB623D-29F0-4E48-BC2F-42064C2F3F81}">
            <xm:f>AND(CN14&gt;=Einstellungen!$D$182,CN14&lt;=Einstellungen!$E$182)</xm:f>
            <x14:dxf>
              <fill>
                <patternFill>
                  <bgColor theme="7" tint="0.39994506668294322"/>
                </patternFill>
              </fill>
            </x14:dxf>
          </x14:cfRule>
          <x14:cfRule type="expression" priority="1300" id="{B79DF7B3-10E7-4C8C-A086-6EB6BB527CE3}">
            <xm:f>AND(CN14&gt;=Einstellungen!$D$181,CN14&lt;=Einstellungen!$E$181)</xm:f>
            <x14:dxf>
              <fill>
                <patternFill>
                  <bgColor theme="7" tint="0.39994506668294322"/>
                </patternFill>
              </fill>
            </x14:dxf>
          </x14:cfRule>
          <xm:sqref>CS15 CS17 CS19 CS21 CS23 CS25 CS27 CS29 CS31 CS33 CS35 CS37 CS39 CS41 CS43 CS45 CS47 CS49 CS51 CS53 CS55 CS57 CS59 CS61 CS63 CS65 CS67 CS69 CS71 CS73 CS75 CS77 CS79 CS81 CS83 CS85</xm:sqref>
        </x14:conditionalFormatting>
        <x14:conditionalFormatting xmlns:xm="http://schemas.microsoft.com/office/excel/2006/main">
          <x14:cfRule type="expression" priority="1383" id="{CCF97940-608A-47DF-A00F-FC76071108B7}">
            <xm:f>AND(CN12&gt;=Einstellungen!$D$201,CN12&lt;=Einstellungen!$E$201)</xm:f>
            <x14:dxf>
              <fill>
                <patternFill>
                  <bgColor theme="5" tint="0.59996337778862885"/>
                </patternFill>
              </fill>
            </x14:dxf>
          </x14:cfRule>
          <x14:cfRule type="expression" priority="1384" id="{73651134-A19A-4BC6-A598-179B299E040D}">
            <xm:f>AND(CN12&gt;=Einstellungen!$D$200,CN12&lt;=Einstellungen!$E$200)</xm:f>
            <x14:dxf>
              <fill>
                <patternFill>
                  <bgColor theme="5" tint="0.59996337778862885"/>
                </patternFill>
              </fill>
            </x14:dxf>
          </x14:cfRule>
          <x14:cfRule type="expression" priority="1387" id="{9405A12C-AD18-4ABD-BEF5-C57F9E7EDF43}">
            <xm:f>AND(CN12&gt;=Einstellungen!$D$197,CN12&lt;=Einstellungen!$E$197)</xm:f>
            <x14:dxf>
              <fill>
                <patternFill>
                  <bgColor theme="5" tint="0.59996337778862885"/>
                </patternFill>
              </fill>
            </x14:dxf>
          </x14:cfRule>
          <x14:cfRule type="expression" priority="1388" id="{36538DE5-60B0-45C9-B46B-2E0A3EAD196A}">
            <xm:f>AND(CN12&gt;=Einstellungen!$D$196,CN12&lt;=Einstellungen!$E$196)</xm:f>
            <x14:dxf>
              <fill>
                <patternFill>
                  <bgColor theme="5" tint="0.59996337778862885"/>
                </patternFill>
              </fill>
            </x14:dxf>
          </x14:cfRule>
          <x14:cfRule type="expression" priority="1386" id="{CFF8B318-D039-4E8F-89D8-E75189C65862}">
            <xm:f>AND(CN12&gt;=Einstellungen!$D$198,CN12&lt;=Einstellungen!$E$198)</xm:f>
            <x14:dxf>
              <fill>
                <patternFill>
                  <bgColor theme="5" tint="0.59996337778862885"/>
                </patternFill>
              </fill>
            </x14:dxf>
          </x14:cfRule>
          <x14:cfRule type="expression" priority="1389" id="{946BE496-E758-41ED-80D8-7F1EEAE502FF}">
            <xm:f>AND(CN12&gt;=Einstellungen!$D$195,CN12&lt;=Einstellungen!$E$195)</xm:f>
            <x14:dxf>
              <fill>
                <patternFill>
                  <bgColor theme="5" tint="0.59996337778862885"/>
                </patternFill>
              </fill>
            </x14:dxf>
          </x14:cfRule>
          <x14:cfRule type="expression" priority="1390" id="{4CEAC167-90C7-457F-B12C-BCBFA9B1A0E3}">
            <xm:f>AND(CN12&gt;=Einstellungen!$D$194,CN12&lt;=Einstellungen!$E$194)</xm:f>
            <x14:dxf>
              <fill>
                <patternFill>
                  <bgColor theme="5" tint="0.59996337778862885"/>
                </patternFill>
              </fill>
            </x14:dxf>
          </x14:cfRule>
          <x14:cfRule type="expression" priority="1391" id="{1A475AD0-C530-46D1-971A-FF3EDEDED8FE}">
            <xm:f>AND(CN12&gt;=Einstellungen!$D$193,CN12&lt;=Einstellungen!$E$193)</xm:f>
            <x14:dxf>
              <fill>
                <patternFill>
                  <bgColor theme="5" tint="0.59996337778862885"/>
                </patternFill>
              </fill>
            </x14:dxf>
          </x14:cfRule>
          <x14:cfRule type="expression" priority="1392" id="{E88A7FCB-093E-4DE9-8A7F-7AC5DFA7C1F4}">
            <xm:f>AND(CN12&gt;=Einstellungen!$D$192,CN12&lt;=Einstellungen!$E$192)</xm:f>
            <x14:dxf>
              <fill>
                <patternFill>
                  <bgColor theme="5" tint="0.59996337778862885"/>
                </patternFill>
              </fill>
            </x14:dxf>
          </x14:cfRule>
          <x14:cfRule type="expression" priority="1385" id="{C7DB7E29-5C42-413C-9872-3637752E5410}">
            <xm:f>AND(CN12&gt;=Einstellungen!$D$199,CN12&lt;=Einstellungen!$E$199)</xm:f>
            <x14:dxf>
              <fill>
                <patternFill>
                  <bgColor theme="5" tint="0.59996337778862885"/>
                </patternFill>
              </fill>
            </x14:dxf>
          </x14:cfRule>
          <xm:sqref>CT12</xm:sqref>
        </x14:conditionalFormatting>
        <x14:conditionalFormatting xmlns:xm="http://schemas.microsoft.com/office/excel/2006/main">
          <x14:cfRule type="expression" priority="1380" id="{66347179-A240-4651-B2FE-E83268D8B6D6}">
            <xm:f>AND(CN12&gt;=Einstellungen!$D$194,CN12&lt;=Einstellungen!$E$194)</xm:f>
            <x14:dxf>
              <fill>
                <patternFill>
                  <bgColor theme="5" tint="0.59996337778862885"/>
                </patternFill>
              </fill>
            </x14:dxf>
          </x14:cfRule>
          <x14:cfRule type="expression" priority="1379" id="{4296D624-FEC6-4ECC-94D4-A40310009711}">
            <xm:f>AND(CN12&gt;=Einstellungen!$D$195,CN12&lt;=Einstellungen!$E$195)</xm:f>
            <x14:dxf>
              <fill>
                <patternFill>
                  <bgColor theme="5" tint="0.59996337778862885"/>
                </patternFill>
              </fill>
            </x14:dxf>
          </x14:cfRule>
          <x14:cfRule type="expression" priority="1373" id="{F8075D00-8939-41C5-873A-01509FBCC405}">
            <xm:f>AND(CN12&gt;=Einstellungen!$D$201,CN12&lt;=Einstellungen!$E$201)</xm:f>
            <x14:dxf>
              <fill>
                <patternFill>
                  <bgColor theme="5" tint="0.59996337778862885"/>
                </patternFill>
              </fill>
            </x14:dxf>
          </x14:cfRule>
          <x14:cfRule type="expression" priority="1378" id="{3A1F1A0B-6173-43BB-A5FF-D2A9B21269E4}">
            <xm:f>AND(CN12&gt;=Einstellungen!$D$196,CN12&lt;=Einstellungen!$E$196)</xm:f>
            <x14:dxf>
              <fill>
                <patternFill>
                  <bgColor theme="5" tint="0.59996337778862885"/>
                </patternFill>
              </fill>
            </x14:dxf>
          </x14:cfRule>
          <x14:cfRule type="expression" priority="1377" id="{2C5B9599-F5CF-4A99-9EA7-2D1299FCE946}">
            <xm:f>AND(CN12&gt;=Einstellungen!$D$197,CN12&lt;=Einstellungen!$E$197)</xm:f>
            <x14:dxf>
              <fill>
                <patternFill>
                  <bgColor theme="5" tint="0.59996337778862885"/>
                </patternFill>
              </fill>
            </x14:dxf>
          </x14:cfRule>
          <x14:cfRule type="expression" priority="1376" id="{7A8F6FB6-D7A2-425C-8FF1-BE8EFC148C8A}">
            <xm:f>AND(CN12&gt;=Einstellungen!$D$198,CN12&lt;=Einstellungen!$E$198)</xm:f>
            <x14:dxf>
              <fill>
                <patternFill>
                  <bgColor theme="5" tint="0.59996337778862885"/>
                </patternFill>
              </fill>
            </x14:dxf>
          </x14:cfRule>
          <x14:cfRule type="expression" priority="1375" id="{F36CCB59-7F4F-42E3-8E57-800073312F32}">
            <xm:f>AND(CN12&gt;=Einstellungen!$D$199,CN12&lt;=Einstellungen!$E$199)</xm:f>
            <x14:dxf>
              <fill>
                <patternFill>
                  <bgColor theme="5" tint="0.59996337778862885"/>
                </patternFill>
              </fill>
            </x14:dxf>
          </x14:cfRule>
          <x14:cfRule type="expression" priority="1374" id="{6D5028BD-0B92-45E9-9EAB-876BC6CBDF09}">
            <xm:f>AND(CN12&gt;=Einstellungen!$D$200,CN12&lt;=Einstellungen!$E$200)</xm:f>
            <x14:dxf>
              <fill>
                <patternFill>
                  <bgColor theme="5" tint="0.59996337778862885"/>
                </patternFill>
              </fill>
            </x14:dxf>
          </x14:cfRule>
          <x14:cfRule type="expression" priority="1382" id="{20159A14-082F-4A81-B8CC-9F39EB2FAB09}">
            <xm:f>AND(CN12&gt;=Einstellungen!$D$192,CN12&lt;=Einstellungen!$E$192)</xm:f>
            <x14:dxf>
              <fill>
                <patternFill>
                  <bgColor theme="5" tint="0.59996337778862885"/>
                </patternFill>
              </fill>
            </x14:dxf>
          </x14:cfRule>
          <x14:cfRule type="expression" priority="1381" id="{06B9AAE6-AF77-4D4D-A2AA-07687B6A81DA}">
            <xm:f>AND(CN12&gt;=Einstellungen!$D$193,CN12&lt;=Einstellungen!$E$193)</xm:f>
            <x14:dxf>
              <fill>
                <patternFill>
                  <bgColor theme="5" tint="0.59996337778862885"/>
                </patternFill>
              </fill>
            </x14:dxf>
          </x14:cfRule>
          <xm:sqref>CT13</xm:sqref>
        </x14:conditionalFormatting>
        <x14:conditionalFormatting xmlns:xm="http://schemas.microsoft.com/office/excel/2006/main">
          <x14:cfRule type="expression" priority="1279" id="{964EDA0B-3E72-4CEA-95FE-77D106A9F67C}">
            <xm:f>AND(CN14&gt;=Einstellungen!$D$195,CN14&lt;=Einstellungen!$E$195)</xm:f>
            <x14:dxf>
              <fill>
                <patternFill>
                  <bgColor theme="5" tint="0.59996337778862885"/>
                </patternFill>
              </fill>
            </x14:dxf>
          </x14:cfRule>
          <x14:cfRule type="expression" priority="1278" id="{8F59B303-4F7F-4869-9922-B1730C882154}">
            <xm:f>AND(CN14&gt;=Einstellungen!$D$196,CN14&lt;=Einstellungen!$E$196)</xm:f>
            <x14:dxf>
              <fill>
                <patternFill>
                  <bgColor theme="5" tint="0.59996337778862885"/>
                </patternFill>
              </fill>
            </x14:dxf>
          </x14:cfRule>
          <x14:cfRule type="expression" priority="1276" id="{CCC0B15D-69EF-47E3-9074-838F3BE51261}">
            <xm:f>AND(CN14&gt;=Einstellungen!$D$198,CN14&lt;=Einstellungen!$E$198)</xm:f>
            <x14:dxf>
              <fill>
                <patternFill>
                  <bgColor theme="5" tint="0.59996337778862885"/>
                </patternFill>
              </fill>
            </x14:dxf>
          </x14:cfRule>
          <x14:cfRule type="expression" priority="1275" id="{5F35718A-992B-4439-999A-6541A875525B}">
            <xm:f>AND(CN14&gt;=Einstellungen!$D$199,CN14&lt;=Einstellungen!$E$199)</xm:f>
            <x14:dxf>
              <fill>
                <patternFill>
                  <bgColor theme="5" tint="0.59996337778862885"/>
                </patternFill>
              </fill>
            </x14:dxf>
          </x14:cfRule>
          <x14:cfRule type="expression" priority="1274" id="{D5C86A18-5340-4765-A924-7DA0B37FE1D8}">
            <xm:f>AND(CN14&gt;=Einstellungen!$D$200,CN14&lt;=Einstellungen!$E$200)</xm:f>
            <x14:dxf>
              <fill>
                <patternFill>
                  <bgColor theme="5" tint="0.59996337778862885"/>
                </patternFill>
              </fill>
            </x14:dxf>
          </x14:cfRule>
          <x14:cfRule type="expression" priority="1273" id="{8F12D071-C136-4138-9752-330C127904A8}">
            <xm:f>AND(CN14&gt;=Einstellungen!$D$201,CN14&lt;=Einstellungen!$E$201)</xm:f>
            <x14:dxf>
              <fill>
                <patternFill>
                  <bgColor theme="5" tint="0.59996337778862885"/>
                </patternFill>
              </fill>
            </x14:dxf>
          </x14:cfRule>
          <x14:cfRule type="expression" priority="1277" id="{41EB3F53-E2CF-47C8-9E65-DC77FCBCB04B}">
            <xm:f>AND(CN14&gt;=Einstellungen!$D$197,CN14&lt;=Einstellungen!$E$197)</xm:f>
            <x14:dxf>
              <fill>
                <patternFill>
                  <bgColor theme="5" tint="0.59996337778862885"/>
                </patternFill>
              </fill>
            </x14:dxf>
          </x14:cfRule>
          <x14:cfRule type="expression" priority="1282" id="{C3BF74E4-B995-4BA8-8E40-EBC5E4BBDA72}">
            <xm:f>AND(CN14&gt;=Einstellungen!$D$192,CN14&lt;=Einstellungen!$E$192)</xm:f>
            <x14:dxf>
              <fill>
                <patternFill>
                  <bgColor theme="5" tint="0.59996337778862885"/>
                </patternFill>
              </fill>
            </x14:dxf>
          </x14:cfRule>
          <x14:cfRule type="expression" priority="1281" id="{AB4857B4-2EB3-4E47-BDBD-A9AEB9BA028A}">
            <xm:f>AND(CN14&gt;=Einstellungen!$D$193,CN14&lt;=Einstellungen!$E$193)</xm:f>
            <x14:dxf>
              <fill>
                <patternFill>
                  <bgColor theme="5" tint="0.59996337778862885"/>
                </patternFill>
              </fill>
            </x14:dxf>
          </x14:cfRule>
          <x14:cfRule type="expression" priority="1280" id="{CB733749-2DF1-4252-A14F-3EE8E808ADE2}">
            <xm:f>AND(CN14&gt;=Einstellungen!$D$194,CN14&lt;=Einstellungen!$E$194)</xm:f>
            <x14:dxf>
              <fill>
                <patternFill>
                  <bgColor theme="5" tint="0.59996337778862885"/>
                </patternFill>
              </fill>
            </x14:dxf>
          </x14:cfRule>
          <xm:sqref>CT14 CT16 CT18 CT20 CT22 CT24 CT26 CT28 CT30 CT32 CT34 CT36 CT38 CT40 CT42 CT44 CT46 CT48 CT50 CT52 CT54 CT56 CT58 CT60 CT62 CT64 CT66 CT68 CT70 CT72 CT74 CT76 CT78 CT80 CT82 CT84</xm:sqref>
        </x14:conditionalFormatting>
        <x14:conditionalFormatting xmlns:xm="http://schemas.microsoft.com/office/excel/2006/main">
          <x14:cfRule type="expression" priority="1271" id="{7A607BCA-45A3-408C-8417-5FC9A1304AD7}">
            <xm:f>AND(CN14&gt;=Einstellungen!$D$193,CN14&lt;=Einstellungen!$E$193)</xm:f>
            <x14:dxf>
              <fill>
                <patternFill>
                  <bgColor theme="5" tint="0.59996337778862885"/>
                </patternFill>
              </fill>
            </x14:dxf>
          </x14:cfRule>
          <x14:cfRule type="expression" priority="1272" id="{7CEC0BE7-F502-43D6-B41B-1A40D5871177}">
            <xm:f>AND(CN14&gt;=Einstellungen!$D$192,CN14&lt;=Einstellungen!$E$192)</xm:f>
            <x14:dxf>
              <fill>
                <patternFill>
                  <bgColor theme="5" tint="0.59996337778862885"/>
                </patternFill>
              </fill>
            </x14:dxf>
          </x14:cfRule>
          <x14:cfRule type="expression" priority="1270" id="{EB8748AD-E936-4057-BFE7-5CDA644E4256}">
            <xm:f>AND(CN14&gt;=Einstellungen!$D$194,CN14&lt;=Einstellungen!$E$194)</xm:f>
            <x14:dxf>
              <fill>
                <patternFill>
                  <bgColor theme="5" tint="0.59996337778862885"/>
                </patternFill>
              </fill>
            </x14:dxf>
          </x14:cfRule>
          <x14:cfRule type="expression" priority="1269" id="{0536B737-B582-404A-8D9D-28C2F4E91914}">
            <xm:f>AND(CN14&gt;=Einstellungen!$D$195,CN14&lt;=Einstellungen!$E$195)</xm:f>
            <x14:dxf>
              <fill>
                <patternFill>
                  <bgColor theme="5" tint="0.59996337778862885"/>
                </patternFill>
              </fill>
            </x14:dxf>
          </x14:cfRule>
          <x14:cfRule type="expression" priority="1268" id="{866F14C2-B8BF-48DE-BA4E-92D924F95709}">
            <xm:f>AND(CN14&gt;=Einstellungen!$D$196,CN14&lt;=Einstellungen!$E$196)</xm:f>
            <x14:dxf>
              <fill>
                <patternFill>
                  <bgColor theme="5" tint="0.59996337778862885"/>
                </patternFill>
              </fill>
            </x14:dxf>
          </x14:cfRule>
          <x14:cfRule type="expression" priority="1267" id="{891692E3-3A7C-47AB-BBB8-E294F55FC2A4}">
            <xm:f>AND(CN14&gt;=Einstellungen!$D$197,CN14&lt;=Einstellungen!$E$197)</xm:f>
            <x14:dxf>
              <fill>
                <patternFill>
                  <bgColor theme="5" tint="0.59996337778862885"/>
                </patternFill>
              </fill>
            </x14:dxf>
          </x14:cfRule>
          <x14:cfRule type="expression" priority="1266" id="{FFE8BC7E-B1D6-499A-AAB2-B5AB073BBA80}">
            <xm:f>AND(CN14&gt;=Einstellungen!$D$198,CN14&lt;=Einstellungen!$E$198)</xm:f>
            <x14:dxf>
              <fill>
                <patternFill>
                  <bgColor theme="5" tint="0.59996337778862885"/>
                </patternFill>
              </fill>
            </x14:dxf>
          </x14:cfRule>
          <x14:cfRule type="expression" priority="1265" id="{756DCF75-F8BA-4853-8529-55361DFC71DA}">
            <xm:f>AND(CN14&gt;=Einstellungen!$D$199,CN14&lt;=Einstellungen!$E$199)</xm:f>
            <x14:dxf>
              <fill>
                <patternFill>
                  <bgColor theme="5" tint="0.59996337778862885"/>
                </patternFill>
              </fill>
            </x14:dxf>
          </x14:cfRule>
          <x14:cfRule type="expression" priority="1264" id="{125AE4B5-8BFB-4ED5-AEB5-22A6E454E667}">
            <xm:f>AND(CN14&gt;=Einstellungen!$D$200,CN14&lt;=Einstellungen!$E$200)</xm:f>
            <x14:dxf>
              <fill>
                <patternFill>
                  <bgColor theme="5" tint="0.59996337778862885"/>
                </patternFill>
              </fill>
            </x14:dxf>
          </x14:cfRule>
          <x14:cfRule type="expression" priority="1263" id="{ACCF6DC9-7D5A-4AAB-ACC8-642C13A7A44D}">
            <xm:f>AND(CN14&gt;=Einstellungen!$D$201,CN14&lt;=Einstellungen!$E$201)</xm:f>
            <x14:dxf>
              <fill>
                <patternFill>
                  <bgColor theme="5" tint="0.59996337778862885"/>
                </patternFill>
              </fill>
            </x14:dxf>
          </x14:cfRule>
          <xm:sqref>CT15 CT17 CT19 CT21 CT23 CT25 CT27 CT29 CT31 CT33 CT35 CT37 CT39 CT41 CT43 CT45 CT47 CT49 CT51 CT53 CT55 CT57 CT59 CT61 CT63 CT65 CT67 CT69 CT71 CT73 CT75 CT77 CT79 CT81 CT83 CT85</xm:sqref>
        </x14:conditionalFormatting>
        <x14:conditionalFormatting xmlns:xm="http://schemas.microsoft.com/office/excel/2006/main">
          <x14:cfRule type="expression" priority="1366" id="{8FDECF68-E80E-429A-AC23-EE51E9EED5CE}">
            <xm:f>AND(CN12&gt;=Einstellungen!$D$208,CN12&lt;=Einstellungen!$E$208)</xm:f>
            <x14:dxf>
              <fill>
                <patternFill>
                  <bgColor rgb="FFFFC000"/>
                </patternFill>
              </fill>
            </x14:dxf>
          </x14:cfRule>
          <x14:cfRule type="expression" priority="1364" id="{B03EF5A5-BB4F-403F-B483-A6E8615CF9A1}">
            <xm:f>AND( CN12&gt;=Einstellungen!$D$206,CN12&lt;=Einstellungen!$E$206)</xm:f>
            <x14:dxf>
              <fill>
                <patternFill>
                  <bgColor rgb="FFFFC000"/>
                </patternFill>
              </fill>
            </x14:dxf>
          </x14:cfRule>
          <x14:cfRule type="expression" priority="1363" id="{55F316D5-24C8-4F46-B907-8DB8E73C45A2}">
            <xm:f>AND(CN12&gt;=Einstellungen!$D$205,CN12&lt;=Einstellungen!$E$205)</xm:f>
            <x14:dxf>
              <fill>
                <patternFill>
                  <bgColor rgb="FFFFC000"/>
                </patternFill>
              </fill>
            </x14:dxf>
          </x14:cfRule>
          <x14:cfRule type="expression" priority="1368" id="{5F79BDEE-AC3E-4CFD-9FDB-AD934888F76F}">
            <xm:f>AND(CN12&gt;=Einstellungen!$D$210,CN12&lt;=Einstellungen!$E$210)</xm:f>
            <x14:dxf>
              <fill>
                <patternFill>
                  <bgColor rgb="FFFFC000"/>
                </patternFill>
              </fill>
            </x14:dxf>
          </x14:cfRule>
          <x14:cfRule type="expression" priority="1367" id="{6910957D-DDFC-40F8-BCEC-7AFD858309A5}">
            <xm:f>AND(CN12&gt;=Einstellungen!$D$209,CN12&lt;=Einstellungen!$E$209)</xm:f>
            <x14:dxf>
              <fill>
                <patternFill>
                  <bgColor rgb="FFFFC000"/>
                </patternFill>
              </fill>
            </x14:dxf>
          </x14:cfRule>
          <x14:cfRule type="expression" priority="1369" id="{F2469C16-529D-4EF8-99CD-B452C868D4AF}">
            <xm:f>AND(CN12&gt;=Einstellungen!$D$211,CN12&lt;=Einstellungen!$E$211)</xm:f>
            <x14:dxf>
              <fill>
                <patternFill>
                  <bgColor rgb="FFFFC000"/>
                </patternFill>
              </fill>
            </x14:dxf>
          </x14:cfRule>
          <x14:cfRule type="expression" priority="1370" id="{6B3376FF-069F-43D8-ACC6-477E472BB928}">
            <xm:f>AND(CN12&gt;=Einstellungen!$D$212,CN12&lt;=Einstellungen!$E$212)</xm:f>
            <x14:dxf>
              <fill>
                <patternFill>
                  <bgColor rgb="FFFFC000"/>
                </patternFill>
              </fill>
            </x14:dxf>
          </x14:cfRule>
          <x14:cfRule type="expression" priority="1371" id="{4D66C022-4ECB-46D8-8445-259F1D15B1BA}">
            <xm:f>AND(CN12&gt;=Einstellungen!$D$213,CN12&lt;=Einstellungen!$E$213)</xm:f>
            <x14:dxf>
              <fill>
                <patternFill>
                  <bgColor rgb="FFFFC000"/>
                </patternFill>
              </fill>
            </x14:dxf>
          </x14:cfRule>
          <x14:cfRule type="expression" priority="1365" id="{04304329-D5D5-4F9D-A204-64E4DEAF6F55}">
            <xm:f>AND(CN12&gt;=Einstellungen!$D$207,CN12&lt;=Einstellungen!$E$207)</xm:f>
            <x14:dxf>
              <fill>
                <patternFill>
                  <bgColor rgb="FFFFC000"/>
                </patternFill>
              </fill>
            </x14:dxf>
          </x14:cfRule>
          <x14:cfRule type="expression" priority="1372" id="{8B6CF42F-DC3E-4AED-93B3-B6A76CC97525}">
            <xm:f>AND(CN12&gt;=Einstellungen!$D$214,CN12&lt;=Einstellungen!$E$214)</xm:f>
            <x14:dxf>
              <fill>
                <patternFill>
                  <bgColor rgb="FFFFC000"/>
                </patternFill>
              </fill>
            </x14:dxf>
          </x14:cfRule>
          <xm:sqref>CU12</xm:sqref>
        </x14:conditionalFormatting>
        <x14:conditionalFormatting xmlns:xm="http://schemas.microsoft.com/office/excel/2006/main">
          <x14:cfRule type="expression" priority="1362" id="{422BA4C0-90F8-4ABA-A1B2-1FD2980A7D5E}">
            <xm:f>AND(CN12&gt;=Einstellungen!$D$214,CN12&lt;=Einstellungen!$E$214)</xm:f>
            <x14:dxf>
              <fill>
                <patternFill>
                  <bgColor rgb="FFFFC000"/>
                </patternFill>
              </fill>
            </x14:dxf>
          </x14:cfRule>
          <x14:cfRule type="expression" priority="1355" id="{48BD63A0-B4FB-45BE-A692-AACA2A597EB5}">
            <xm:f>AND(CN12&gt;=Einstellungen!$D$207,CN12&lt;=Einstellungen!$E$207)</xm:f>
            <x14:dxf>
              <fill>
                <patternFill>
                  <bgColor rgb="FFFFC000"/>
                </patternFill>
              </fill>
            </x14:dxf>
          </x14:cfRule>
          <x14:cfRule type="expression" priority="1361" id="{B19CC0EC-782C-4F49-927F-CFB7D14A0D89}">
            <xm:f>AND(CN12&gt;=Einstellungen!$D$213,CN12&lt;=Einstellungen!$E$213)</xm:f>
            <x14:dxf>
              <fill>
                <patternFill>
                  <bgColor rgb="FFFFC000"/>
                </patternFill>
              </fill>
            </x14:dxf>
          </x14:cfRule>
          <x14:cfRule type="expression" priority="1360" id="{471A8908-E47B-4DD7-82E9-B0894B973A26}">
            <xm:f>AND(CN12&gt;=Einstellungen!$D$212,CN12&lt;=Einstellungen!$E$212)</xm:f>
            <x14:dxf>
              <fill>
                <patternFill>
                  <bgColor rgb="FFFFC000"/>
                </patternFill>
              </fill>
            </x14:dxf>
          </x14:cfRule>
          <x14:cfRule type="expression" priority="1359" id="{AF99CCAC-5D89-4BCE-BB1E-2CDA2BB7EDCF}">
            <xm:f>AND(CN12&gt;=Einstellungen!$D$211,CN12&lt;=Einstellungen!$E$211)</xm:f>
            <x14:dxf>
              <fill>
                <patternFill>
                  <bgColor rgb="FFFFC000"/>
                </patternFill>
              </fill>
            </x14:dxf>
          </x14:cfRule>
          <x14:cfRule type="expression" priority="1356" id="{EAE18D3C-A2BA-4BDC-81B0-400CFF8F967F}">
            <xm:f>AND(CN12&gt;=Einstellungen!$D$208,CN12&lt;=Einstellungen!$E$208)</xm:f>
            <x14:dxf>
              <fill>
                <patternFill>
                  <bgColor rgb="FFFFC000"/>
                </patternFill>
              </fill>
            </x14:dxf>
          </x14:cfRule>
          <x14:cfRule type="expression" priority="1353" id="{CF5DFEBB-8D44-432D-AAAF-CD3DAD4AC6CE}">
            <xm:f>AND(CN12&gt;=Einstellungen!$D$205,CN12&lt;=Einstellungen!$E$205)</xm:f>
            <x14:dxf>
              <fill>
                <patternFill>
                  <bgColor rgb="FFFFC000"/>
                </patternFill>
              </fill>
            </x14:dxf>
          </x14:cfRule>
          <x14:cfRule type="expression" priority="1358" id="{6803DF39-C3B5-40AB-9A36-6E1AB46F825B}">
            <xm:f>AND(CN12&gt;=Einstellungen!$D$210,CN12&lt;=Einstellungen!$E$210)</xm:f>
            <x14:dxf>
              <fill>
                <patternFill>
                  <bgColor rgb="FFFFC000"/>
                </patternFill>
              </fill>
            </x14:dxf>
          </x14:cfRule>
          <x14:cfRule type="expression" priority="1357" id="{EBF3CC0E-3306-4D87-9E40-ACFBFAE47D82}">
            <xm:f>AND(CN12&gt;=Einstellungen!$D$209,CN12&lt;=Einstellungen!$E$209)</xm:f>
            <x14:dxf>
              <fill>
                <patternFill>
                  <bgColor rgb="FFFFC000"/>
                </patternFill>
              </fill>
            </x14:dxf>
          </x14:cfRule>
          <x14:cfRule type="expression" priority="1354" id="{A006BFF0-A9A2-4499-AF32-8F428BA09BB9}">
            <xm:f>AND(CN12&gt;=Einstellungen!$D$206,CN12&lt;=Einstellungen!$E$206)</xm:f>
            <x14:dxf>
              <fill>
                <patternFill>
                  <bgColor rgb="FFFFC000"/>
                </patternFill>
              </fill>
            </x14:dxf>
          </x14:cfRule>
          <xm:sqref>CU13</xm:sqref>
        </x14:conditionalFormatting>
        <x14:conditionalFormatting xmlns:xm="http://schemas.microsoft.com/office/excel/2006/main">
          <x14:cfRule type="expression" priority="1255" id="{8E9A7DBD-1AD0-48C9-98D7-179E14969964}">
            <xm:f>AND(CN14&gt;=Einstellungen!$D$207,CN14&lt;=Einstellungen!$E$207)</xm:f>
            <x14:dxf>
              <fill>
                <patternFill>
                  <bgColor rgb="FFFFC000"/>
                </patternFill>
              </fill>
            </x14:dxf>
          </x14:cfRule>
          <x14:cfRule type="expression" priority="1262" id="{03FC302B-6ACA-443D-830A-F3F4DA243A82}">
            <xm:f>AND(CN14&gt;=Einstellungen!$D$214,CN14&lt;=Einstellungen!$E$214)</xm:f>
            <x14:dxf>
              <fill>
                <patternFill>
                  <bgColor rgb="FFFFC000"/>
                </patternFill>
              </fill>
            </x14:dxf>
          </x14:cfRule>
          <x14:cfRule type="expression" priority="1253" id="{C5EFDF32-0BA7-4C19-B2E5-1D4BB704D106}">
            <xm:f>AND(CN14&gt;=Einstellungen!$D$205,CN14&lt;=Einstellungen!$E$205)</xm:f>
            <x14:dxf>
              <fill>
                <patternFill>
                  <bgColor rgb="FFFFC000"/>
                </patternFill>
              </fill>
            </x14:dxf>
          </x14:cfRule>
          <x14:cfRule type="expression" priority="1261" id="{C8EF2BAA-9778-4E1F-9B16-3BA87467D724}">
            <xm:f>AND(CN14&gt;=Einstellungen!$D$213,CN14&lt;=Einstellungen!$E$213)</xm:f>
            <x14:dxf>
              <fill>
                <patternFill>
                  <bgColor rgb="FFFFC000"/>
                </patternFill>
              </fill>
            </x14:dxf>
          </x14:cfRule>
          <x14:cfRule type="expression" priority="1254" id="{0CBB6195-D44C-470E-8135-DD85C040F6B0}">
            <xm:f>AND( CN14&gt;=Einstellungen!$D$206,CN14&lt;=Einstellungen!$E$206)</xm:f>
            <x14:dxf>
              <fill>
                <patternFill>
                  <bgColor rgb="FFFFC000"/>
                </patternFill>
              </fill>
            </x14:dxf>
          </x14:cfRule>
          <x14:cfRule type="expression" priority="1259" id="{EAE8A1C5-75E4-40FA-8018-F08C4CD2E534}">
            <xm:f>AND(CN14&gt;=Einstellungen!$D$211,CN14&lt;=Einstellungen!$E$211)</xm:f>
            <x14:dxf>
              <fill>
                <patternFill>
                  <bgColor rgb="FFFFC000"/>
                </patternFill>
              </fill>
            </x14:dxf>
          </x14:cfRule>
          <x14:cfRule type="expression" priority="1258" id="{BE205E17-D16E-4EF8-95BC-16150D8C9786}">
            <xm:f>AND(CN14&gt;=Einstellungen!$D$210,CN14&lt;=Einstellungen!$E$210)</xm:f>
            <x14:dxf>
              <fill>
                <patternFill>
                  <bgColor rgb="FFFFC000"/>
                </patternFill>
              </fill>
            </x14:dxf>
          </x14:cfRule>
          <x14:cfRule type="expression" priority="1257" id="{CB1B6570-9507-4C15-8E59-29497EDB62A8}">
            <xm:f>AND(CN14&gt;=Einstellungen!$D$209,CN14&lt;=Einstellungen!$E$209)</xm:f>
            <x14:dxf>
              <fill>
                <patternFill>
                  <bgColor rgb="FFFFC000"/>
                </patternFill>
              </fill>
            </x14:dxf>
          </x14:cfRule>
          <x14:cfRule type="expression" priority="1256" id="{033A6769-5CD1-4480-AF1F-CA03BF59995A}">
            <xm:f>AND(CN14&gt;=Einstellungen!$D$208,CN14&lt;=Einstellungen!$E$208)</xm:f>
            <x14:dxf>
              <fill>
                <patternFill>
                  <bgColor rgb="FFFFC000"/>
                </patternFill>
              </fill>
            </x14:dxf>
          </x14:cfRule>
          <x14:cfRule type="expression" priority="1260" id="{0929C7A7-C584-454B-ACCC-9DCF9EFC80CC}">
            <xm:f>AND(CN14&gt;=Einstellungen!$D$212,CN14&lt;=Einstellungen!$E$212)</xm:f>
            <x14:dxf>
              <fill>
                <patternFill>
                  <bgColor rgb="FFFFC000"/>
                </patternFill>
              </fill>
            </x14:dxf>
          </x14:cfRule>
          <xm:sqref>CU14 CU16 CU18 CU20 CU22 CU24 CU26 CU28 CU30 CU32 CU34 CU36 CU38 CU40 CU42 CU44 CU46 CU48 CU50 CU52 CU54 CU56 CU58 CU60 CU62 CU64 CU66 CU68 CU70 CU72 CU74 CU76 CU78 CU80 CU82 CU84</xm:sqref>
        </x14:conditionalFormatting>
        <x14:conditionalFormatting xmlns:xm="http://schemas.microsoft.com/office/excel/2006/main">
          <x14:cfRule type="expression" priority="1251" id="{7364EE6F-817A-4F29-B1B0-D24B6EF77A53}">
            <xm:f>AND(CN14&gt;=Einstellungen!$D$213,CN14&lt;=Einstellungen!$E$213)</xm:f>
            <x14:dxf>
              <fill>
                <patternFill>
                  <bgColor rgb="FFFFC000"/>
                </patternFill>
              </fill>
            </x14:dxf>
          </x14:cfRule>
          <x14:cfRule type="expression" priority="1250" id="{F3780A11-059C-41CE-BB54-AFBC2C1EB7CC}">
            <xm:f>AND(CN14&gt;=Einstellungen!$D$212,CN14&lt;=Einstellungen!$E$212)</xm:f>
            <x14:dxf>
              <fill>
                <patternFill>
                  <bgColor rgb="FFFFC000"/>
                </patternFill>
              </fill>
            </x14:dxf>
          </x14:cfRule>
          <x14:cfRule type="expression" priority="1252" id="{B07F78DD-0C8E-40B2-A4AB-D41FA9B37D06}">
            <xm:f>AND(CN14&gt;=Einstellungen!$D$214,CN14&lt;=Einstellungen!$E$214)</xm:f>
            <x14:dxf>
              <fill>
                <patternFill>
                  <bgColor rgb="FFFFC000"/>
                </patternFill>
              </fill>
            </x14:dxf>
          </x14:cfRule>
          <x14:cfRule type="expression" priority="1249" id="{C36A71B4-4DD8-4B05-AD31-C48237F2E663}">
            <xm:f>AND(CN14&gt;=Einstellungen!$D$211,CN14&lt;=Einstellungen!$E$211)</xm:f>
            <x14:dxf>
              <fill>
                <patternFill>
                  <bgColor rgb="FFFFC000"/>
                </patternFill>
              </fill>
            </x14:dxf>
          </x14:cfRule>
          <x14:cfRule type="expression" priority="1247" id="{54C3C187-911B-4270-A8F0-5260C7A098DE}">
            <xm:f>AND(CN14&gt;=Einstellungen!$D$209,CN14&lt;=Einstellungen!$E$209)</xm:f>
            <x14:dxf>
              <fill>
                <patternFill>
                  <bgColor rgb="FFFFC000"/>
                </patternFill>
              </fill>
            </x14:dxf>
          </x14:cfRule>
          <x14:cfRule type="expression" priority="1248" id="{1450E507-E3FD-432B-83AB-F6E654F44581}">
            <xm:f>AND(CN14&gt;=Einstellungen!$D$210,CN14&lt;=Einstellungen!$E$210)</xm:f>
            <x14:dxf>
              <fill>
                <patternFill>
                  <bgColor rgb="FFFFC000"/>
                </patternFill>
              </fill>
            </x14:dxf>
          </x14:cfRule>
          <x14:cfRule type="expression" priority="1245" id="{37A09200-40F2-436B-89E4-A316D27D10B4}">
            <xm:f>AND(CN14&gt;=Einstellungen!$D$207,CN14&lt;=Einstellungen!$E$207)</xm:f>
            <x14:dxf>
              <fill>
                <patternFill>
                  <bgColor rgb="FFFFC000"/>
                </patternFill>
              </fill>
            </x14:dxf>
          </x14:cfRule>
          <x14:cfRule type="expression" priority="1244" id="{895A3223-13DB-41C3-88B4-274DA4CB46BF}">
            <xm:f>AND(CN14&gt;=Einstellungen!$D$206,CN14&lt;=Einstellungen!$E$206)</xm:f>
            <x14:dxf>
              <fill>
                <patternFill>
                  <bgColor rgb="FFFFC000"/>
                </patternFill>
              </fill>
            </x14:dxf>
          </x14:cfRule>
          <x14:cfRule type="expression" priority="1243" id="{A311D63A-761E-4BDE-821F-D8BA7F74CB1F}">
            <xm:f>AND(CN14&gt;=Einstellungen!$D$205,CN14&lt;=Einstellungen!$E$205)</xm:f>
            <x14:dxf>
              <fill>
                <patternFill>
                  <bgColor rgb="FFFFC000"/>
                </patternFill>
              </fill>
            </x14:dxf>
          </x14:cfRule>
          <x14:cfRule type="expression" priority="1246" id="{B323E484-BD13-4C3D-9AC5-694F3F9912BB}">
            <xm:f>AND(CN14&gt;=Einstellungen!$D$208,CN14&lt;=Einstellungen!$E$208)</xm:f>
            <x14:dxf>
              <fill>
                <patternFill>
                  <bgColor rgb="FFFFC000"/>
                </patternFill>
              </fill>
            </x14:dxf>
          </x14:cfRule>
          <xm:sqref>CU15 CU17 CU19 CU21 CU23 CU25 CU27 CU29 CU31 CU33 CU35 CU37 CU39 CU41 CU43 CU45 CU47 CU49 CU51 CU53 CU55 CU57 CU59 CU61 CU63 CU65 CU67 CU69 CU71 CU73 CU75 CU77 CU79 CU81 CU83 CU85</xm:sqref>
        </x14:conditionalFormatting>
        <x14:conditionalFormatting xmlns:xm="http://schemas.microsoft.com/office/excel/2006/main">
          <x14:cfRule type="expression" priority="1352" id="{D5CE0B4A-9A48-49AF-862D-48264417F316}">
            <xm:f>AND(CN12&gt;=Einstellungen!$D$227,CN12&lt;=Einstellungen!$E$227)</xm:f>
            <x14:dxf>
              <fill>
                <patternFill>
                  <bgColor theme="2" tint="-0.24994659260841701"/>
                </patternFill>
              </fill>
            </x14:dxf>
          </x14:cfRule>
          <x14:cfRule type="expression" priority="1345" id="{462FBF34-AED7-4327-AC2E-FA737075B940}">
            <xm:f>AND(CN12&gt;=Einstellungen!$D$220,CN12&lt;=Einstellungen!$E$220)</xm:f>
            <x14:dxf>
              <fill>
                <patternFill>
                  <bgColor theme="2" tint="-0.24994659260841701"/>
                </patternFill>
              </fill>
            </x14:dxf>
          </x14:cfRule>
          <x14:cfRule type="expression" priority="1343" id="{C70E576C-C8E5-45F8-8AC3-FBECA3AD53B4}">
            <xm:f>AND(CN12&gt;=Einstellungen!$D$218,CN12&lt;=Einstellungen!$E$218)</xm:f>
            <x14:dxf>
              <fill>
                <patternFill>
                  <bgColor theme="2" tint="-0.24994659260841701"/>
                </patternFill>
              </fill>
            </x14:dxf>
          </x14:cfRule>
          <x14:cfRule type="expression" priority="1344" id="{2A9B8F94-5E89-461F-B492-57E15AD5550E}">
            <xm:f>AND( CN12&gt;=Einstellungen!$D$219,CN12&lt;=Einstellungen!$E$219)</xm:f>
            <x14:dxf>
              <fill>
                <patternFill>
                  <bgColor theme="2" tint="-0.24994659260841701"/>
                </patternFill>
              </fill>
            </x14:dxf>
          </x14:cfRule>
          <x14:cfRule type="expression" priority="1346" id="{D5208DA8-414C-4956-8732-757AA116C610}">
            <xm:f>AND(CN12&gt;=Einstellungen!$D$221,CN12&lt;=Einstellungen!$E$221)</xm:f>
            <x14:dxf>
              <fill>
                <patternFill>
                  <bgColor theme="2" tint="-0.24994659260841701"/>
                </patternFill>
              </fill>
            </x14:dxf>
          </x14:cfRule>
          <x14:cfRule type="expression" priority="1347" id="{2F5CEBD5-1436-4D1D-9504-C6010A3DFE60}">
            <xm:f>AND(CN12&gt;=Einstellungen!$D$222,CN12&lt;=Einstellungen!$E$222)</xm:f>
            <x14:dxf>
              <fill>
                <patternFill>
                  <bgColor theme="2" tint="-0.24994659260841701"/>
                </patternFill>
              </fill>
            </x14:dxf>
          </x14:cfRule>
          <x14:cfRule type="expression" priority="1348" id="{0441A9CD-E5D3-4801-8142-306DF129370D}">
            <xm:f>AND(CN12&gt;=Einstellungen!$D$223,CN12&lt;=Einstellungen!$E$223)</xm:f>
            <x14:dxf>
              <fill>
                <patternFill>
                  <bgColor theme="2" tint="-0.24994659260841701"/>
                </patternFill>
              </fill>
            </x14:dxf>
          </x14:cfRule>
          <x14:cfRule type="expression" priority="1349" id="{22410991-7C44-46F4-819B-CDDBFD77F1C3}">
            <xm:f>AND(CN12&gt;=Einstellungen!$D$224,CN12&lt;=Einstellungen!$E$224)</xm:f>
            <x14:dxf>
              <fill>
                <patternFill>
                  <bgColor theme="2" tint="-0.24994659260841701"/>
                </patternFill>
              </fill>
            </x14:dxf>
          </x14:cfRule>
          <x14:cfRule type="expression" priority="1350" id="{9972AA24-B58B-4B06-A5BE-5FABF75A7404}">
            <xm:f>AND(CN12&gt;=Einstellungen!$D$225,CN12&lt;=Einstellungen!$E$225)</xm:f>
            <x14:dxf>
              <fill>
                <patternFill>
                  <bgColor theme="2" tint="-0.24994659260841701"/>
                </patternFill>
              </fill>
            </x14:dxf>
          </x14:cfRule>
          <x14:cfRule type="expression" priority="1351" id="{4DB6A5E4-D41D-4464-9D50-3953E848634A}">
            <xm:f>AND(CN12&gt;=Einstellungen!$D$226,CN12&lt;=Einstellungen!$E$226)</xm:f>
            <x14:dxf>
              <fill>
                <patternFill>
                  <bgColor theme="2" tint="-0.24994659260841701"/>
                </patternFill>
              </fill>
            </x14:dxf>
          </x14:cfRule>
          <xm:sqref>CV12</xm:sqref>
        </x14:conditionalFormatting>
        <x14:conditionalFormatting xmlns:xm="http://schemas.microsoft.com/office/excel/2006/main">
          <x14:cfRule type="expression" priority="1335" id="{CDB973DB-D9A8-4329-BDDC-63E8B6E311FF}">
            <xm:f>AND(CN12&gt;=Einstellungen!$D$220,CN12&lt;=Einstellungen!$E$220)</xm:f>
            <x14:dxf>
              <fill>
                <patternFill>
                  <bgColor theme="2" tint="-0.24994659260841701"/>
                </patternFill>
              </fill>
            </x14:dxf>
          </x14:cfRule>
          <x14:cfRule type="expression" priority="1334" id="{A691C1AB-EA59-4449-9BA1-B2361CE85598}">
            <xm:f>AND( CN12&gt;=Einstellungen!$D$219,CN12&lt;=Einstellungen!$E$219)</xm:f>
            <x14:dxf>
              <fill>
                <patternFill>
                  <bgColor theme="2" tint="-0.24994659260841701"/>
                </patternFill>
              </fill>
            </x14:dxf>
          </x14:cfRule>
          <x14:cfRule type="expression" priority="1339" id="{AA1229D6-BBDA-45BD-A68D-65252408B598}">
            <xm:f>AND(CN12&gt;=Einstellungen!$D$224,CN12&lt;=Einstellungen!$E$224)</xm:f>
            <x14:dxf>
              <fill>
                <patternFill>
                  <bgColor theme="2" tint="-0.24994659260841701"/>
                </patternFill>
              </fill>
            </x14:dxf>
          </x14:cfRule>
          <x14:cfRule type="expression" priority="1338" id="{3A4D989E-F565-4300-B071-E154BEA77065}">
            <xm:f>AND(CN12&gt;=Einstellungen!$D$223,CN12&lt;=Einstellungen!$E$223)</xm:f>
            <x14:dxf>
              <fill>
                <patternFill>
                  <bgColor theme="2" tint="-0.24994659260841701"/>
                </patternFill>
              </fill>
            </x14:dxf>
          </x14:cfRule>
          <x14:cfRule type="expression" priority="1337" id="{CC9AD8EE-E7DB-4526-A2C4-3764AB8B110D}">
            <xm:f>AND(CN12&gt;=Einstellungen!$D$222,CN12&lt;=Einstellungen!$E$222)</xm:f>
            <x14:dxf>
              <fill>
                <patternFill>
                  <bgColor theme="2" tint="-0.24994659260841701"/>
                </patternFill>
              </fill>
            </x14:dxf>
          </x14:cfRule>
          <x14:cfRule type="expression" priority="1340" id="{BD89F975-142E-41C5-969D-27A7CB66983A}">
            <xm:f>AND(CN12&gt;=Einstellungen!$D$225,CN12&lt;=Einstellungen!$E$225)</xm:f>
            <x14:dxf>
              <fill>
                <patternFill>
                  <bgColor theme="2" tint="-0.24994659260841701"/>
                </patternFill>
              </fill>
            </x14:dxf>
          </x14:cfRule>
          <x14:cfRule type="expression" priority="1342" id="{A971502B-2171-4552-B5C6-D0E8426C4927}">
            <xm:f>AND(CN12&gt;=Einstellungen!$D$227,CN12&lt;=Einstellungen!$E$227)</xm:f>
            <x14:dxf>
              <fill>
                <patternFill>
                  <bgColor theme="2" tint="-0.24994659260841701"/>
                </patternFill>
              </fill>
            </x14:dxf>
          </x14:cfRule>
          <x14:cfRule type="expression" priority="1341" id="{AB0F2FE3-4961-4F38-98F9-853094BE7C24}">
            <xm:f>AND(CN12&gt;=Einstellungen!$D$226,CN12&lt;=Einstellungen!$E$226)</xm:f>
            <x14:dxf>
              <fill>
                <patternFill>
                  <bgColor theme="2" tint="-0.24994659260841701"/>
                </patternFill>
              </fill>
            </x14:dxf>
          </x14:cfRule>
          <x14:cfRule type="expression" priority="1336" id="{C887756B-8F0A-4897-82C5-B289AAE548B4}">
            <xm:f>AND(CN12&gt;=Einstellungen!$D$221,CN12&lt;=Einstellungen!$E$221)</xm:f>
            <x14:dxf>
              <fill>
                <patternFill>
                  <bgColor theme="2" tint="-0.24994659260841701"/>
                </patternFill>
              </fill>
            </x14:dxf>
          </x14:cfRule>
          <x14:cfRule type="expression" priority="1333" id="{4256EEA9-2BB3-4366-A5FB-1A92E4B282DC}">
            <xm:f>AND(CN12&gt;=Einstellungen!$D$218,CN12&lt;=Einstellungen!$E$218)</xm:f>
            <x14:dxf>
              <fill>
                <patternFill>
                  <bgColor theme="2" tint="-0.24994659260841701"/>
                </patternFill>
              </fill>
            </x14:dxf>
          </x14:cfRule>
          <xm:sqref>CV13</xm:sqref>
        </x14:conditionalFormatting>
        <x14:conditionalFormatting xmlns:xm="http://schemas.microsoft.com/office/excel/2006/main">
          <x14:cfRule type="expression" priority="1331" id="{7A83B305-C223-4CB3-9419-4CBFC12BB119}">
            <xm:f>AND(CN14&gt;=Einstellungen!$D$226,CN14&lt;=Einstellungen!$E$226)</xm:f>
            <x14:dxf>
              <fill>
                <patternFill>
                  <bgColor theme="2" tint="-0.24994659260841701"/>
                </patternFill>
              </fill>
            </x14:dxf>
          </x14:cfRule>
          <x14:cfRule type="expression" priority="1323" id="{B53E9BF2-35CD-48D5-8987-9F200E89B6BF}">
            <xm:f>AND(CN14&gt;=Einstellungen!$D$218,CN14&lt;=Einstellungen!$E$218)</xm:f>
            <x14:dxf>
              <fill>
                <patternFill>
                  <bgColor theme="2" tint="-0.24994659260841701"/>
                </patternFill>
              </fill>
            </x14:dxf>
          </x14:cfRule>
          <x14:cfRule type="expression" priority="1329" id="{C104AF83-52A8-43A3-AAAA-8F5D8C01783A}">
            <xm:f>AND(CN14&gt;=Einstellungen!$D$224,CN14&lt;=Einstellungen!$E$224)</xm:f>
            <x14:dxf>
              <fill>
                <patternFill>
                  <bgColor theme="2" tint="-0.24994659260841701"/>
                </patternFill>
              </fill>
            </x14:dxf>
          </x14:cfRule>
          <x14:cfRule type="expression" priority="1325" id="{46A68FF8-B555-45C8-8991-EEE064D23F87}">
            <xm:f>AND(CN14&gt;=Einstellungen!$D$220,CN14&lt;=Einstellungen!$E$220)</xm:f>
            <x14:dxf>
              <fill>
                <patternFill>
                  <bgColor theme="2" tint="-0.24994659260841701"/>
                </patternFill>
              </fill>
            </x14:dxf>
          </x14:cfRule>
          <x14:cfRule type="expression" priority="1326" id="{6C479ED3-48B5-4C53-B755-1252ABC03E79}">
            <xm:f>AND(CN14&gt;=Einstellungen!$D$221,CN14&lt;=Einstellungen!$E$221)</xm:f>
            <x14:dxf>
              <fill>
                <patternFill>
                  <bgColor theme="2" tint="-0.24994659260841701"/>
                </patternFill>
              </fill>
            </x14:dxf>
          </x14:cfRule>
          <x14:cfRule type="expression" priority="1327" id="{B475A3E5-DDF1-4765-A334-5F05727C6715}">
            <xm:f>AND(CN14&gt;=Einstellungen!$D$222,CN14&lt;=Einstellungen!$E$222)</xm:f>
            <x14:dxf>
              <fill>
                <patternFill>
                  <bgColor theme="2" tint="-0.24994659260841701"/>
                </patternFill>
              </fill>
            </x14:dxf>
          </x14:cfRule>
          <x14:cfRule type="expression" priority="1328" id="{83C96BF4-ABEF-4945-BB50-E31A5A671986}">
            <xm:f>AND(CN14&gt;=Einstellungen!$D$223,CN14&lt;=Einstellungen!$E$223)</xm:f>
            <x14:dxf>
              <fill>
                <patternFill>
                  <bgColor theme="2" tint="-0.24994659260841701"/>
                </patternFill>
              </fill>
            </x14:dxf>
          </x14:cfRule>
          <x14:cfRule type="expression" priority="1330" id="{3FCD39FF-62AB-46A3-9955-FC2B3DF5D624}">
            <xm:f>AND(CN14&gt;=Einstellungen!$D$225,CN14&lt;=Einstellungen!$E$225)</xm:f>
            <x14:dxf>
              <fill>
                <patternFill>
                  <bgColor theme="2" tint="-0.24994659260841701"/>
                </patternFill>
              </fill>
            </x14:dxf>
          </x14:cfRule>
          <x14:cfRule type="expression" priority="1332" id="{B19E8A63-EC6E-4294-B9FC-96764083E261}">
            <xm:f>AND(CN14&gt;=Einstellungen!$D$227,CN14&lt;=Einstellungen!$E$227)</xm:f>
            <x14:dxf>
              <fill>
                <patternFill>
                  <bgColor theme="2" tint="-0.24994659260841701"/>
                </patternFill>
              </fill>
            </x14:dxf>
          </x14:cfRule>
          <x14:cfRule type="expression" priority="1324" id="{0A688876-D65F-4C02-9786-E6B600269871}">
            <xm:f>AND( CN14&gt;=Einstellungen!$D$219,CN14&lt;=Einstellungen!$E$219)</xm:f>
            <x14:dxf>
              <fill>
                <patternFill>
                  <bgColor theme="2" tint="-0.24994659260841701"/>
                </patternFill>
              </fill>
            </x14:dxf>
          </x14:cfRule>
          <xm:sqref>CV14 CV16 CV18 CV20 CV22 CV24 CV26 CV28 CV30 CV32 CV34 CV36 CV38 CV40 CV42 CV44 CV46 CV48 CV50 CV52 CV54 CV56 CV58 CV60 CV62 CV64 CV66 CV68 CV70 CV72 CV74 CV76 CV78 CV80 CV82 CV84</xm:sqref>
        </x14:conditionalFormatting>
        <x14:conditionalFormatting xmlns:xm="http://schemas.microsoft.com/office/excel/2006/main">
          <x14:cfRule type="expression" priority="1317" id="{15B414EB-B882-43C9-9328-63A37833CB2A}">
            <xm:f>AND(CN14&gt;=Einstellungen!$D$222,CN14&lt;=Einstellungen!$E$222)</xm:f>
            <x14:dxf>
              <fill>
                <patternFill>
                  <bgColor theme="2" tint="-0.24994659260841701"/>
                </patternFill>
              </fill>
            </x14:dxf>
          </x14:cfRule>
          <x14:cfRule type="expression" priority="1321" id="{656B944E-FE05-4353-B53F-58D90D71566E}">
            <xm:f>AND(CN14&gt;=Einstellungen!$D$226,CN14&lt;=Einstellungen!$E$226)</xm:f>
            <x14:dxf>
              <fill>
                <patternFill>
                  <bgColor theme="2" tint="-0.24994659260841701"/>
                </patternFill>
              </fill>
            </x14:dxf>
          </x14:cfRule>
          <x14:cfRule type="expression" priority="1320" id="{66955E29-9D25-45A0-9ABE-C44C827F4430}">
            <xm:f>AND(CN14&gt;=Einstellungen!$D$225,CN14&lt;=Einstellungen!$E$225)</xm:f>
            <x14:dxf>
              <fill>
                <patternFill>
                  <bgColor theme="2" tint="-0.24994659260841701"/>
                </patternFill>
              </fill>
            </x14:dxf>
          </x14:cfRule>
          <x14:cfRule type="expression" priority="1322" id="{F2E15C6D-C1A8-4560-B119-2FAD028AF996}">
            <xm:f>AND(CN14&gt;=Einstellungen!$D$227,CN14&lt;=Einstellungen!$E$227)</xm:f>
            <x14:dxf>
              <fill>
                <patternFill>
                  <bgColor theme="2" tint="-0.24994659260841701"/>
                </patternFill>
              </fill>
            </x14:dxf>
          </x14:cfRule>
          <x14:cfRule type="expression" priority="1319" id="{DF90DC46-F637-40F9-8CB4-6723D9687BC4}">
            <xm:f>AND(CN14&gt;=Einstellungen!$D$224,CN14&lt;=Einstellungen!$E$224)</xm:f>
            <x14:dxf>
              <fill>
                <patternFill>
                  <bgColor theme="2" tint="-0.24994659260841701"/>
                </patternFill>
              </fill>
            </x14:dxf>
          </x14:cfRule>
          <x14:cfRule type="expression" priority="1318" id="{C2964FCE-37A6-4A92-8084-70D2403B0CB9}">
            <xm:f>AND(CN14&gt;=Einstellungen!$D$223,CN14&lt;=Einstellungen!$E$223)</xm:f>
            <x14:dxf>
              <fill>
                <patternFill>
                  <bgColor theme="2" tint="-0.24994659260841701"/>
                </patternFill>
              </fill>
            </x14:dxf>
          </x14:cfRule>
          <x14:cfRule type="expression" priority="1313" id="{12B226CD-92B9-4256-A05A-DD4CD5327AF8}">
            <xm:f>AND(CN14&gt;=Einstellungen!$D$218,CN14&lt;=Einstellungen!$E$218)</xm:f>
            <x14:dxf>
              <fill>
                <patternFill>
                  <bgColor theme="2" tint="-0.24994659260841701"/>
                </patternFill>
              </fill>
            </x14:dxf>
          </x14:cfRule>
          <x14:cfRule type="expression" priority="1314" id="{A03860E4-8295-4928-ADDC-53D5A12B95BB}">
            <xm:f>AND( CN14&gt;=Einstellungen!$D$219,CN14&lt;=Einstellungen!$E$219)</xm:f>
            <x14:dxf>
              <fill>
                <patternFill>
                  <bgColor theme="2" tint="-0.24994659260841701"/>
                </patternFill>
              </fill>
            </x14:dxf>
          </x14:cfRule>
          <x14:cfRule type="expression" priority="1315" id="{66B1579F-B5C9-4EAE-932A-44489B427FAD}">
            <xm:f>AND(CN14&gt;=Einstellungen!$D$220,CN14&lt;=Einstellungen!$E$220)</xm:f>
            <x14:dxf>
              <fill>
                <patternFill>
                  <bgColor theme="2" tint="-0.24994659260841701"/>
                </patternFill>
              </fill>
            </x14:dxf>
          </x14:cfRule>
          <x14:cfRule type="expression" priority="1316" id="{D75D95A9-F32E-426D-9E71-661B1CA3E547}">
            <xm:f>AND(CN14&gt;=Einstellungen!$D$221,CN14&lt;=Einstellungen!$E$221)</xm:f>
            <x14:dxf>
              <fill>
                <patternFill>
                  <bgColor theme="2" tint="-0.24994659260841701"/>
                </patternFill>
              </fill>
            </x14:dxf>
          </x14:cfRule>
          <xm:sqref>CV15 CV17 CV19 CV21 CV23 CV25 CV27 CV29 CV31 CV33 CV35 CV37 CV39 CV41 CV43 CV45 CV47 CV49 CV51 CV53 CV55 CV57 CV59 CV61 CV63 CV65 CV67 CV69 CV71 CV73 CV75 CV77 CV79 CV81 CV83 CV85</xm:sqref>
        </x14:conditionalFormatting>
        <x14:conditionalFormatting xmlns:xm="http://schemas.microsoft.com/office/excel/2006/main">
          <x14:cfRule type="expression" priority="4572" id="{82EBD5EB-9F81-42D0-93EE-948A75737E7D}">
            <xm:f>AND(Einstellungen!$E$51="x")</xm:f>
            <x14:dxf>
              <fill>
                <patternFill>
                  <bgColor theme="0" tint="-0.14996795556505021"/>
                </patternFill>
              </fill>
            </x14:dxf>
          </x14:cfRule>
          <xm:sqref>CW20:CW23</xm:sqref>
        </x14:conditionalFormatting>
        <x14:conditionalFormatting xmlns:xm="http://schemas.microsoft.com/office/excel/2006/main">
          <x14:cfRule type="expression" priority="4430" id="{3B8032C4-2BBD-43FE-BB06-6C49423BF6E8}">
            <xm:f>AND(Einstellungen!$E$51="x")</xm:f>
            <x14:dxf>
              <fill>
                <patternFill>
                  <bgColor theme="0" tint="-0.14996795556505021"/>
                </patternFill>
              </fill>
            </x14:dxf>
          </x14:cfRule>
          <x14:cfRule type="expression" priority="3456" id="{E1AE2B08-A516-4528-92F7-95959A649AA7}">
            <xm:f>AND(Einstellungen!$E$51="x")</xm:f>
            <x14:dxf>
              <fill>
                <patternFill>
                  <bgColor theme="0" tint="-0.14996795556505021"/>
                </patternFill>
              </fill>
            </x14:dxf>
          </x14:cfRule>
          <xm:sqref>CW34:CW37</xm:sqref>
        </x14:conditionalFormatting>
        <x14:conditionalFormatting xmlns:xm="http://schemas.microsoft.com/office/excel/2006/main">
          <x14:cfRule type="expression" priority="3424" id="{DC33FB4C-6031-4019-84C5-5BD3F942A47D}">
            <xm:f>AND(Einstellungen!$E$51="x")</xm:f>
            <x14:dxf>
              <fill>
                <patternFill>
                  <bgColor theme="0" tint="-0.14996795556505021"/>
                </patternFill>
              </fill>
            </x14:dxf>
          </x14:cfRule>
          <x14:cfRule type="expression" priority="4290" id="{04769033-A77D-41A9-B5A1-14F20931AFE6}">
            <xm:f>AND(Einstellungen!$E$51="x")</xm:f>
            <x14:dxf>
              <fill>
                <patternFill>
                  <bgColor theme="0" tint="-0.14996795556505021"/>
                </patternFill>
              </fill>
            </x14:dxf>
          </x14:cfRule>
          <xm:sqref>CW48:CW51</xm:sqref>
        </x14:conditionalFormatting>
        <x14:conditionalFormatting xmlns:xm="http://schemas.microsoft.com/office/excel/2006/main">
          <x14:cfRule type="expression" priority="4150" id="{EEBC8773-8065-4521-B85D-D51602D4E8AD}">
            <xm:f>AND(Einstellungen!$E$51="x")</xm:f>
            <x14:dxf>
              <fill>
                <patternFill>
                  <bgColor theme="0" tint="-0.14996795556505021"/>
                </patternFill>
              </fill>
            </x14:dxf>
          </x14:cfRule>
          <x14:cfRule type="expression" priority="3392" id="{25B8455B-3F52-4CEB-817A-55B2D593C28B}">
            <xm:f>AND(Einstellungen!$E$51="x")</xm:f>
            <x14:dxf>
              <fill>
                <patternFill>
                  <bgColor theme="0" tint="-0.14996795556505021"/>
                </patternFill>
              </fill>
            </x14:dxf>
          </x14:cfRule>
          <xm:sqref>CW62:CW65</xm:sqref>
        </x14:conditionalFormatting>
        <x14:conditionalFormatting xmlns:xm="http://schemas.microsoft.com/office/excel/2006/main">
          <x14:cfRule type="expression" priority="4010" id="{0F6DE389-42D3-4EB6-9BE1-498B4AFDB889}">
            <xm:f>AND(Einstellungen!$E$51="x")</xm:f>
            <x14:dxf>
              <fill>
                <patternFill>
                  <bgColor theme="0" tint="-0.14996795556505021"/>
                </patternFill>
              </fill>
            </x14:dxf>
          </x14:cfRule>
          <x14:cfRule type="expression" priority="3350" id="{4450A03A-2AC1-4C9A-8AEA-5BDFC7505934}">
            <xm:f>AND(Einstellungen!$E$51="x")</xm:f>
            <x14:dxf>
              <fill>
                <patternFill>
                  <bgColor theme="0" tint="-0.14996795556505021"/>
                </patternFill>
              </fill>
            </x14:dxf>
          </x14:cfRule>
          <xm:sqref>CW76:CW79</xm:sqref>
        </x14:conditionalFormatting>
        <x14:conditionalFormatting xmlns:xm="http://schemas.microsoft.com/office/excel/2006/main">
          <x14:cfRule type="expression" priority="839" id="{E92AB8F8-69AD-48C9-AB0A-4981DB843E2C}">
            <xm:f>AND(CW12&gt;=Einstellungen!$D$130,CW12&lt;=Einstellungen!$E$130)</xm:f>
            <x14:dxf>
              <fill>
                <patternFill>
                  <bgColor rgb="FF00B050"/>
                </patternFill>
              </fill>
            </x14:dxf>
          </x14:cfRule>
          <x14:cfRule type="expression" priority="842" id="{1285137A-E36C-4138-A186-ABF9842B3D29}">
            <xm:f>AND(CW12&gt;=Einstellungen!$D$127,CW12&lt;=Einstellungen!$E$127)</xm:f>
            <x14:dxf>
              <fill>
                <patternFill>
                  <bgColor rgb="FF00B050"/>
                </patternFill>
              </fill>
            </x14:dxf>
          </x14:cfRule>
          <x14:cfRule type="expression" priority="836" id="{5AA121A9-1823-43D0-81F9-26BCF2BF7BAF}">
            <xm:f>AND(CW12&gt;=Einstellungen!$D$133,CW12&lt;=Einstellungen!$E$133)</xm:f>
            <x14:dxf>
              <fill>
                <patternFill>
                  <bgColor rgb="FF00B050"/>
                </patternFill>
              </fill>
            </x14:dxf>
          </x14:cfRule>
          <x14:cfRule type="expression" priority="833" id="{5EA5D107-78D7-4146-BD79-0E95F4EF871D}">
            <xm:f>AND(CW12&gt;=Einstellungen!$D$136,CW12&lt;=Einstellungen!$E$136)</xm:f>
            <x14:dxf>
              <fill>
                <patternFill>
                  <bgColor rgb="FF00B050"/>
                </patternFill>
              </fill>
            </x14:dxf>
          </x14:cfRule>
          <xm:sqref>CX12 CX16 CX18 CX20 CX22 CX24 CX26 CX28 CX30 CX32 CX38 CX40 CX42 CX44 CX46 CX52 CX54 CX56 CX58 CX60 CX66 CX68 CX70 CX72 CX74 CX80 CX82 CX84 CX34 CX36 CX48 CX50 CX62 CX64 CX76 CX78 CX14</xm:sqref>
        </x14:conditionalFormatting>
        <x14:conditionalFormatting xmlns:xm="http://schemas.microsoft.com/office/excel/2006/main">
          <x14:cfRule type="expression" priority="845" id="{1D2B0851-C38D-4D50-AD33-C61ACEDFC7E0}">
            <xm:f>AND(CW12&gt;=Einstellungen!$D$134,CW12&lt;=Einstellungen!$E$134)</xm:f>
            <x14:dxf>
              <fill>
                <patternFill>
                  <bgColor rgb="FF00B050"/>
                </patternFill>
              </fill>
            </x14:dxf>
          </x14:cfRule>
          <x14:cfRule type="expression" priority="844" id="{1B74982C-2BFA-4DFF-960E-14AE76A8A2C5}">
            <xm:f>AND(CW12&gt;=Einstellungen!$D$135,CW12&lt;=Einstellungen!$E$135)</xm:f>
            <x14:dxf>
              <fill>
                <patternFill>
                  <bgColor rgb="FF00B050"/>
                </patternFill>
              </fill>
            </x14:dxf>
          </x14:cfRule>
          <x14:cfRule type="expression" priority="843" id="{5D03B43F-CC9C-4ECB-81D5-DE6C22185D96}">
            <xm:f>AND(CW12&gt;=Einstellungen!$D$136,CW12&lt;=Einstellungen!$E$136)</xm:f>
            <x14:dxf>
              <fill>
                <patternFill>
                  <bgColor rgb="FF00B050"/>
                </patternFill>
              </fill>
            </x14:dxf>
          </x14:cfRule>
          <x14:cfRule type="expression" priority="849" id="{FB98A45B-D514-4EA8-8B4E-3FEA9E4F5125}">
            <xm:f>AND(CW12&gt;=Einstellungen!$D$130,CW12&lt;=Einstellungen!$E$130)</xm:f>
            <x14:dxf>
              <fill>
                <patternFill>
                  <bgColor rgb="FF00B050"/>
                </patternFill>
              </fill>
            </x14:dxf>
          </x14:cfRule>
          <x14:cfRule type="expression" priority="850" id="{BB33D8D2-404C-4095-AB0C-7D3613120BD6}">
            <xm:f>AND(CW12&gt;=Einstellungen!$D$129,CW12&lt;=Einstellungen!$E$129)</xm:f>
            <x14:dxf>
              <fill>
                <patternFill>
                  <bgColor rgb="FF00B050"/>
                </patternFill>
              </fill>
            </x14:dxf>
          </x14:cfRule>
          <x14:cfRule type="expression" priority="852" id="{E5FA1B91-723E-47C9-8B19-7086981BCEC9}">
            <xm:f>AND(CW12&gt;=Einstellungen!$D$127,CW12&lt;=Einstellungen!$E$127)</xm:f>
            <x14:dxf>
              <fill>
                <patternFill>
                  <bgColor rgb="FF00B050"/>
                </patternFill>
              </fill>
            </x14:dxf>
          </x14:cfRule>
          <x14:cfRule type="expression" priority="851" id="{5E6D7A7E-DDD4-4A60-B4DB-3632930F31FB}">
            <xm:f>AND(CW12&gt;=Einstellungen!$D$128,CW12&lt;=Einstellungen!$E$128)</xm:f>
            <x14:dxf>
              <fill>
                <patternFill>
                  <bgColor rgb="FF00B050"/>
                </patternFill>
              </fill>
            </x14:dxf>
          </x14:cfRule>
          <x14:cfRule type="expression" priority="848" id="{EC8BCE39-50E5-4DDA-9FDD-E8D50AD7E01C}">
            <xm:f>AND(CW12&gt;=Einstellungen!$D$131,CW12&lt;=Einstellungen!$E$131)</xm:f>
            <x14:dxf>
              <fill>
                <patternFill>
                  <bgColor rgb="FF00B050"/>
                </patternFill>
              </fill>
            </x14:dxf>
          </x14:cfRule>
          <x14:cfRule type="expression" priority="847" id="{2E32C16A-3D3E-4D33-BCC7-D0B768578C3B}">
            <xm:f>AND(CW12&gt;=Einstellungen!$D$132,CW12&lt;=Einstellungen!$E$132)</xm:f>
            <x14:dxf>
              <fill>
                <patternFill>
                  <bgColor rgb="FF00B050"/>
                </patternFill>
              </fill>
            </x14:dxf>
          </x14:cfRule>
          <x14:cfRule type="expression" priority="846" id="{51C0C20F-868D-40FA-85DC-F4296B547B74}">
            <xm:f>AND(CW12&gt;=Einstellungen!$D$133,CW12&lt;=Einstellungen!$E$133)</xm:f>
            <x14:dxf>
              <fill>
                <patternFill>
                  <bgColor rgb="FF00B050"/>
                </patternFill>
              </fill>
            </x14:dxf>
          </x14:cfRule>
          <xm:sqref>CX17 CX19 CX21 CX23 CX25 CX27 CX29 CX31 CX33 CX39 CX41 CX43 CX45 CX47 CX53 CX55 CX57 CX59 CX61 CX67 CX69 CX71 CX73 CX75 CX81 CX83 CX85 CX35 CX37 CX49 CX51 CX63 CX65 CX77 CX79 CX13 CX15</xm:sqref>
        </x14:conditionalFormatting>
        <x14:conditionalFormatting xmlns:xm="http://schemas.microsoft.com/office/excel/2006/main">
          <x14:cfRule type="expression" priority="834" id="{D0E67713-B961-44E7-BDE2-E2FE49231FBC}">
            <xm:f>AND(CW12&gt;=Einstellungen!$D$135,CW12&lt;=Einstellungen!$E$135)</xm:f>
            <x14:dxf>
              <fill>
                <patternFill>
                  <bgColor rgb="FF00B050"/>
                </patternFill>
              </fill>
            </x14:dxf>
          </x14:cfRule>
          <x14:cfRule type="expression" priority="835" id="{0A7BDB37-7F83-4B37-B555-01E18B4D650D}">
            <xm:f>AND(CW12&gt;=Einstellungen!$D$134,CW12&lt;=Einstellungen!$E$134)</xm:f>
            <x14:dxf>
              <fill>
                <patternFill>
                  <bgColor rgb="FF00B050"/>
                </patternFill>
              </fill>
            </x14:dxf>
          </x14:cfRule>
          <x14:cfRule type="expression" priority="837" id="{21A04733-6FA1-4747-9370-7F89CA408F1E}">
            <xm:f>AND(CW12&gt;=Einstellungen!$D$132,CW12&lt;=Einstellungen!$E$132)</xm:f>
            <x14:dxf>
              <fill>
                <patternFill>
                  <bgColor rgb="FF00B050"/>
                </patternFill>
              </fill>
            </x14:dxf>
          </x14:cfRule>
          <x14:cfRule type="expression" priority="838" id="{680FA1FB-08C7-4F36-912B-3EFE3C17E06C}">
            <xm:f>AND(CW12&gt;=Einstellungen!$D$131,CW12&lt;=Einstellungen!$E$131)</xm:f>
            <x14:dxf>
              <fill>
                <patternFill>
                  <bgColor rgb="FF00B050"/>
                </patternFill>
              </fill>
            </x14:dxf>
          </x14:cfRule>
          <x14:cfRule type="expression" priority="840" id="{F352CA2D-C2AF-40EE-A4E9-518152773867}">
            <xm:f>AND(CW12&gt;=Einstellungen!$D$129,CW12&lt;=Einstellungen!$E$129)</xm:f>
            <x14:dxf>
              <fill>
                <patternFill>
                  <bgColor rgb="FF00B050"/>
                </patternFill>
              </fill>
            </x14:dxf>
          </x14:cfRule>
          <x14:cfRule type="expression" priority="841" id="{D68A1339-9055-4A12-8C58-17FB70469900}">
            <xm:f>AND(CW12&gt;=Einstellungen!$D$128,CW12&lt;=Einstellungen!$E$128)</xm:f>
            <x14:dxf>
              <fill>
                <patternFill>
                  <bgColor rgb="FF00B050"/>
                </patternFill>
              </fill>
            </x14:dxf>
          </x14:cfRule>
          <xm:sqref>CX20 CX22 CX34 CX36 CX48 CX50 CX62 CX64 CX76 CX78 CX12 CX14 CX16 CX18 CX24 CX26 CX28 CX30 CX32 CX38 CX40 CX42 CX44 CX46 CX52 CX54 CX56 CX58 CX60 CX66 CX68 CX70 CX72 CX74 CX80 CX82 CX84</xm:sqref>
        </x14:conditionalFormatting>
        <x14:conditionalFormatting xmlns:xm="http://schemas.microsoft.com/office/excel/2006/main">
          <x14:cfRule type="expression" priority="858" id="{F4105C13-FA16-485A-BF28-8DEAE6D3A99E}">
            <xm:f>AND(Einstellungen!$F$49="x")</xm:f>
            <x14:dxf>
              <fill>
                <patternFill>
                  <bgColor theme="0" tint="-0.14996795556505021"/>
                </patternFill>
              </fill>
            </x14:dxf>
          </x14:cfRule>
          <xm:sqref>CX20:CX23 CX34:CX37 CX48:CX51 CX62:CX65 CX76:CX79</xm:sqref>
        </x14:conditionalFormatting>
        <x14:conditionalFormatting xmlns:xm="http://schemas.microsoft.com/office/excel/2006/main">
          <x14:cfRule type="expression" priority="857" id="{C776C3C6-46F5-4525-A662-2E2C9F0211EF}">
            <xm:f>AND(Einstellungen!$F$49="x")</xm:f>
            <x14:dxf>
              <fill>
                <patternFill>
                  <bgColor theme="0" tint="-0.14996795556505021"/>
                </patternFill>
              </fill>
            </x14:dxf>
          </x14:cfRule>
          <xm:sqref>CX20:CX23</xm:sqref>
        </x14:conditionalFormatting>
        <x14:conditionalFormatting xmlns:xm="http://schemas.microsoft.com/office/excel/2006/main">
          <x14:cfRule type="expression" priority="856" id="{BB5B33B2-A237-4D69-BBD4-AF1DDD6B92D5}">
            <xm:f>AND(Einstellungen!$F$49="x")</xm:f>
            <x14:dxf>
              <fill>
                <patternFill>
                  <bgColor theme="0" tint="-0.14996795556505021"/>
                </patternFill>
              </fill>
            </x14:dxf>
          </x14:cfRule>
          <xm:sqref>CX34:CX37</xm:sqref>
        </x14:conditionalFormatting>
        <x14:conditionalFormatting xmlns:xm="http://schemas.microsoft.com/office/excel/2006/main">
          <x14:cfRule type="expression" priority="855" id="{44506820-8492-44A4-90EE-C4FD92335E6C}">
            <xm:f>AND(Einstellungen!$F$49="x")</xm:f>
            <x14:dxf>
              <fill>
                <patternFill>
                  <bgColor theme="0" tint="-0.14996795556505021"/>
                </patternFill>
              </fill>
            </x14:dxf>
          </x14:cfRule>
          <xm:sqref>CX48:CX51</xm:sqref>
        </x14:conditionalFormatting>
        <x14:conditionalFormatting xmlns:xm="http://schemas.microsoft.com/office/excel/2006/main">
          <x14:cfRule type="expression" priority="854" id="{D493F51A-96BC-421F-9293-4C3BE52F2D58}">
            <xm:f>AND(Einstellungen!$F$49="x")</xm:f>
            <x14:dxf>
              <fill>
                <patternFill>
                  <bgColor theme="0" tint="-0.14996795556505021"/>
                </patternFill>
              </fill>
            </x14:dxf>
          </x14:cfRule>
          <xm:sqref>CX62:CX65</xm:sqref>
        </x14:conditionalFormatting>
        <x14:conditionalFormatting xmlns:xm="http://schemas.microsoft.com/office/excel/2006/main">
          <x14:cfRule type="expression" priority="853" id="{135DDAB1-F5B3-4109-B35D-2BEEE0FA8946}">
            <xm:f>AND(Einstellungen!$F$49="x")</xm:f>
            <x14:dxf>
              <fill>
                <patternFill>
                  <bgColor theme="0" tint="-0.14996795556505021"/>
                </patternFill>
              </fill>
            </x14:dxf>
          </x14:cfRule>
          <xm:sqref>CX76:CX79</xm:sqref>
        </x14:conditionalFormatting>
        <x14:conditionalFormatting xmlns:xm="http://schemas.microsoft.com/office/excel/2006/main">
          <x14:cfRule type="expression" priority="302617" id="{58FE87CF-D5C0-4946-B828-FD0BC5CCC19C}">
            <xm:f>AND(B12&gt;=Einstellungen!$D$172,B12&lt;=Einstellungen!$E$172)</xm:f>
            <x14:dxf>
              <fill>
                <patternFill>
                  <bgColor theme="9" tint="0.39994506668294322"/>
                </patternFill>
              </fill>
            </x14:dxf>
          </x14:cfRule>
          <x14:cfRule type="expression" priority="302622" id="{4CC31034-9639-42F1-A6AE-29FE01C9D5B1}">
            <xm:f>AND(B12&gt;=Einstellungen!$D$167,B12&lt;=Einstellungen!$E$167)</xm:f>
            <x14:dxf>
              <fill>
                <patternFill>
                  <bgColor theme="9" tint="0.39994506668294322"/>
                </patternFill>
              </fill>
            </x14:dxf>
          </x14:cfRule>
          <x14:cfRule type="expression" priority="302615" id="{AB212F26-492B-49F4-99FE-EBEE5F958F87}">
            <xm:f>AND(B12&gt;=Einstellungen!$D$174,B12&lt;=Einstellungen!$E$174)</xm:f>
            <x14:dxf>
              <fill>
                <patternFill>
                  <bgColor theme="9" tint="0.39994506668294322"/>
                </patternFill>
              </fill>
            </x14:dxf>
          </x14:cfRule>
          <x14:cfRule type="expression" priority="302614" id="{43AB9D22-9B9D-4CD8-918E-71B871DC33A9}">
            <xm:f>AND(B12&gt;=Einstellungen!$D$175,B12&lt;=Einstellungen!$E$175)</xm:f>
            <x14:dxf>
              <fill>
                <patternFill>
                  <bgColor theme="9" tint="0.39994506668294322"/>
                </patternFill>
              </fill>
            </x14:dxf>
          </x14:cfRule>
          <x14:cfRule type="expression" priority="302616" id="{999FE9A2-C4DB-4101-9D58-225B3C5BB1A9}">
            <xm:f>AND(B12&gt;=Einstellungen!$D$173,B12&lt;=Einstellungen!$E$173)</xm:f>
            <x14:dxf>
              <fill>
                <patternFill>
                  <bgColor theme="9" tint="0.39994506668294322"/>
                </patternFill>
              </fill>
            </x14:dxf>
          </x14:cfRule>
          <x14:cfRule type="expression" priority="302618" id="{7B0697A0-D1E9-4D38-9FBF-60B41F414D4A}">
            <xm:f>AND(B12&gt;=Einstellungen!$D$171,B12&lt;=Einstellungen!$E$171)</xm:f>
            <x14:dxf>
              <fill>
                <patternFill>
                  <bgColor theme="9" tint="0.39994506668294322"/>
                </patternFill>
              </fill>
            </x14:dxf>
          </x14:cfRule>
          <x14:cfRule type="expression" priority="302619" id="{B8CD725E-55EE-4029-A8E0-08027962AE73}">
            <xm:f>AND(B12&gt;=Einstellungen!$D$170,B12&lt;=Einstellungen!$E$170)</xm:f>
            <x14:dxf>
              <fill>
                <patternFill>
                  <bgColor theme="9" tint="0.39994506668294322"/>
                </patternFill>
              </fill>
            </x14:dxf>
          </x14:cfRule>
          <x14:cfRule type="expression" priority="302620" id="{78C8F9CD-A385-4DF4-98BD-564CDD33715C}">
            <xm:f>AND(B12&gt;=Einstellungen!$D$169,B12&lt;=Einstellungen!$E$169)</xm:f>
            <x14:dxf>
              <fill>
                <patternFill>
                  <bgColor theme="9" tint="0.39994506668294322"/>
                </patternFill>
              </fill>
            </x14:dxf>
          </x14:cfRule>
          <x14:cfRule type="expression" priority="302621" id="{31214650-2013-48AA-9F2E-FAE17877BD20}">
            <xm:f>AND(B12&gt;=Einstellungen!$D$168,B12&lt;=Einstellungen!$E$168)</xm:f>
            <x14:dxf>
              <fill>
                <patternFill>
                  <bgColor theme="9" tint="0.39994506668294322"/>
                </patternFill>
              </fill>
            </x14:dxf>
          </x14:cfRule>
          <x14:cfRule type="expression" priority="302623" id="{1522D567-99D6-44D1-AF9C-37506D748C1D}">
            <xm:f>AND(B12&gt;=Einstellungen!$D$166,B12&lt;=Einstellungen!$E$166)</xm:f>
            <x14:dxf>
              <fill>
                <patternFill>
                  <bgColor theme="9" tint="0.39994506668294322"/>
                </patternFill>
              </fill>
            </x14:dxf>
          </x14:cfRule>
          <xm:sqref>DA12:DA85 CI12:CI85 BZ12:BZ85 BQ12:BQ85 BH12:BH85 AY12:AY85 AP12:AP85 AG12:AG85 X12:X85 O12:O19 F12:F19 CR12:CR85 O24:O85 F22:F85</xm:sqref>
        </x14:conditionalFormatting>
        <x14:conditionalFormatting xmlns:xm="http://schemas.microsoft.com/office/excel/2006/main">
          <x14:cfRule type="expression" priority="1162" id="{F175A43A-69E7-41C2-BC35-8835A84ECB3D}">
            <xm:f>AND(CW12&gt;=Einstellungen!$D$179,CW12&lt;=Einstellungen!$E$179)</xm:f>
            <x14:dxf>
              <fill>
                <patternFill>
                  <bgColor theme="7" tint="0.39994506668294322"/>
                </patternFill>
              </fill>
            </x14:dxf>
          </x14:cfRule>
          <x14:cfRule type="expression" priority="1154" id="{84A56336-45C4-4DC8-9365-370BFE740173}">
            <xm:f>AND(CW12&gt;=Einstellungen!$D$187,CW12&lt;=Einstellungen!$E$187)</xm:f>
            <x14:dxf>
              <fill>
                <patternFill>
                  <bgColor theme="7" tint="0.39994506668294322"/>
                </patternFill>
              </fill>
            </x14:dxf>
          </x14:cfRule>
          <x14:cfRule type="expression" priority="1155" id="{7B02EC70-C4BB-438D-8599-FD3E91F62302}">
            <xm:f>AND(CW12&gt;=Einstellungen!$D$186,CW12&lt;=Einstellungen!$E$186)</xm:f>
            <x14:dxf>
              <fill>
                <patternFill>
                  <bgColor theme="7" tint="0.39994506668294322"/>
                </patternFill>
              </fill>
            </x14:dxf>
          </x14:cfRule>
          <x14:cfRule type="expression" priority="1156" id="{F98B631F-0FF9-4374-827C-F0C0BD94C1B3}">
            <xm:f>AND(CW12&gt;=Einstellungen!$D$185,CW12&lt;=Einstellungen!$E$185)</xm:f>
            <x14:dxf>
              <fill>
                <patternFill>
                  <bgColor theme="7" tint="0.39994506668294322"/>
                </patternFill>
              </fill>
            </x14:dxf>
          </x14:cfRule>
          <x14:cfRule type="expression" priority="1153" id="{484F44F2-8F61-4631-946C-130CD33D8563}">
            <xm:f>AND(CW12&gt;=Einstellungen!$D$188,CW12&lt;=Einstellungen!$E$188)</xm:f>
            <x14:dxf>
              <fill>
                <patternFill>
                  <bgColor theme="7" tint="0.39994506668294322"/>
                </patternFill>
              </fill>
            </x14:dxf>
          </x14:cfRule>
          <x14:cfRule type="expression" priority="1161" id="{1EA5EFD3-7059-426A-BD82-ED7E312850EC}">
            <xm:f>AND(CW12&gt;=Einstellungen!$D$180,CW12&lt;=Einstellungen!$E$180)</xm:f>
            <x14:dxf>
              <fill>
                <patternFill>
                  <bgColor theme="7" tint="0.39994506668294322"/>
                </patternFill>
              </fill>
            </x14:dxf>
          </x14:cfRule>
          <x14:cfRule type="expression" priority="1160" id="{474AE29D-F5D6-4F02-8A1C-51E935508C00}">
            <xm:f>AND(CW12&gt;=Einstellungen!$D$181,CW12&lt;=Einstellungen!$E$181)</xm:f>
            <x14:dxf>
              <fill>
                <patternFill>
                  <bgColor theme="7" tint="0.39994506668294322"/>
                </patternFill>
              </fill>
            </x14:dxf>
          </x14:cfRule>
          <x14:cfRule type="expression" priority="1159" id="{08230191-5E8E-433B-AAD4-940C3BDE3D01}">
            <xm:f>AND(CW12&gt;=Einstellungen!$D$182,CW12&lt;=Einstellungen!$E$182)</xm:f>
            <x14:dxf>
              <fill>
                <patternFill>
                  <bgColor theme="7" tint="0.39994506668294322"/>
                </patternFill>
              </fill>
            </x14:dxf>
          </x14:cfRule>
          <x14:cfRule type="expression" priority="1158" id="{A0F8B620-75AB-4AA0-B519-163E6A1B82B8}">
            <xm:f>AND(CW12&gt;=Einstellungen!$D$183,CW12&lt;=Einstellungen!$E$183)</xm:f>
            <x14:dxf>
              <fill>
                <patternFill>
                  <bgColor theme="7" tint="0.39994506668294322"/>
                </patternFill>
              </fill>
            </x14:dxf>
          </x14:cfRule>
          <x14:cfRule type="expression" priority="1157" id="{4EBD983C-9B16-4D22-9C61-772F0BB3D5A3}">
            <xm:f>AND(CW12&gt;=Einstellungen!$D$184,CW12&lt;=Einstellungen!$E$184)</xm:f>
            <x14:dxf>
              <fill>
                <patternFill>
                  <bgColor theme="7" tint="0.39994506668294322"/>
                </patternFill>
              </fill>
            </x14:dxf>
          </x14:cfRule>
          <xm:sqref>DB12</xm:sqref>
        </x14:conditionalFormatting>
        <x14:conditionalFormatting xmlns:xm="http://schemas.microsoft.com/office/excel/2006/main">
          <x14:cfRule type="expression" priority="1139" id="{5E0BA202-058B-47A8-A899-92DA3B65809F}">
            <xm:f>AND(CW14&gt;=Einstellungen!$D$182,CW14&lt;=Einstellungen!$E$182)</xm:f>
            <x14:dxf>
              <fill>
                <patternFill>
                  <bgColor theme="7" tint="0.39994506668294322"/>
                </patternFill>
              </fill>
            </x14:dxf>
          </x14:cfRule>
          <x14:cfRule type="expression" priority="1142" id="{0D86F47A-9DBA-4694-A1D0-A3D7230C73FA}">
            <xm:f>AND(CW14&gt;=Einstellungen!$D$179,CW14&lt;=Einstellungen!$E$179)</xm:f>
            <x14:dxf>
              <fill>
                <patternFill>
                  <bgColor theme="7" tint="0.39994506668294322"/>
                </patternFill>
              </fill>
            </x14:dxf>
          </x14:cfRule>
          <x14:cfRule type="expression" priority="1138" id="{D102BA7D-A769-465E-B87A-19B745CE9902}">
            <xm:f>AND(CW14&gt;=Einstellungen!$D$183,CW14&lt;=Einstellungen!$E$183)</xm:f>
            <x14:dxf>
              <fill>
                <patternFill>
                  <bgColor theme="7" tint="0.39994506668294322"/>
                </patternFill>
              </fill>
            </x14:dxf>
          </x14:cfRule>
          <x14:cfRule type="expression" priority="1140" id="{85341C97-7F99-483A-A78F-59AA331A510F}">
            <xm:f>AND(CW14&gt;=Einstellungen!$D$181,CW14&lt;=Einstellungen!$E$181)</xm:f>
            <x14:dxf>
              <fill>
                <patternFill>
                  <bgColor theme="7" tint="0.39994506668294322"/>
                </patternFill>
              </fill>
            </x14:dxf>
          </x14:cfRule>
          <x14:cfRule type="expression" priority="1137" id="{DBB123AE-692B-47CD-9124-4804C3A8CE44}">
            <xm:f>AND(CW14&gt;=Einstellungen!$D$184,CW14&lt;=Einstellungen!$E$184)</xm:f>
            <x14:dxf>
              <fill>
                <patternFill>
                  <bgColor theme="7" tint="0.39994506668294322"/>
                </patternFill>
              </fill>
            </x14:dxf>
          </x14:cfRule>
          <x14:cfRule type="expression" priority="1135" id="{A389A171-F2A2-40B1-A56D-185C0CBBF15C}">
            <xm:f>AND(CW14&gt;=Einstellungen!$D$186,CW14&lt;=Einstellungen!$E$186)</xm:f>
            <x14:dxf>
              <fill>
                <patternFill>
                  <bgColor theme="7" tint="0.39994506668294322"/>
                </patternFill>
              </fill>
            </x14:dxf>
          </x14:cfRule>
          <x14:cfRule type="expression" priority="1134" id="{DCD8AD2A-D2BF-436C-8331-56135E693282}">
            <xm:f>AND(CW14&gt;=Einstellungen!$D$187,CW14&lt;=Einstellungen!$E$187)</xm:f>
            <x14:dxf>
              <fill>
                <patternFill>
                  <bgColor theme="7" tint="0.39994506668294322"/>
                </patternFill>
              </fill>
            </x14:dxf>
          </x14:cfRule>
          <x14:cfRule type="expression" priority="1141" id="{020190F0-E554-48CA-A78B-B0A606A1C7B0}">
            <xm:f>AND(CW14&gt;=Einstellungen!$D$180,CW14&lt;=Einstellungen!$E$180)</xm:f>
            <x14:dxf>
              <fill>
                <patternFill>
                  <bgColor theme="7" tint="0.39994506668294322"/>
                </patternFill>
              </fill>
            </x14:dxf>
          </x14:cfRule>
          <x14:cfRule type="expression" priority="1133" id="{1D8CD553-476F-48F2-A559-8A33A06CF8C7}">
            <xm:f>AND(CW14&gt;=Einstellungen!$D$188,CW14&lt;=Einstellungen!$E$188)</xm:f>
            <x14:dxf>
              <fill>
                <patternFill>
                  <bgColor theme="7" tint="0.39994506668294322"/>
                </patternFill>
              </fill>
            </x14:dxf>
          </x14:cfRule>
          <x14:cfRule type="expression" priority="1136" id="{6ABAF76E-258E-49C9-8C6D-1F11EA90550C}">
            <xm:f>AND(CW14&gt;=Einstellungen!$D$185,CW14&lt;=Einstellungen!$E$185)</xm:f>
            <x14:dxf>
              <fill>
                <patternFill>
                  <bgColor theme="7" tint="0.39994506668294322"/>
                </patternFill>
              </fill>
            </x14:dxf>
          </x14:cfRule>
          <xm:sqref>DB14 DB16 DB18 DB20 DB22 DB24 DB26 DB28 DB30 DB32 DB34 DB36 DB38 DB40 DB42 DB44 DB46 DB48 DB50 DB52 DB54 DB56 DB58 DB60 DB62 DB64 DB66 DB68 DB70 DB72 DB74 DB76 DB78 DB80 DB82 DB84</xm:sqref>
        </x14:conditionalFormatting>
        <x14:conditionalFormatting xmlns:xm="http://schemas.microsoft.com/office/excel/2006/main">
          <x14:cfRule type="expression" priority="1148" id="{A1577C9E-30BA-4902-97F2-5771B768F20D}">
            <xm:f>AND(CW14&gt;=Einstellungen!$D$183,CW14&lt;=Einstellungen!$E$183)</xm:f>
            <x14:dxf>
              <fill>
                <patternFill>
                  <bgColor theme="7" tint="0.39994506668294322"/>
                </patternFill>
              </fill>
            </x14:dxf>
          </x14:cfRule>
          <x14:cfRule type="expression" priority="1152" id="{900278ED-C1D0-4910-B119-9112658C9E19}">
            <xm:f>AND(CW14&gt;=Einstellungen!$D$179,CW14&lt;=Einstellungen!$E$179)</xm:f>
            <x14:dxf>
              <fill>
                <patternFill>
                  <bgColor theme="7" tint="0.39994506668294322"/>
                </patternFill>
              </fill>
            </x14:dxf>
          </x14:cfRule>
          <x14:cfRule type="expression" priority="1147" id="{CB75F969-EE24-45B7-A054-832423B595D7}">
            <xm:f>AND(CW14&gt;=Einstellungen!$D$184,CW14&lt;=Einstellungen!$E$184)</xm:f>
            <x14:dxf>
              <fill>
                <patternFill>
                  <bgColor theme="7" tint="0.39994506668294322"/>
                </patternFill>
              </fill>
            </x14:dxf>
          </x14:cfRule>
          <x14:cfRule type="expression" priority="1151" id="{FA2B3141-04D9-43B2-A52E-C36324046059}">
            <xm:f>AND(CW14&gt;=Einstellungen!$D$180,CW14&lt;=Einstellungen!$E$180)</xm:f>
            <x14:dxf>
              <fill>
                <patternFill>
                  <bgColor theme="7" tint="0.39994506668294322"/>
                </patternFill>
              </fill>
            </x14:dxf>
          </x14:cfRule>
          <x14:cfRule type="expression" priority="1146" id="{D78C164B-B7F5-4D8C-97BE-F9C2AE3202B8}">
            <xm:f>AND(CW14&gt;=Einstellungen!$D$185,CW14&lt;=Einstellungen!$E$185)</xm:f>
            <x14:dxf>
              <fill>
                <patternFill>
                  <bgColor theme="7" tint="0.39994506668294322"/>
                </patternFill>
              </fill>
            </x14:dxf>
          </x14:cfRule>
          <x14:cfRule type="expression" priority="1144" id="{7F0B64BF-C4AC-43F7-9C9B-A1C99057EF33}">
            <xm:f>AND(CW14&gt;=Einstellungen!$D$187,CW14&lt;=Einstellungen!$E$187)</xm:f>
            <x14:dxf>
              <fill>
                <patternFill>
                  <bgColor theme="7" tint="0.39994506668294322"/>
                </patternFill>
              </fill>
            </x14:dxf>
          </x14:cfRule>
          <x14:cfRule type="expression" priority="1145" id="{500D56F0-253F-4189-B325-7A6C7846E887}">
            <xm:f>AND(CW14&gt;=Einstellungen!$D$186,CW14&lt;=Einstellungen!$E$186)</xm:f>
            <x14:dxf>
              <fill>
                <patternFill>
                  <bgColor theme="7" tint="0.39994506668294322"/>
                </patternFill>
              </fill>
            </x14:dxf>
          </x14:cfRule>
          <x14:cfRule type="expression" priority="1150" id="{643795E0-17A7-4AD5-BA80-A1D4E12D054F}">
            <xm:f>AND(CW14&gt;=Einstellungen!$D$181,CW14&lt;=Einstellungen!$E$181)</xm:f>
            <x14:dxf>
              <fill>
                <patternFill>
                  <bgColor theme="7" tint="0.39994506668294322"/>
                </patternFill>
              </fill>
            </x14:dxf>
          </x14:cfRule>
          <x14:cfRule type="expression" priority="1149" id="{0C2DE478-1CD9-4F50-9E67-7D7EF84D238F}">
            <xm:f>AND(CW14&gt;=Einstellungen!$D$182,CW14&lt;=Einstellungen!$E$182)</xm:f>
            <x14:dxf>
              <fill>
                <patternFill>
                  <bgColor theme="7" tint="0.39994506668294322"/>
                </patternFill>
              </fill>
            </x14:dxf>
          </x14:cfRule>
          <x14:cfRule type="expression" priority="1143" id="{176128D9-4896-4044-9893-629B1ACF368D}">
            <xm:f>AND(CW14&gt;=Einstellungen!$D$188,CW14&lt;=Einstellungen!$E$188)</xm:f>
            <x14:dxf>
              <fill>
                <patternFill>
                  <bgColor theme="7" tint="0.39994506668294322"/>
                </patternFill>
              </fill>
            </x14:dxf>
          </x14:cfRule>
          <xm:sqref>DB15 DB17 DB19 DB21 DB23 DB25 DB27 DB29 DB31 DB33 DB35 DB37 DB39 DB41 DB43 DB45 DB47 DB49 DB51 DB53 DB55 DB57 DB59 DB61 DB63 DB65 DB67 DB69 DB71 DB73 DB75 DB77 DB79 DB81 DB83 DB85</xm:sqref>
        </x14:conditionalFormatting>
        <x14:conditionalFormatting xmlns:xm="http://schemas.microsoft.com/office/excel/2006/main">
          <x14:cfRule type="expression" priority="1240" id="{0DC9C461-35CA-489E-B6E6-69B97683B5D2}">
            <xm:f>AND(CW12&gt;=Einstellungen!$D$194,CW12&lt;=Einstellungen!$E$194)</xm:f>
            <x14:dxf>
              <fill>
                <patternFill>
                  <bgColor theme="5" tint="0.59996337778862885"/>
                </patternFill>
              </fill>
            </x14:dxf>
          </x14:cfRule>
          <x14:cfRule type="expression" priority="1241" id="{32EE5FAC-E104-4BF9-ABD9-3A1E401A6B4E}">
            <xm:f>AND(CW12&gt;=Einstellungen!$D$193,CW12&lt;=Einstellungen!$E$193)</xm:f>
            <x14:dxf>
              <fill>
                <patternFill>
                  <bgColor theme="5" tint="0.59996337778862885"/>
                </patternFill>
              </fill>
            </x14:dxf>
          </x14:cfRule>
          <x14:cfRule type="expression" priority="1233" id="{EA761149-4A9E-4CA5-A434-83683DC49309}">
            <xm:f>AND(CW12&gt;=Einstellungen!$D$201,CW12&lt;=Einstellungen!$E$201)</xm:f>
            <x14:dxf>
              <fill>
                <patternFill>
                  <bgColor theme="5" tint="0.59996337778862885"/>
                </patternFill>
              </fill>
            </x14:dxf>
          </x14:cfRule>
          <x14:cfRule type="expression" priority="1242" id="{60B60FFF-C128-4004-B81F-F181A6DE8347}">
            <xm:f>AND(CW12&gt;=Einstellungen!$D$192,CW12&lt;=Einstellungen!$E$192)</xm:f>
            <x14:dxf>
              <fill>
                <patternFill>
                  <bgColor theme="5" tint="0.59996337778862885"/>
                </patternFill>
              </fill>
            </x14:dxf>
          </x14:cfRule>
          <x14:cfRule type="expression" priority="1239" id="{9BA289CD-1124-4924-A930-ED3CAF9DE944}">
            <xm:f>AND(CW12&gt;=Einstellungen!$D$195,CW12&lt;=Einstellungen!$E$195)</xm:f>
            <x14:dxf>
              <fill>
                <patternFill>
                  <bgColor theme="5" tint="0.59996337778862885"/>
                </patternFill>
              </fill>
            </x14:dxf>
          </x14:cfRule>
          <x14:cfRule type="expression" priority="1234" id="{BBE0D2D8-2746-460A-813C-C988B0483B11}">
            <xm:f>AND(CW12&gt;=Einstellungen!$D$200,CW12&lt;=Einstellungen!$E$200)</xm:f>
            <x14:dxf>
              <fill>
                <patternFill>
                  <bgColor theme="5" tint="0.59996337778862885"/>
                </patternFill>
              </fill>
            </x14:dxf>
          </x14:cfRule>
          <x14:cfRule type="expression" priority="1235" id="{E1785C65-9EEA-46B6-985B-BD5F3C86F52D}">
            <xm:f>AND(CW12&gt;=Einstellungen!$D$199,CW12&lt;=Einstellungen!$E$199)</xm:f>
            <x14:dxf>
              <fill>
                <patternFill>
                  <bgColor theme="5" tint="0.59996337778862885"/>
                </patternFill>
              </fill>
            </x14:dxf>
          </x14:cfRule>
          <x14:cfRule type="expression" priority="1236" id="{81461E0D-8093-4D2B-B6A7-1269DE2C0BDD}">
            <xm:f>AND(CW12&gt;=Einstellungen!$D$198,CW12&lt;=Einstellungen!$E$198)</xm:f>
            <x14:dxf>
              <fill>
                <patternFill>
                  <bgColor theme="5" tint="0.59996337778862885"/>
                </patternFill>
              </fill>
            </x14:dxf>
          </x14:cfRule>
          <x14:cfRule type="expression" priority="1237" id="{C0E27564-2D42-4F22-8CC4-9AF3E2AE7435}">
            <xm:f>AND(CW12&gt;=Einstellungen!$D$197,CW12&lt;=Einstellungen!$E$197)</xm:f>
            <x14:dxf>
              <fill>
                <patternFill>
                  <bgColor theme="5" tint="0.59996337778862885"/>
                </patternFill>
              </fill>
            </x14:dxf>
          </x14:cfRule>
          <x14:cfRule type="expression" priority="1238" id="{70BF9157-6886-4EB8-A7C5-B62DCDFF99AF}">
            <xm:f>AND(CW12&gt;=Einstellungen!$D$196,CW12&lt;=Einstellungen!$E$196)</xm:f>
            <x14:dxf>
              <fill>
                <patternFill>
                  <bgColor theme="5" tint="0.59996337778862885"/>
                </patternFill>
              </fill>
            </x14:dxf>
          </x14:cfRule>
          <xm:sqref>DC12</xm:sqref>
        </x14:conditionalFormatting>
        <x14:conditionalFormatting xmlns:xm="http://schemas.microsoft.com/office/excel/2006/main">
          <x14:cfRule type="expression" priority="1223" id="{E0A3D62B-73E5-4E27-8877-733977F95562}">
            <xm:f>AND(CW12&gt;=Einstellungen!$D$201,CW12&lt;=Einstellungen!$E$201)</xm:f>
            <x14:dxf>
              <fill>
                <patternFill>
                  <bgColor theme="5" tint="0.59996337778862885"/>
                </patternFill>
              </fill>
            </x14:dxf>
          </x14:cfRule>
          <x14:cfRule type="expression" priority="1224" id="{7784EF13-1BEB-4DDB-B721-769A2FB9C3BF}">
            <xm:f>AND(CW12&gt;=Einstellungen!$D$200,CW12&lt;=Einstellungen!$E$200)</xm:f>
            <x14:dxf>
              <fill>
                <patternFill>
                  <bgColor theme="5" tint="0.59996337778862885"/>
                </patternFill>
              </fill>
            </x14:dxf>
          </x14:cfRule>
          <x14:cfRule type="expression" priority="1225" id="{35529D80-989D-48CD-9116-C51C2052C7C7}">
            <xm:f>AND(CW12&gt;=Einstellungen!$D$199,CW12&lt;=Einstellungen!$E$199)</xm:f>
            <x14:dxf>
              <fill>
                <patternFill>
                  <bgColor theme="5" tint="0.59996337778862885"/>
                </patternFill>
              </fill>
            </x14:dxf>
          </x14:cfRule>
          <x14:cfRule type="expression" priority="1227" id="{692F1EBD-A08E-44DD-9F96-E312A56C5003}">
            <xm:f>AND(CW12&gt;=Einstellungen!$D$197,CW12&lt;=Einstellungen!$E$197)</xm:f>
            <x14:dxf>
              <fill>
                <patternFill>
                  <bgColor theme="5" tint="0.59996337778862885"/>
                </patternFill>
              </fill>
            </x14:dxf>
          </x14:cfRule>
          <x14:cfRule type="expression" priority="1229" id="{D0FEB9AE-878A-402B-8AB5-A4609386650D}">
            <xm:f>AND(CW12&gt;=Einstellungen!$D$195,CW12&lt;=Einstellungen!$E$195)</xm:f>
            <x14:dxf>
              <fill>
                <patternFill>
                  <bgColor theme="5" tint="0.59996337778862885"/>
                </patternFill>
              </fill>
            </x14:dxf>
          </x14:cfRule>
          <x14:cfRule type="expression" priority="1230" id="{35B4C41D-5A70-4F1F-9258-3A7140487050}">
            <xm:f>AND(CW12&gt;=Einstellungen!$D$194,CW12&lt;=Einstellungen!$E$194)</xm:f>
            <x14:dxf>
              <fill>
                <patternFill>
                  <bgColor theme="5" tint="0.59996337778862885"/>
                </patternFill>
              </fill>
            </x14:dxf>
          </x14:cfRule>
          <x14:cfRule type="expression" priority="1231" id="{27426E76-108B-423C-804B-70A74AC5F66B}">
            <xm:f>AND(CW12&gt;=Einstellungen!$D$193,CW12&lt;=Einstellungen!$E$193)</xm:f>
            <x14:dxf>
              <fill>
                <patternFill>
                  <bgColor theme="5" tint="0.59996337778862885"/>
                </patternFill>
              </fill>
            </x14:dxf>
          </x14:cfRule>
          <x14:cfRule type="expression" priority="1232" id="{A1B59264-30E2-457F-9275-4FB73BC85A66}">
            <xm:f>AND(CW12&gt;=Einstellungen!$D$192,CW12&lt;=Einstellungen!$E$192)</xm:f>
            <x14:dxf>
              <fill>
                <patternFill>
                  <bgColor theme="5" tint="0.59996337778862885"/>
                </patternFill>
              </fill>
            </x14:dxf>
          </x14:cfRule>
          <x14:cfRule type="expression" priority="1226" id="{E6414AB9-008A-4A28-B9DB-625CA206095B}">
            <xm:f>AND(CW12&gt;=Einstellungen!$D$198,CW12&lt;=Einstellungen!$E$198)</xm:f>
            <x14:dxf>
              <fill>
                <patternFill>
                  <bgColor theme="5" tint="0.59996337778862885"/>
                </patternFill>
              </fill>
            </x14:dxf>
          </x14:cfRule>
          <x14:cfRule type="expression" priority="1228" id="{33644836-638E-4AA9-8495-AA3BA1D0310A}">
            <xm:f>AND(CW12&gt;=Einstellungen!$D$196,CW12&lt;=Einstellungen!$E$196)</xm:f>
            <x14:dxf>
              <fill>
                <patternFill>
                  <bgColor theme="5" tint="0.59996337778862885"/>
                </patternFill>
              </fill>
            </x14:dxf>
          </x14:cfRule>
          <xm:sqref>DC13</xm:sqref>
        </x14:conditionalFormatting>
        <x14:conditionalFormatting xmlns:xm="http://schemas.microsoft.com/office/excel/2006/main">
          <x14:cfRule type="expression" priority="1126" id="{FF2D85A3-1887-4573-9F86-E56A40A16F01}">
            <xm:f>AND(CW14&gt;=Einstellungen!$D$198,CW14&lt;=Einstellungen!$E$198)</xm:f>
            <x14:dxf>
              <fill>
                <patternFill>
                  <bgColor theme="5" tint="0.59996337778862885"/>
                </patternFill>
              </fill>
            </x14:dxf>
          </x14:cfRule>
          <x14:cfRule type="expression" priority="1125" id="{E49E4A5C-FFB6-4632-AB69-7060BEE729AA}">
            <xm:f>AND(CW14&gt;=Einstellungen!$D$199,CW14&lt;=Einstellungen!$E$199)</xm:f>
            <x14:dxf>
              <fill>
                <patternFill>
                  <bgColor theme="5" tint="0.59996337778862885"/>
                </patternFill>
              </fill>
            </x14:dxf>
          </x14:cfRule>
          <x14:cfRule type="expression" priority="1124" id="{9D5E0F42-52D7-4057-9A1D-DAA5441AD7B1}">
            <xm:f>AND(CW14&gt;=Einstellungen!$D$200,CW14&lt;=Einstellungen!$E$200)</xm:f>
            <x14:dxf>
              <fill>
                <patternFill>
                  <bgColor theme="5" tint="0.59996337778862885"/>
                </patternFill>
              </fill>
            </x14:dxf>
          </x14:cfRule>
          <x14:cfRule type="expression" priority="1127" id="{62AF2DDD-C140-498E-8998-C15E79A804B7}">
            <xm:f>AND(CW14&gt;=Einstellungen!$D$197,CW14&lt;=Einstellungen!$E$197)</xm:f>
            <x14:dxf>
              <fill>
                <patternFill>
                  <bgColor theme="5" tint="0.59996337778862885"/>
                </patternFill>
              </fill>
            </x14:dxf>
          </x14:cfRule>
          <x14:cfRule type="expression" priority="1131" id="{1AEF5847-6C69-4238-BE17-DDA79A89D50D}">
            <xm:f>AND(CW14&gt;=Einstellungen!$D$193,CW14&lt;=Einstellungen!$E$193)</xm:f>
            <x14:dxf>
              <fill>
                <patternFill>
                  <bgColor theme="5" tint="0.59996337778862885"/>
                </patternFill>
              </fill>
            </x14:dxf>
          </x14:cfRule>
          <x14:cfRule type="expression" priority="1132" id="{42BF759E-DC3A-472E-A3F5-A6B8039A9294}">
            <xm:f>AND(CW14&gt;=Einstellungen!$D$192,CW14&lt;=Einstellungen!$E$192)</xm:f>
            <x14:dxf>
              <fill>
                <patternFill>
                  <bgColor theme="5" tint="0.59996337778862885"/>
                </patternFill>
              </fill>
            </x14:dxf>
          </x14:cfRule>
          <x14:cfRule type="expression" priority="1123" id="{39B1187F-5CC9-4580-BE58-52146D012BBE}">
            <xm:f>AND(CW14&gt;=Einstellungen!$D$201,CW14&lt;=Einstellungen!$E$201)</xm:f>
            <x14:dxf>
              <fill>
                <patternFill>
                  <bgColor theme="5" tint="0.59996337778862885"/>
                </patternFill>
              </fill>
            </x14:dxf>
          </x14:cfRule>
          <x14:cfRule type="expression" priority="1128" id="{376BB2CD-EE0D-4BA5-90B7-B1866A7D600C}">
            <xm:f>AND(CW14&gt;=Einstellungen!$D$196,CW14&lt;=Einstellungen!$E$196)</xm:f>
            <x14:dxf>
              <fill>
                <patternFill>
                  <bgColor theme="5" tint="0.59996337778862885"/>
                </patternFill>
              </fill>
            </x14:dxf>
          </x14:cfRule>
          <x14:cfRule type="expression" priority="1129" id="{FB45411A-D595-4616-A476-B3B1E3BF3D87}">
            <xm:f>AND(CW14&gt;=Einstellungen!$D$195,CW14&lt;=Einstellungen!$E$195)</xm:f>
            <x14:dxf>
              <fill>
                <patternFill>
                  <bgColor theme="5" tint="0.59996337778862885"/>
                </patternFill>
              </fill>
            </x14:dxf>
          </x14:cfRule>
          <x14:cfRule type="expression" priority="1130" id="{54FA9D1D-08A1-43BC-8519-7327C8B8EFFC}">
            <xm:f>AND(CW14&gt;=Einstellungen!$D$194,CW14&lt;=Einstellungen!$E$194)</xm:f>
            <x14:dxf>
              <fill>
                <patternFill>
                  <bgColor theme="5" tint="0.59996337778862885"/>
                </patternFill>
              </fill>
            </x14:dxf>
          </x14:cfRule>
          <xm:sqref>DC14 DC16 DC18 DC20 DC22 DC24 DC26 DC28 DC30 DC32 DC34 DC36 DC38 DC40 DC42 DC44 DC46 DC48 DC50 DC52 DC54 DC56 DC58 DC60 DC62 DC64 DC66 DC68 DC70 DC72 DC74 DC76 DC78 DC80 DC82 DC84</xm:sqref>
        </x14:conditionalFormatting>
        <x14:conditionalFormatting xmlns:xm="http://schemas.microsoft.com/office/excel/2006/main">
          <x14:cfRule type="expression" priority="1114" id="{9199B035-DA15-42A0-9FF9-194B763038F6}">
            <xm:f>AND(CW14&gt;=Einstellungen!$D$200,CW14&lt;=Einstellungen!$E$200)</xm:f>
            <x14:dxf>
              <fill>
                <patternFill>
                  <bgColor theme="5" tint="0.59996337778862885"/>
                </patternFill>
              </fill>
            </x14:dxf>
          </x14:cfRule>
          <x14:cfRule type="expression" priority="1113" id="{12CC4FA9-F9EC-4BFE-B0B7-44649A10C49C}">
            <xm:f>AND(CW14&gt;=Einstellungen!$D$201,CW14&lt;=Einstellungen!$E$201)</xm:f>
            <x14:dxf>
              <fill>
                <patternFill>
                  <bgColor theme="5" tint="0.59996337778862885"/>
                </patternFill>
              </fill>
            </x14:dxf>
          </x14:cfRule>
          <x14:cfRule type="expression" priority="1121" id="{90326C6C-F34C-4D77-9C41-77D6010ABDDA}">
            <xm:f>AND(CW14&gt;=Einstellungen!$D$193,CW14&lt;=Einstellungen!$E$193)</xm:f>
            <x14:dxf>
              <fill>
                <patternFill>
                  <bgColor theme="5" tint="0.59996337778862885"/>
                </patternFill>
              </fill>
            </x14:dxf>
          </x14:cfRule>
          <x14:cfRule type="expression" priority="1120" id="{3661DA98-389C-475A-BBA5-24B1AFD1905D}">
            <xm:f>AND(CW14&gt;=Einstellungen!$D$194,CW14&lt;=Einstellungen!$E$194)</xm:f>
            <x14:dxf>
              <fill>
                <patternFill>
                  <bgColor theme="5" tint="0.59996337778862885"/>
                </patternFill>
              </fill>
            </x14:dxf>
          </x14:cfRule>
          <x14:cfRule type="expression" priority="1117" id="{52AABAD1-408C-4425-8381-0F71850A60FB}">
            <xm:f>AND(CW14&gt;=Einstellungen!$D$197,CW14&lt;=Einstellungen!$E$197)</xm:f>
            <x14:dxf>
              <fill>
                <patternFill>
                  <bgColor theme="5" tint="0.59996337778862885"/>
                </patternFill>
              </fill>
            </x14:dxf>
          </x14:cfRule>
          <x14:cfRule type="expression" priority="1119" id="{C997409F-AA6A-4FA5-8C20-317F5D8979BF}">
            <xm:f>AND(CW14&gt;=Einstellungen!$D$195,CW14&lt;=Einstellungen!$E$195)</xm:f>
            <x14:dxf>
              <fill>
                <patternFill>
                  <bgColor theme="5" tint="0.59996337778862885"/>
                </patternFill>
              </fill>
            </x14:dxf>
          </x14:cfRule>
          <x14:cfRule type="expression" priority="1122" id="{1452BD24-9B2B-4686-AF47-67A0408D4BB7}">
            <xm:f>AND(CW14&gt;=Einstellungen!$D$192,CW14&lt;=Einstellungen!$E$192)</xm:f>
            <x14:dxf>
              <fill>
                <patternFill>
                  <bgColor theme="5" tint="0.59996337778862885"/>
                </patternFill>
              </fill>
            </x14:dxf>
          </x14:cfRule>
          <x14:cfRule type="expression" priority="1118" id="{CCB00FD8-B2E5-4E4F-8C32-2A43621F2CD7}">
            <xm:f>AND(CW14&gt;=Einstellungen!$D$196,CW14&lt;=Einstellungen!$E$196)</xm:f>
            <x14:dxf>
              <fill>
                <patternFill>
                  <bgColor theme="5" tint="0.59996337778862885"/>
                </patternFill>
              </fill>
            </x14:dxf>
          </x14:cfRule>
          <x14:cfRule type="expression" priority="1116" id="{C51B9EF0-CF80-4359-B8BB-D7C43889BC0A}">
            <xm:f>AND(CW14&gt;=Einstellungen!$D$198,CW14&lt;=Einstellungen!$E$198)</xm:f>
            <x14:dxf>
              <fill>
                <patternFill>
                  <bgColor theme="5" tint="0.59996337778862885"/>
                </patternFill>
              </fill>
            </x14:dxf>
          </x14:cfRule>
          <x14:cfRule type="expression" priority="1115" id="{69FFC920-EC65-4350-B7CB-DFD9BA535A25}">
            <xm:f>AND(CW14&gt;=Einstellungen!$D$199,CW14&lt;=Einstellungen!$E$199)</xm:f>
            <x14:dxf>
              <fill>
                <patternFill>
                  <bgColor theme="5" tint="0.59996337778862885"/>
                </patternFill>
              </fill>
            </x14:dxf>
          </x14:cfRule>
          <xm:sqref>DC15 DC17 DC19 DC21 DC23 DC25 DC27 DC29 DC31 DC33 DC35 DC37 DC39 DC41 DC43 DC45 DC47 DC49 DC51 DC53 DC55 DC57 DC59 DC61 DC63 DC65 DC67 DC69 DC71 DC73 DC75 DC77 DC79 DC81 DC83 DC85</xm:sqref>
        </x14:conditionalFormatting>
        <x14:conditionalFormatting xmlns:xm="http://schemas.microsoft.com/office/excel/2006/main">
          <x14:cfRule type="expression" priority="1222" id="{23ECB44B-D13C-4BC8-AA44-2BF0261DFF24}">
            <xm:f>AND(CW12&gt;=Einstellungen!$D$214,CW12&lt;=Einstellungen!$E$214)</xm:f>
            <x14:dxf>
              <fill>
                <patternFill>
                  <bgColor rgb="FFFFC000"/>
                </patternFill>
              </fill>
            </x14:dxf>
          </x14:cfRule>
          <x14:cfRule type="expression" priority="1221" id="{7A61B322-4338-4F67-9CAA-CF50831249D9}">
            <xm:f>AND(CW12&gt;=Einstellungen!$D$213,CW12&lt;=Einstellungen!$E$213)</xm:f>
            <x14:dxf>
              <fill>
                <patternFill>
                  <bgColor rgb="FFFFC000"/>
                </patternFill>
              </fill>
            </x14:dxf>
          </x14:cfRule>
          <x14:cfRule type="expression" priority="1220" id="{816D87E7-8B8F-4557-8FF8-D02D3710C7BB}">
            <xm:f>AND(CW12&gt;=Einstellungen!$D$212,CW12&lt;=Einstellungen!$E$212)</xm:f>
            <x14:dxf>
              <fill>
                <patternFill>
                  <bgColor rgb="FFFFC000"/>
                </patternFill>
              </fill>
            </x14:dxf>
          </x14:cfRule>
          <x14:cfRule type="expression" priority="1219" id="{6666698F-53B1-473D-841A-1F7F6FD54EBD}">
            <xm:f>AND(CW12&gt;=Einstellungen!$D$211,CW12&lt;=Einstellungen!$E$211)</xm:f>
            <x14:dxf>
              <fill>
                <patternFill>
                  <bgColor rgb="FFFFC000"/>
                </patternFill>
              </fill>
            </x14:dxf>
          </x14:cfRule>
          <x14:cfRule type="expression" priority="1218" id="{C1946F6B-1B84-490E-AE96-7008E3F49F7E}">
            <xm:f>AND(CW12&gt;=Einstellungen!$D$210,CW12&lt;=Einstellungen!$E$210)</xm:f>
            <x14:dxf>
              <fill>
                <patternFill>
                  <bgColor rgb="FFFFC000"/>
                </patternFill>
              </fill>
            </x14:dxf>
          </x14:cfRule>
          <x14:cfRule type="expression" priority="1217" id="{F9C0EDED-FBF6-4B46-9A69-1160A44B9DFE}">
            <xm:f>AND(CW12&gt;=Einstellungen!$D$209,CW12&lt;=Einstellungen!$E$209)</xm:f>
            <x14:dxf>
              <fill>
                <patternFill>
                  <bgColor rgb="FFFFC000"/>
                </patternFill>
              </fill>
            </x14:dxf>
          </x14:cfRule>
          <x14:cfRule type="expression" priority="1215" id="{564FA5A9-492C-4E54-A077-3199BA1BF0AF}">
            <xm:f>AND(CW12&gt;=Einstellungen!$D$207,CW12&lt;=Einstellungen!$E$207)</xm:f>
            <x14:dxf>
              <fill>
                <patternFill>
                  <bgColor rgb="FFFFC000"/>
                </patternFill>
              </fill>
            </x14:dxf>
          </x14:cfRule>
          <x14:cfRule type="expression" priority="1213" id="{8210C46A-2940-4D5B-8C4A-2CA11ECB2808}">
            <xm:f>AND(CW12&gt;=Einstellungen!$D$205,CW12&lt;=Einstellungen!$E$205)</xm:f>
            <x14:dxf>
              <fill>
                <patternFill>
                  <bgColor rgb="FFFFC000"/>
                </patternFill>
              </fill>
            </x14:dxf>
          </x14:cfRule>
          <x14:cfRule type="expression" priority="1216" id="{8F2C652E-ECEB-4EBF-85E0-54D032620B22}">
            <xm:f>AND(CW12&gt;=Einstellungen!$D$208,CW12&lt;=Einstellungen!$E$208)</xm:f>
            <x14:dxf>
              <fill>
                <patternFill>
                  <bgColor rgb="FFFFC000"/>
                </patternFill>
              </fill>
            </x14:dxf>
          </x14:cfRule>
          <x14:cfRule type="expression" priority="1214" id="{8FEF6F05-F1DD-41F0-A903-380335E29CAE}">
            <xm:f>AND( CW12&gt;=Einstellungen!$D$206,CW12&lt;=Einstellungen!$E$206)</xm:f>
            <x14:dxf>
              <fill>
                <patternFill>
                  <bgColor rgb="FFFFC000"/>
                </patternFill>
              </fill>
            </x14:dxf>
          </x14:cfRule>
          <xm:sqref>DD12</xm:sqref>
        </x14:conditionalFormatting>
        <x14:conditionalFormatting xmlns:xm="http://schemas.microsoft.com/office/excel/2006/main">
          <x14:cfRule type="expression" priority="1203" id="{F285C28F-ED64-4605-9D94-9A308F6DCDD8}">
            <xm:f>AND(CW12&gt;=Einstellungen!$D$205,CW12&lt;=Einstellungen!$E$205)</xm:f>
            <x14:dxf>
              <fill>
                <patternFill>
                  <bgColor rgb="FFFFC000"/>
                </patternFill>
              </fill>
            </x14:dxf>
          </x14:cfRule>
          <x14:cfRule type="expression" priority="1211" id="{D1D96082-3B49-41A7-9F8E-0655A13534AD}">
            <xm:f>AND(CW12&gt;=Einstellungen!$D$213,CW12&lt;=Einstellungen!$E$213)</xm:f>
            <x14:dxf>
              <fill>
                <patternFill>
                  <bgColor rgb="FFFFC000"/>
                </patternFill>
              </fill>
            </x14:dxf>
          </x14:cfRule>
          <x14:cfRule type="expression" priority="1210" id="{FECDFE70-0A3A-4E0D-89B4-273389EEA381}">
            <xm:f>AND(CW12&gt;=Einstellungen!$D$212,CW12&lt;=Einstellungen!$E$212)</xm:f>
            <x14:dxf>
              <fill>
                <patternFill>
                  <bgColor rgb="FFFFC000"/>
                </patternFill>
              </fill>
            </x14:dxf>
          </x14:cfRule>
          <x14:cfRule type="expression" priority="1209" id="{46AAE6DD-6DD2-440F-9E9B-70985FCE728A}">
            <xm:f>AND(CW12&gt;=Einstellungen!$D$211,CW12&lt;=Einstellungen!$E$211)</xm:f>
            <x14:dxf>
              <fill>
                <patternFill>
                  <bgColor rgb="FFFFC000"/>
                </patternFill>
              </fill>
            </x14:dxf>
          </x14:cfRule>
          <x14:cfRule type="expression" priority="1208" id="{F2914B13-CCDF-43A0-A87C-0A577063E0D9}">
            <xm:f>AND(CW12&gt;=Einstellungen!$D$210,CW12&lt;=Einstellungen!$E$210)</xm:f>
            <x14:dxf>
              <fill>
                <patternFill>
                  <bgColor rgb="FFFFC000"/>
                </patternFill>
              </fill>
            </x14:dxf>
          </x14:cfRule>
          <x14:cfRule type="expression" priority="1207" id="{D8C83D70-9329-4CC7-88A5-3FB0A21A8C96}">
            <xm:f>AND(CW12&gt;=Einstellungen!$D$209,CW12&lt;=Einstellungen!$E$209)</xm:f>
            <x14:dxf>
              <fill>
                <patternFill>
                  <bgColor rgb="FFFFC000"/>
                </patternFill>
              </fill>
            </x14:dxf>
          </x14:cfRule>
          <x14:cfRule type="expression" priority="1206" id="{90C4CB20-1140-49E8-A837-265B5B0F4EAA}">
            <xm:f>AND(CW12&gt;=Einstellungen!$D$208,CW12&lt;=Einstellungen!$E$208)</xm:f>
            <x14:dxf>
              <fill>
                <patternFill>
                  <bgColor rgb="FFFFC000"/>
                </patternFill>
              </fill>
            </x14:dxf>
          </x14:cfRule>
          <x14:cfRule type="expression" priority="1205" id="{72EA9237-48A5-4611-BCE8-E3CEF6FDE6F4}">
            <xm:f>AND(CW12&gt;=Einstellungen!$D$207,CW12&lt;=Einstellungen!$E$207)</xm:f>
            <x14:dxf>
              <fill>
                <patternFill>
                  <bgColor rgb="FFFFC000"/>
                </patternFill>
              </fill>
            </x14:dxf>
          </x14:cfRule>
          <x14:cfRule type="expression" priority="1204" id="{37444DC4-AE26-4127-85EF-8123C17CEBEE}">
            <xm:f>AND(CW12&gt;=Einstellungen!$D$206,CW12&lt;=Einstellungen!$E$206)</xm:f>
            <x14:dxf>
              <fill>
                <patternFill>
                  <bgColor rgb="FFFFC000"/>
                </patternFill>
              </fill>
            </x14:dxf>
          </x14:cfRule>
          <x14:cfRule type="expression" priority="1212" id="{3FED4F0F-0129-4433-A98D-909DB0D0180F}">
            <xm:f>AND(CW12&gt;=Einstellungen!$D$214,CW12&lt;=Einstellungen!$E$214)</xm:f>
            <x14:dxf>
              <fill>
                <patternFill>
                  <bgColor rgb="FFFFC000"/>
                </patternFill>
              </fill>
            </x14:dxf>
          </x14:cfRule>
          <xm:sqref>DD13</xm:sqref>
        </x14:conditionalFormatting>
        <x14:conditionalFormatting xmlns:xm="http://schemas.microsoft.com/office/excel/2006/main">
          <x14:cfRule type="expression" priority="1111" id="{F889D43F-85E6-4CA7-ABAF-FE2D02F883B7}">
            <xm:f>AND(CW14&gt;=Einstellungen!$D$213,CW14&lt;=Einstellungen!$E$213)</xm:f>
            <x14:dxf>
              <fill>
                <patternFill>
                  <bgColor rgb="FFFFC000"/>
                </patternFill>
              </fill>
            </x14:dxf>
          </x14:cfRule>
          <x14:cfRule type="expression" priority="1110" id="{F7EBB8E2-8CBF-4284-BBE8-85772A9EA898}">
            <xm:f>AND(CW14&gt;=Einstellungen!$D$212,CW14&lt;=Einstellungen!$E$212)</xm:f>
            <x14:dxf>
              <fill>
                <patternFill>
                  <bgColor rgb="FFFFC000"/>
                </patternFill>
              </fill>
            </x14:dxf>
          </x14:cfRule>
          <x14:cfRule type="expression" priority="1109" id="{AB8C1FC0-109F-4790-9F42-3D3ACA34AB73}">
            <xm:f>AND(CW14&gt;=Einstellungen!$D$211,CW14&lt;=Einstellungen!$E$211)</xm:f>
            <x14:dxf>
              <fill>
                <patternFill>
                  <bgColor rgb="FFFFC000"/>
                </patternFill>
              </fill>
            </x14:dxf>
          </x14:cfRule>
          <x14:cfRule type="expression" priority="1108" id="{3449FE9A-2542-4A4C-9C23-5D1BD2E2647A}">
            <xm:f>AND(CW14&gt;=Einstellungen!$D$210,CW14&lt;=Einstellungen!$E$210)</xm:f>
            <x14:dxf>
              <fill>
                <patternFill>
                  <bgColor rgb="FFFFC000"/>
                </patternFill>
              </fill>
            </x14:dxf>
          </x14:cfRule>
          <x14:cfRule type="expression" priority="1107" id="{25E1C302-9F70-45C7-90F9-7E339D0E24A5}">
            <xm:f>AND(CW14&gt;=Einstellungen!$D$209,CW14&lt;=Einstellungen!$E$209)</xm:f>
            <x14:dxf>
              <fill>
                <patternFill>
                  <bgColor rgb="FFFFC000"/>
                </patternFill>
              </fill>
            </x14:dxf>
          </x14:cfRule>
          <x14:cfRule type="expression" priority="1112" id="{B81D1A82-6F05-48B9-B562-D9339EFD2F26}">
            <xm:f>AND(CW14&gt;=Einstellungen!$D$214,CW14&lt;=Einstellungen!$E$214)</xm:f>
            <x14:dxf>
              <fill>
                <patternFill>
                  <bgColor rgb="FFFFC000"/>
                </patternFill>
              </fill>
            </x14:dxf>
          </x14:cfRule>
          <x14:cfRule type="expression" priority="1103" id="{7B29842E-0901-410D-A535-D3E1997FC459}">
            <xm:f>AND(CW14&gt;=Einstellungen!$D$205,CW14&lt;=Einstellungen!$E$205)</xm:f>
            <x14:dxf>
              <fill>
                <patternFill>
                  <bgColor rgb="FFFFC000"/>
                </patternFill>
              </fill>
            </x14:dxf>
          </x14:cfRule>
          <x14:cfRule type="expression" priority="1105" id="{81B011A3-DE51-416D-9E44-306534CCFF0D}">
            <xm:f>AND(CW14&gt;=Einstellungen!$D$207,CW14&lt;=Einstellungen!$E$207)</xm:f>
            <x14:dxf>
              <fill>
                <patternFill>
                  <bgColor rgb="FFFFC000"/>
                </patternFill>
              </fill>
            </x14:dxf>
          </x14:cfRule>
          <x14:cfRule type="expression" priority="1106" id="{EF90EAFE-46ED-4D54-88EB-1A67B745C0C3}">
            <xm:f>AND(CW14&gt;=Einstellungen!$D$208,CW14&lt;=Einstellungen!$E$208)</xm:f>
            <x14:dxf>
              <fill>
                <patternFill>
                  <bgColor rgb="FFFFC000"/>
                </patternFill>
              </fill>
            </x14:dxf>
          </x14:cfRule>
          <x14:cfRule type="expression" priority="1104" id="{4F29EF7A-1041-42B7-B841-04CFA78B1419}">
            <xm:f>AND( CW14&gt;=Einstellungen!$D$206,CW14&lt;=Einstellungen!$E$206)</xm:f>
            <x14:dxf>
              <fill>
                <patternFill>
                  <bgColor rgb="FFFFC000"/>
                </patternFill>
              </fill>
            </x14:dxf>
          </x14:cfRule>
          <xm:sqref>DD14 DD16 DD18 DD20 DD22 DD24 DD26 DD28 DD30 DD32 DD34 DD36 DD38 DD40 DD42 DD44 DD46 DD48 DD50 DD52 DD54 DD56 DD58 DD60 DD62 DD64 DD66 DD68 DD70 DD72 DD74 DD76 DD78 DD80 DD82 DD84</xm:sqref>
        </x14:conditionalFormatting>
        <x14:conditionalFormatting xmlns:xm="http://schemas.microsoft.com/office/excel/2006/main">
          <x14:cfRule type="expression" priority="1101" id="{7864DE4B-316D-4A1B-8E31-99CCA13367EA}">
            <xm:f>AND(CW14&gt;=Einstellungen!$D$213,CW14&lt;=Einstellungen!$E$213)</xm:f>
            <x14:dxf>
              <fill>
                <patternFill>
                  <bgColor rgb="FFFFC000"/>
                </patternFill>
              </fill>
            </x14:dxf>
          </x14:cfRule>
          <x14:cfRule type="expression" priority="1094" id="{36826326-0326-4094-B136-8E0D9D6D84CD}">
            <xm:f>AND(CW14&gt;=Einstellungen!$D$206,CW14&lt;=Einstellungen!$E$206)</xm:f>
            <x14:dxf>
              <fill>
                <patternFill>
                  <bgColor rgb="FFFFC000"/>
                </patternFill>
              </fill>
            </x14:dxf>
          </x14:cfRule>
          <x14:cfRule type="expression" priority="1099" id="{18BB3D32-58CB-4B69-B0F3-C3F044EF9520}">
            <xm:f>AND(CW14&gt;=Einstellungen!$D$211,CW14&lt;=Einstellungen!$E$211)</xm:f>
            <x14:dxf>
              <fill>
                <patternFill>
                  <bgColor rgb="FFFFC000"/>
                </patternFill>
              </fill>
            </x14:dxf>
          </x14:cfRule>
          <x14:cfRule type="expression" priority="1095" id="{1B319CE2-A507-4810-9645-7DA46449FC13}">
            <xm:f>AND(CW14&gt;=Einstellungen!$D$207,CW14&lt;=Einstellungen!$E$207)</xm:f>
            <x14:dxf>
              <fill>
                <patternFill>
                  <bgColor rgb="FFFFC000"/>
                </patternFill>
              </fill>
            </x14:dxf>
          </x14:cfRule>
          <x14:cfRule type="expression" priority="1096" id="{64148244-FCDC-4397-B346-28F65BF86B35}">
            <xm:f>AND(CW14&gt;=Einstellungen!$D$208,CW14&lt;=Einstellungen!$E$208)</xm:f>
            <x14:dxf>
              <fill>
                <patternFill>
                  <bgColor rgb="FFFFC000"/>
                </patternFill>
              </fill>
            </x14:dxf>
          </x14:cfRule>
          <x14:cfRule type="expression" priority="1097" id="{592122D4-A50C-4EEA-887B-E9CD3CE09005}">
            <xm:f>AND(CW14&gt;=Einstellungen!$D$209,CW14&lt;=Einstellungen!$E$209)</xm:f>
            <x14:dxf>
              <fill>
                <patternFill>
                  <bgColor rgb="FFFFC000"/>
                </patternFill>
              </fill>
            </x14:dxf>
          </x14:cfRule>
          <x14:cfRule type="expression" priority="1102" id="{92010A98-AB60-4D70-86E6-6FB3E7F4CDCA}">
            <xm:f>AND(CW14&gt;=Einstellungen!$D$214,CW14&lt;=Einstellungen!$E$214)</xm:f>
            <x14:dxf>
              <fill>
                <patternFill>
                  <bgColor rgb="FFFFC000"/>
                </patternFill>
              </fill>
            </x14:dxf>
          </x14:cfRule>
          <x14:cfRule type="expression" priority="1098" id="{C3126847-EF9C-426D-B801-61ACBDE5FDAE}">
            <xm:f>AND(CW14&gt;=Einstellungen!$D$210,CW14&lt;=Einstellungen!$E$210)</xm:f>
            <x14:dxf>
              <fill>
                <patternFill>
                  <bgColor rgb="FFFFC000"/>
                </patternFill>
              </fill>
            </x14:dxf>
          </x14:cfRule>
          <x14:cfRule type="expression" priority="1093" id="{C8FB3450-DBF0-47E3-BFC4-6AC04797880C}">
            <xm:f>AND(CW14&gt;=Einstellungen!$D$205,CW14&lt;=Einstellungen!$E$205)</xm:f>
            <x14:dxf>
              <fill>
                <patternFill>
                  <bgColor rgb="FFFFC000"/>
                </patternFill>
              </fill>
            </x14:dxf>
          </x14:cfRule>
          <x14:cfRule type="expression" priority="1100" id="{82AEE2E9-24D5-4FCE-B77A-CF329574E7D3}">
            <xm:f>AND(CW14&gt;=Einstellungen!$D$212,CW14&lt;=Einstellungen!$E$212)</xm:f>
            <x14:dxf>
              <fill>
                <patternFill>
                  <bgColor rgb="FFFFC000"/>
                </patternFill>
              </fill>
            </x14:dxf>
          </x14:cfRule>
          <xm:sqref>DD15 DD17 DD19 DD21 DD23 DD25 DD27 DD29 DD31 DD33 DD35 DD37 DD39 DD41 DD43 DD45 DD47 DD49 DD51 DD53 DD55 DD57 DD59 DD61 DD63 DD65 DD67 DD69 DD71 DD73 DD75 DD77 DD79 DD81 DD83 DD85</xm:sqref>
        </x14:conditionalFormatting>
        <x14:conditionalFormatting xmlns:xm="http://schemas.microsoft.com/office/excel/2006/main">
          <x14:cfRule type="expression" priority="1193" id="{9DF05D1D-AE0B-44B5-A60D-870C83005A91}">
            <xm:f>AND(CW12&gt;=Einstellungen!$D$218,CW12&lt;=Einstellungen!$E$218)</xm:f>
            <x14:dxf>
              <fill>
                <patternFill>
                  <bgColor theme="2" tint="-0.24994659260841701"/>
                </patternFill>
              </fill>
            </x14:dxf>
          </x14:cfRule>
          <x14:cfRule type="expression" priority="1194" id="{86708640-770C-4235-B905-8E50F3022D3D}">
            <xm:f>AND( CW12&gt;=Einstellungen!$D$219,CW12&lt;=Einstellungen!$E$219)</xm:f>
            <x14:dxf>
              <fill>
                <patternFill>
                  <bgColor theme="2" tint="-0.24994659260841701"/>
                </patternFill>
              </fill>
            </x14:dxf>
          </x14:cfRule>
          <x14:cfRule type="expression" priority="1195" id="{20ED600A-3C78-4E15-B71A-61A0CCB98919}">
            <xm:f>AND(CW12&gt;=Einstellungen!$D$220,CW12&lt;=Einstellungen!$E$220)</xm:f>
            <x14:dxf>
              <fill>
                <patternFill>
                  <bgColor theme="2" tint="-0.24994659260841701"/>
                </patternFill>
              </fill>
            </x14:dxf>
          </x14:cfRule>
          <x14:cfRule type="expression" priority="1196" id="{4C12E1FD-6631-41F7-A674-0423F551E575}">
            <xm:f>AND(CW12&gt;=Einstellungen!$D$221,CW12&lt;=Einstellungen!$E$221)</xm:f>
            <x14:dxf>
              <fill>
                <patternFill>
                  <bgColor theme="2" tint="-0.24994659260841701"/>
                </patternFill>
              </fill>
            </x14:dxf>
          </x14:cfRule>
          <x14:cfRule type="expression" priority="1197" id="{930C06E4-73CB-49E8-A281-33046771BCDD}">
            <xm:f>AND(CW12&gt;=Einstellungen!$D$222,CW12&lt;=Einstellungen!$E$222)</xm:f>
            <x14:dxf>
              <fill>
                <patternFill>
                  <bgColor theme="2" tint="-0.24994659260841701"/>
                </patternFill>
              </fill>
            </x14:dxf>
          </x14:cfRule>
          <x14:cfRule type="expression" priority="1198" id="{638ABE09-56E3-45C3-84B7-CB42E6E5AFE4}">
            <xm:f>AND(CW12&gt;=Einstellungen!$D$223,CW12&lt;=Einstellungen!$E$223)</xm:f>
            <x14:dxf>
              <fill>
                <patternFill>
                  <bgColor theme="2" tint="-0.24994659260841701"/>
                </patternFill>
              </fill>
            </x14:dxf>
          </x14:cfRule>
          <x14:cfRule type="expression" priority="1199" id="{D9950CFF-23F9-4012-B66A-98ACD46F7EC5}">
            <xm:f>AND(CW12&gt;=Einstellungen!$D$224,CW12&lt;=Einstellungen!$E$224)</xm:f>
            <x14:dxf>
              <fill>
                <patternFill>
                  <bgColor theme="2" tint="-0.24994659260841701"/>
                </patternFill>
              </fill>
            </x14:dxf>
          </x14:cfRule>
          <x14:cfRule type="expression" priority="1200" id="{D5725B8C-500D-40D0-8CD9-0C1D407E2033}">
            <xm:f>AND(CW12&gt;=Einstellungen!$D$225,CW12&lt;=Einstellungen!$E$225)</xm:f>
            <x14:dxf>
              <fill>
                <patternFill>
                  <bgColor theme="2" tint="-0.24994659260841701"/>
                </patternFill>
              </fill>
            </x14:dxf>
          </x14:cfRule>
          <x14:cfRule type="expression" priority="1201" id="{D4DB2D32-0846-42A3-A1E1-ACB8932D3D1E}">
            <xm:f>AND(CW12&gt;=Einstellungen!$D$226,CW12&lt;=Einstellungen!$E$226)</xm:f>
            <x14:dxf>
              <fill>
                <patternFill>
                  <bgColor theme="2" tint="-0.24994659260841701"/>
                </patternFill>
              </fill>
            </x14:dxf>
          </x14:cfRule>
          <x14:cfRule type="expression" priority="1202" id="{AB080FC8-2E8A-49B0-8254-E81993D92442}">
            <xm:f>AND(CW12&gt;=Einstellungen!$D$227,CW12&lt;=Einstellungen!$E$227)</xm:f>
            <x14:dxf>
              <fill>
                <patternFill>
                  <bgColor theme="2" tint="-0.24994659260841701"/>
                </patternFill>
              </fill>
            </x14:dxf>
          </x14:cfRule>
          <xm:sqref>DE12</xm:sqref>
        </x14:conditionalFormatting>
        <x14:conditionalFormatting xmlns:xm="http://schemas.microsoft.com/office/excel/2006/main">
          <x14:cfRule type="expression" priority="1188" id="{6E18358D-6B84-4430-9163-D2C41478968D}">
            <xm:f>AND(CW12&gt;=Einstellungen!$D$223,CW12&lt;=Einstellungen!$E$223)</xm:f>
            <x14:dxf>
              <fill>
                <patternFill>
                  <bgColor theme="2" tint="-0.24994659260841701"/>
                </patternFill>
              </fill>
            </x14:dxf>
          </x14:cfRule>
          <x14:cfRule type="expression" priority="1186" id="{F8A10959-EC0A-4E22-849C-3A9622FFA71E}">
            <xm:f>AND(CW12&gt;=Einstellungen!$D$221,CW12&lt;=Einstellungen!$E$221)</xm:f>
            <x14:dxf>
              <fill>
                <patternFill>
                  <bgColor theme="2" tint="-0.24994659260841701"/>
                </patternFill>
              </fill>
            </x14:dxf>
          </x14:cfRule>
          <x14:cfRule type="expression" priority="1189" id="{38C7BE09-7597-4CEB-899E-4DC725BF1D85}">
            <xm:f>AND(CW12&gt;=Einstellungen!$D$224,CW12&lt;=Einstellungen!$E$224)</xm:f>
            <x14:dxf>
              <fill>
                <patternFill>
                  <bgColor theme="2" tint="-0.24994659260841701"/>
                </patternFill>
              </fill>
            </x14:dxf>
          </x14:cfRule>
          <x14:cfRule type="expression" priority="1187" id="{35FBBB29-A7BA-4301-BB54-FF91F0E77143}">
            <xm:f>AND(CW12&gt;=Einstellungen!$D$222,CW12&lt;=Einstellungen!$E$222)</xm:f>
            <x14:dxf>
              <fill>
                <patternFill>
                  <bgColor theme="2" tint="-0.24994659260841701"/>
                </patternFill>
              </fill>
            </x14:dxf>
          </x14:cfRule>
          <x14:cfRule type="expression" priority="1183" id="{8DA8876F-4D42-4873-8A23-4404F44D451E}">
            <xm:f>AND(CW12&gt;=Einstellungen!$D$218,CW12&lt;=Einstellungen!$E$218)</xm:f>
            <x14:dxf>
              <fill>
                <patternFill>
                  <bgColor theme="2" tint="-0.24994659260841701"/>
                </patternFill>
              </fill>
            </x14:dxf>
          </x14:cfRule>
          <x14:cfRule type="expression" priority="1184" id="{CE923C83-74FB-4C26-B257-16D3EA976040}">
            <xm:f>AND( CW12&gt;=Einstellungen!$D$219,CW12&lt;=Einstellungen!$E$219)</xm:f>
            <x14:dxf>
              <fill>
                <patternFill>
                  <bgColor theme="2" tint="-0.24994659260841701"/>
                </patternFill>
              </fill>
            </x14:dxf>
          </x14:cfRule>
          <x14:cfRule type="expression" priority="1185" id="{7080BF5B-B2F5-4E31-9FB1-D100F7217D39}">
            <xm:f>AND(CW12&gt;=Einstellungen!$D$220,CW12&lt;=Einstellungen!$E$220)</xm:f>
            <x14:dxf>
              <fill>
                <patternFill>
                  <bgColor theme="2" tint="-0.24994659260841701"/>
                </patternFill>
              </fill>
            </x14:dxf>
          </x14:cfRule>
          <x14:cfRule type="expression" priority="1190" id="{69E72375-AA78-4924-AED3-901B947A01F3}">
            <xm:f>AND(CW12&gt;=Einstellungen!$D$225,CW12&lt;=Einstellungen!$E$225)</xm:f>
            <x14:dxf>
              <fill>
                <patternFill>
                  <bgColor theme="2" tint="-0.24994659260841701"/>
                </patternFill>
              </fill>
            </x14:dxf>
          </x14:cfRule>
          <x14:cfRule type="expression" priority="1191" id="{B18EC078-771B-45C9-9F0C-F4B300505E06}">
            <xm:f>AND(CW12&gt;=Einstellungen!$D$226,CW12&lt;=Einstellungen!$E$226)</xm:f>
            <x14:dxf>
              <fill>
                <patternFill>
                  <bgColor theme="2" tint="-0.24994659260841701"/>
                </patternFill>
              </fill>
            </x14:dxf>
          </x14:cfRule>
          <x14:cfRule type="expression" priority="1192" id="{B3359CFC-425D-44FF-87B8-82D132FAE20B}">
            <xm:f>AND(CW12&gt;=Einstellungen!$D$227,CW12&lt;=Einstellungen!$E$227)</xm:f>
            <x14:dxf>
              <fill>
                <patternFill>
                  <bgColor theme="2" tint="-0.24994659260841701"/>
                </patternFill>
              </fill>
            </x14:dxf>
          </x14:cfRule>
          <xm:sqref>DE13</xm:sqref>
        </x14:conditionalFormatting>
        <x14:conditionalFormatting xmlns:xm="http://schemas.microsoft.com/office/excel/2006/main">
          <x14:cfRule type="expression" priority="1173" id="{A6997B96-5A92-40ED-8B26-FAFF418CCDFF}">
            <xm:f>AND(CW14&gt;=Einstellungen!$D$218,CW14&lt;=Einstellungen!$E$218)</xm:f>
            <x14:dxf>
              <fill>
                <patternFill>
                  <bgColor theme="2" tint="-0.24994659260841701"/>
                </patternFill>
              </fill>
            </x14:dxf>
          </x14:cfRule>
          <x14:cfRule type="expression" priority="1174" id="{E546A356-3EA8-4C94-BB5A-66C28DDE8FB0}">
            <xm:f>AND( CW14&gt;=Einstellungen!$D$219,CW14&lt;=Einstellungen!$E$219)</xm:f>
            <x14:dxf>
              <fill>
                <patternFill>
                  <bgColor theme="2" tint="-0.24994659260841701"/>
                </patternFill>
              </fill>
            </x14:dxf>
          </x14:cfRule>
          <x14:cfRule type="expression" priority="1175" id="{B292C30D-AD3A-4B99-AA5E-274563F86FDA}">
            <xm:f>AND(CW14&gt;=Einstellungen!$D$220,CW14&lt;=Einstellungen!$E$220)</xm:f>
            <x14:dxf>
              <fill>
                <patternFill>
                  <bgColor theme="2" tint="-0.24994659260841701"/>
                </patternFill>
              </fill>
            </x14:dxf>
          </x14:cfRule>
          <x14:cfRule type="expression" priority="1176" id="{97D6F9A5-D4ED-4F05-AE48-853FE4B9589A}">
            <xm:f>AND(CW14&gt;=Einstellungen!$D$221,CW14&lt;=Einstellungen!$E$221)</xm:f>
            <x14:dxf>
              <fill>
                <patternFill>
                  <bgColor theme="2" tint="-0.24994659260841701"/>
                </patternFill>
              </fill>
            </x14:dxf>
          </x14:cfRule>
          <x14:cfRule type="expression" priority="1177" id="{E51CC38B-03E7-4D83-8570-19C9EF3167FE}">
            <xm:f>AND(CW14&gt;=Einstellungen!$D$222,CW14&lt;=Einstellungen!$E$222)</xm:f>
            <x14:dxf>
              <fill>
                <patternFill>
                  <bgColor theme="2" tint="-0.24994659260841701"/>
                </patternFill>
              </fill>
            </x14:dxf>
          </x14:cfRule>
          <x14:cfRule type="expression" priority="1178" id="{DB29981E-4CCB-4DD3-9FFB-D347061506C7}">
            <xm:f>AND(CW14&gt;=Einstellungen!$D$223,CW14&lt;=Einstellungen!$E$223)</xm:f>
            <x14:dxf>
              <fill>
                <patternFill>
                  <bgColor theme="2" tint="-0.24994659260841701"/>
                </patternFill>
              </fill>
            </x14:dxf>
          </x14:cfRule>
          <x14:cfRule type="expression" priority="1179" id="{868092C5-7A60-47AD-B20D-C25A3C345556}">
            <xm:f>AND(CW14&gt;=Einstellungen!$D$224,CW14&lt;=Einstellungen!$E$224)</xm:f>
            <x14:dxf>
              <fill>
                <patternFill>
                  <bgColor theme="2" tint="-0.24994659260841701"/>
                </patternFill>
              </fill>
            </x14:dxf>
          </x14:cfRule>
          <x14:cfRule type="expression" priority="1180" id="{979CDB86-E86B-4BE9-9999-988DAD8EFEC3}">
            <xm:f>AND(CW14&gt;=Einstellungen!$D$225,CW14&lt;=Einstellungen!$E$225)</xm:f>
            <x14:dxf>
              <fill>
                <patternFill>
                  <bgColor theme="2" tint="-0.24994659260841701"/>
                </patternFill>
              </fill>
            </x14:dxf>
          </x14:cfRule>
          <x14:cfRule type="expression" priority="1181" id="{9727ACFD-68FB-49CD-97A2-ABA7DD19EC68}">
            <xm:f>AND(CW14&gt;=Einstellungen!$D$226,CW14&lt;=Einstellungen!$E$226)</xm:f>
            <x14:dxf>
              <fill>
                <patternFill>
                  <bgColor theme="2" tint="-0.24994659260841701"/>
                </patternFill>
              </fill>
            </x14:dxf>
          </x14:cfRule>
          <x14:cfRule type="expression" priority="1182" id="{8F807570-BD63-4E41-B7BB-E1DDD27568AF}">
            <xm:f>AND(CW14&gt;=Einstellungen!$D$227,CW14&lt;=Einstellungen!$E$227)</xm:f>
            <x14:dxf>
              <fill>
                <patternFill>
                  <bgColor theme="2" tint="-0.24994659260841701"/>
                </patternFill>
              </fill>
            </x14:dxf>
          </x14:cfRule>
          <xm:sqref>DE14 DE16 DE18 DE20 DE22 DE24 DE26 DE28 DE30 DE32 DE34 DE36 DE38 DE40 DE42 DE44 DE46 DE48 DE50 DE52 DE54 DE56 DE58 DE60 DE62 DE64 DE66 DE68 DE70 DE72 DE74 DE76 DE78 DE80 DE82 DE84</xm:sqref>
        </x14:conditionalFormatting>
        <x14:conditionalFormatting xmlns:xm="http://schemas.microsoft.com/office/excel/2006/main">
          <x14:cfRule type="expression" priority="1165" id="{96F6BF49-3EFC-4AAE-9176-60BBE3E5A032}">
            <xm:f>AND(CW14&gt;=Einstellungen!$D$220,CW14&lt;=Einstellungen!$E$220)</xm:f>
            <x14:dxf>
              <fill>
                <patternFill>
                  <bgColor theme="2" tint="-0.24994659260841701"/>
                </patternFill>
              </fill>
            </x14:dxf>
          </x14:cfRule>
          <x14:cfRule type="expression" priority="1164" id="{875FA031-B01C-40A4-BE48-5B88CE4A4D40}">
            <xm:f>AND( CW14&gt;=Einstellungen!$D$219,CW14&lt;=Einstellungen!$E$219)</xm:f>
            <x14:dxf>
              <fill>
                <patternFill>
                  <bgColor theme="2" tint="-0.24994659260841701"/>
                </patternFill>
              </fill>
            </x14:dxf>
          </x14:cfRule>
          <x14:cfRule type="expression" priority="1172" id="{19B859D9-EF9F-4983-AD38-55E4DF3B6A7A}">
            <xm:f>AND(CW14&gt;=Einstellungen!$D$227,CW14&lt;=Einstellungen!$E$227)</xm:f>
            <x14:dxf>
              <fill>
                <patternFill>
                  <bgColor theme="2" tint="-0.24994659260841701"/>
                </patternFill>
              </fill>
            </x14:dxf>
          </x14:cfRule>
          <x14:cfRule type="expression" priority="1163" id="{71DEED29-E1A4-404F-8E2B-CCD862331111}">
            <xm:f>AND(CW14&gt;=Einstellungen!$D$218,CW14&lt;=Einstellungen!$E$218)</xm:f>
            <x14:dxf>
              <fill>
                <patternFill>
                  <bgColor theme="2" tint="-0.24994659260841701"/>
                </patternFill>
              </fill>
            </x14:dxf>
          </x14:cfRule>
          <x14:cfRule type="expression" priority="1166" id="{D47E20AD-3C97-44D3-A998-5FC568617160}">
            <xm:f>AND(CW14&gt;=Einstellungen!$D$221,CW14&lt;=Einstellungen!$E$221)</xm:f>
            <x14:dxf>
              <fill>
                <patternFill>
                  <bgColor theme="2" tint="-0.24994659260841701"/>
                </patternFill>
              </fill>
            </x14:dxf>
          </x14:cfRule>
          <x14:cfRule type="expression" priority="1167" id="{DA7F0965-2427-405C-AE64-96452A38EE3A}">
            <xm:f>AND(CW14&gt;=Einstellungen!$D$222,CW14&lt;=Einstellungen!$E$222)</xm:f>
            <x14:dxf>
              <fill>
                <patternFill>
                  <bgColor theme="2" tint="-0.24994659260841701"/>
                </patternFill>
              </fill>
            </x14:dxf>
          </x14:cfRule>
          <x14:cfRule type="expression" priority="1168" id="{A0C5366E-DEA6-4CDC-8CCB-96853C08DCD3}">
            <xm:f>AND(CW14&gt;=Einstellungen!$D$223,CW14&lt;=Einstellungen!$E$223)</xm:f>
            <x14:dxf>
              <fill>
                <patternFill>
                  <bgColor theme="2" tint="-0.24994659260841701"/>
                </patternFill>
              </fill>
            </x14:dxf>
          </x14:cfRule>
          <x14:cfRule type="expression" priority="1169" id="{FE55D187-5520-4160-9D6D-5BAA87957967}">
            <xm:f>AND(CW14&gt;=Einstellungen!$D$224,CW14&lt;=Einstellungen!$E$224)</xm:f>
            <x14:dxf>
              <fill>
                <patternFill>
                  <bgColor theme="2" tint="-0.24994659260841701"/>
                </patternFill>
              </fill>
            </x14:dxf>
          </x14:cfRule>
          <x14:cfRule type="expression" priority="1171" id="{AC6D60E2-2A9E-498B-97FF-7D478016C285}">
            <xm:f>AND(CW14&gt;=Einstellungen!$D$226,CW14&lt;=Einstellungen!$E$226)</xm:f>
            <x14:dxf>
              <fill>
                <patternFill>
                  <bgColor theme="2" tint="-0.24994659260841701"/>
                </patternFill>
              </fill>
            </x14:dxf>
          </x14:cfRule>
          <x14:cfRule type="expression" priority="1170" id="{857317A3-5BA6-46E7-AC4A-4F9562FF4669}">
            <xm:f>AND(CW14&gt;=Einstellungen!$D$225,CW14&lt;=Einstellungen!$E$225)</xm:f>
            <x14:dxf>
              <fill>
                <patternFill>
                  <bgColor theme="2" tint="-0.24994659260841701"/>
                </patternFill>
              </fill>
            </x14:dxf>
          </x14:cfRule>
          <xm:sqref>DE15 DE17 DE19 DE21 DE23 DE25 DE27 DE29 DE31 DE33 DE35 DE37 DE39 DE41 DE43 DE45 DE47 DE49 DE51 DE53 DE55 DE57 DE59 DE61 DE63 DE65 DE67 DE69 DE71 DE73 DE75 DE77 DE79 DE81 DE83 DE85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2:BC86"/>
  <sheetViews>
    <sheetView showGridLines="0" zoomScale="50" zoomScaleNormal="50" workbookViewId="0">
      <selection activeCell="A11" sqref="A11"/>
    </sheetView>
  </sheetViews>
  <sheetFormatPr baseColWidth="10" defaultRowHeight="15" x14ac:dyDescent="0.25"/>
  <cols>
    <col min="1" max="56" width="8.7109375" customWidth="1"/>
    <col min="57" max="76" width="3.5703125" customWidth="1"/>
  </cols>
  <sheetData>
    <row r="2" spans="1:55" ht="33.75" x14ac:dyDescent="0.5">
      <c r="A2" s="450">
        <f>Kalender!A2</f>
        <v>2026</v>
      </c>
      <c r="B2" s="450"/>
      <c r="C2" s="450"/>
      <c r="D2" s="450"/>
      <c r="E2" s="450"/>
      <c r="F2" s="450"/>
      <c r="J2" s="451" t="str">
        <f>Kalender!O2</f>
        <v>Schulferien Baden-Württemberg</v>
      </c>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350"/>
      <c r="AJ2" s="350"/>
      <c r="AK2" s="350"/>
      <c r="AL2" s="350"/>
      <c r="AM2" s="351"/>
      <c r="AR2" s="349" t="s">
        <v>114</v>
      </c>
      <c r="AS2" s="446" t="str">
        <f>Kalender!CJ2</f>
        <v>Ferien Max Muster</v>
      </c>
      <c r="AT2" s="446"/>
      <c r="AU2" s="446"/>
      <c r="AV2" s="446"/>
      <c r="AW2" s="446"/>
      <c r="AX2" s="446"/>
      <c r="AY2" s="446"/>
      <c r="AZ2" s="446"/>
      <c r="BA2" s="446"/>
      <c r="BB2" s="446"/>
      <c r="BC2" s="446"/>
    </row>
    <row r="3" spans="1:55" ht="33.75" x14ac:dyDescent="0.25">
      <c r="A3" s="450"/>
      <c r="B3" s="450"/>
      <c r="C3" s="450"/>
      <c r="D3" s="450"/>
      <c r="E3" s="450"/>
      <c r="F3" s="450"/>
      <c r="J3" s="352" t="str">
        <f>Kalender!O3</f>
        <v>Weihnachtsferien</v>
      </c>
      <c r="K3" s="353"/>
      <c r="L3" s="353"/>
      <c r="M3" s="353"/>
      <c r="N3" s="353"/>
      <c r="O3" s="447">
        <f>Kalender!W3</f>
        <v>46013</v>
      </c>
      <c r="P3" s="447"/>
      <c r="Q3" s="447"/>
      <c r="R3" s="447"/>
      <c r="S3" s="354" t="s">
        <v>105</v>
      </c>
      <c r="T3" s="447">
        <f>Kalender!AD3</f>
        <v>46027</v>
      </c>
      <c r="U3" s="447"/>
      <c r="V3" s="447"/>
      <c r="W3" s="448"/>
      <c r="X3" s="353"/>
      <c r="Y3" s="353" t="str">
        <f>Kalender!AK3</f>
        <v>Herbstferien</v>
      </c>
      <c r="Z3" s="353"/>
      <c r="AA3" s="353"/>
      <c r="AB3" s="353"/>
      <c r="AC3" s="353"/>
      <c r="AD3" s="353"/>
      <c r="AE3" s="447">
        <f>Kalender!AU3</f>
        <v>46321</v>
      </c>
      <c r="AF3" s="455"/>
      <c r="AG3" s="455"/>
      <c r="AH3" s="455"/>
      <c r="AI3" s="354" t="s">
        <v>105</v>
      </c>
      <c r="AJ3" s="447">
        <f>Kalender!BB3</f>
        <v>46326</v>
      </c>
      <c r="AK3" s="455"/>
      <c r="AL3" s="455"/>
      <c r="AM3" s="456"/>
      <c r="AR3" s="349" t="s">
        <v>115</v>
      </c>
      <c r="AS3" s="446" t="str">
        <f>Kalender!CJ3</f>
        <v>Ferien Hans Dampf</v>
      </c>
      <c r="AT3" s="446"/>
      <c r="AU3" s="446"/>
      <c r="AV3" s="446"/>
      <c r="AW3" s="446"/>
      <c r="AX3" s="446"/>
      <c r="AY3" s="446"/>
      <c r="AZ3" s="446"/>
      <c r="BA3" s="446"/>
      <c r="BB3" s="446"/>
      <c r="BC3" s="446"/>
    </row>
    <row r="4" spans="1:55" ht="33.75" x14ac:dyDescent="0.25">
      <c r="A4" s="450"/>
      <c r="B4" s="450"/>
      <c r="C4" s="450"/>
      <c r="D4" s="450"/>
      <c r="E4" s="450"/>
      <c r="F4" s="450"/>
      <c r="J4" s="352" t="str">
        <f>Kalender!O4</f>
        <v>Winterferien</v>
      </c>
      <c r="K4" s="353"/>
      <c r="L4" s="353"/>
      <c r="M4" s="353"/>
      <c r="N4" s="353"/>
      <c r="O4" s="447" t="str">
        <f>Kalender!W4</f>
        <v>-</v>
      </c>
      <c r="P4" s="447"/>
      <c r="Q4" s="447"/>
      <c r="R4" s="447"/>
      <c r="S4" s="354" t="s">
        <v>105</v>
      </c>
      <c r="T4" s="447" t="str">
        <f>Kalender!AD4</f>
        <v>-</v>
      </c>
      <c r="U4" s="447"/>
      <c r="V4" s="447"/>
      <c r="W4" s="448"/>
      <c r="X4" s="353"/>
      <c r="Y4" s="353" t="str">
        <f>Kalender!AK4</f>
        <v>Weihnachtsferien</v>
      </c>
      <c r="Z4" s="353"/>
      <c r="AA4" s="353"/>
      <c r="AB4" s="353"/>
      <c r="AC4" s="353"/>
      <c r="AD4" s="353"/>
      <c r="AE4" s="447">
        <f>Kalender!AU4</f>
        <v>46379</v>
      </c>
      <c r="AF4" s="455"/>
      <c r="AG4" s="455"/>
      <c r="AH4" s="455"/>
      <c r="AI4" s="354" t="s">
        <v>105</v>
      </c>
      <c r="AJ4" s="447">
        <f>Kalender!BB4</f>
        <v>46396</v>
      </c>
      <c r="AK4" s="455"/>
      <c r="AL4" s="455"/>
      <c r="AM4" s="456"/>
      <c r="AR4" s="349" t="s">
        <v>116</v>
      </c>
      <c r="AS4" s="446" t="str">
        <f>Kalender!CJ4</f>
        <v>Besuch Familie Muster</v>
      </c>
      <c r="AT4" s="446"/>
      <c r="AU4" s="446"/>
      <c r="AV4" s="446"/>
      <c r="AW4" s="446"/>
      <c r="AX4" s="446"/>
      <c r="AY4" s="446"/>
      <c r="AZ4" s="446"/>
      <c r="BA4" s="446"/>
      <c r="BB4" s="446"/>
      <c r="BC4" s="446"/>
    </row>
    <row r="5" spans="1:55" ht="33.75" x14ac:dyDescent="0.25">
      <c r="A5" s="450"/>
      <c r="B5" s="450"/>
      <c r="C5" s="450"/>
      <c r="D5" s="450"/>
      <c r="E5" s="450"/>
      <c r="F5" s="450"/>
      <c r="J5" s="352" t="str">
        <f>Kalender!O5</f>
        <v>Osterferien</v>
      </c>
      <c r="K5" s="353"/>
      <c r="L5" s="353"/>
      <c r="M5" s="353"/>
      <c r="N5" s="353"/>
      <c r="O5" s="447">
        <f>Kalender!W5</f>
        <v>46111</v>
      </c>
      <c r="P5" s="447"/>
      <c r="Q5" s="447"/>
      <c r="R5" s="447"/>
      <c r="S5" s="354" t="s">
        <v>105</v>
      </c>
      <c r="T5" s="447">
        <f>Kalender!AD5</f>
        <v>46123</v>
      </c>
      <c r="U5" s="447"/>
      <c r="V5" s="447"/>
      <c r="W5" s="448"/>
      <c r="X5" s="353"/>
      <c r="Y5" s="353"/>
      <c r="Z5" s="353"/>
      <c r="AA5" s="353"/>
      <c r="AB5" s="353"/>
      <c r="AC5" s="353"/>
      <c r="AD5" s="353"/>
      <c r="AE5" s="447"/>
      <c r="AF5" s="455"/>
      <c r="AG5" s="455"/>
      <c r="AH5" s="455"/>
      <c r="AI5" s="354"/>
      <c r="AJ5" s="447"/>
      <c r="AK5" s="455"/>
      <c r="AL5" s="455"/>
      <c r="AM5" s="456"/>
      <c r="AR5" s="349" t="s">
        <v>117</v>
      </c>
      <c r="AS5" s="446" t="str">
        <f>Kalender!CJ5</f>
        <v>Messe Stadt XY</v>
      </c>
      <c r="AT5" s="446"/>
      <c r="AU5" s="446"/>
      <c r="AV5" s="446"/>
      <c r="AW5" s="446"/>
      <c r="AX5" s="446"/>
      <c r="AY5" s="446"/>
      <c r="AZ5" s="446"/>
      <c r="BA5" s="446"/>
      <c r="BB5" s="446"/>
      <c r="BC5" s="446"/>
    </row>
    <row r="6" spans="1:55" ht="36" customHeight="1" x14ac:dyDescent="0.25">
      <c r="B6" s="453" t="s">
        <v>262</v>
      </c>
      <c r="C6" s="453"/>
      <c r="D6" s="453"/>
      <c r="E6" s="453"/>
      <c r="J6" s="352" t="str">
        <f>Kalender!O6</f>
        <v>Pfingstferien</v>
      </c>
      <c r="K6" s="353"/>
      <c r="L6" s="353"/>
      <c r="M6" s="353"/>
      <c r="N6" s="353"/>
      <c r="O6" s="447">
        <f>Kalender!W6</f>
        <v>46168</v>
      </c>
      <c r="P6" s="447"/>
      <c r="Q6" s="447"/>
      <c r="R6" s="447"/>
      <c r="S6" s="354" t="s">
        <v>105</v>
      </c>
      <c r="T6" s="447">
        <f>Kalender!AD6</f>
        <v>46178</v>
      </c>
      <c r="U6" s="447"/>
      <c r="V6" s="447"/>
      <c r="W6" s="448"/>
      <c r="X6" s="353"/>
      <c r="Y6" s="353" t="str">
        <f>Kalender!AK6</f>
        <v>bewegliche Ferien 1</v>
      </c>
      <c r="Z6" s="353"/>
      <c r="AA6" s="353"/>
      <c r="AB6" s="353"/>
      <c r="AC6" s="353"/>
      <c r="AD6" s="353"/>
      <c r="AE6" s="447" t="str">
        <f>Kalender!AU6</f>
        <v/>
      </c>
      <c r="AF6" s="455"/>
      <c r="AG6" s="455"/>
      <c r="AH6" s="455"/>
      <c r="AI6" s="354" t="s">
        <v>105</v>
      </c>
      <c r="AJ6" s="447" t="str">
        <f>Kalender!BB6</f>
        <v/>
      </c>
      <c r="AK6" s="455"/>
      <c r="AL6" s="455"/>
      <c r="AM6" s="456"/>
      <c r="AR6" s="349" t="s">
        <v>118</v>
      </c>
      <c r="AS6" s="446" t="str">
        <f>Kalender!CJ6</f>
        <v>Ferien Kind Max Muster</v>
      </c>
      <c r="AT6" s="446"/>
      <c r="AU6" s="446"/>
      <c r="AV6" s="446"/>
      <c r="AW6" s="446"/>
      <c r="AX6" s="446"/>
      <c r="AY6" s="446"/>
      <c r="AZ6" s="446"/>
      <c r="BA6" s="446"/>
      <c r="BB6" s="446"/>
      <c r="BC6" s="446"/>
    </row>
    <row r="7" spans="1:55" ht="33.75" x14ac:dyDescent="0.25">
      <c r="B7" s="454"/>
      <c r="C7" s="454"/>
      <c r="D7" s="454"/>
      <c r="E7" s="454"/>
      <c r="J7" s="355" t="str">
        <f>Kalender!O7</f>
        <v>Sommerferien</v>
      </c>
      <c r="K7" s="356"/>
      <c r="L7" s="356"/>
      <c r="M7" s="356"/>
      <c r="N7" s="356"/>
      <c r="O7" s="434">
        <f>Kalender!W7</f>
        <v>46233</v>
      </c>
      <c r="P7" s="434"/>
      <c r="Q7" s="434"/>
      <c r="R7" s="434"/>
      <c r="S7" s="357" t="s">
        <v>105</v>
      </c>
      <c r="T7" s="434">
        <f>Kalender!AD7</f>
        <v>46277</v>
      </c>
      <c r="U7" s="434"/>
      <c r="V7" s="434"/>
      <c r="W7" s="449"/>
      <c r="X7" s="356"/>
      <c r="Y7" s="356" t="str">
        <f>Kalender!AK7</f>
        <v>bewegliche Ferien 2</v>
      </c>
      <c r="Z7" s="356"/>
      <c r="AA7" s="356"/>
      <c r="AB7" s="356"/>
      <c r="AC7" s="356"/>
      <c r="AD7" s="356"/>
      <c r="AE7" s="434" t="str">
        <f>Kalender!AU7</f>
        <v/>
      </c>
      <c r="AF7" s="457"/>
      <c r="AG7" s="457"/>
      <c r="AH7" s="457"/>
      <c r="AI7" s="357" t="s">
        <v>105</v>
      </c>
      <c r="AJ7" s="434" t="str">
        <f>Kalender!BB7</f>
        <v/>
      </c>
      <c r="AK7" s="457"/>
      <c r="AL7" s="457"/>
      <c r="AM7" s="458"/>
      <c r="AR7" s="349" t="s">
        <v>119</v>
      </c>
      <c r="AS7" s="446" t="str">
        <f>Kalender!CJ7</f>
        <v>Ferien Mitarbeiter 1</v>
      </c>
      <c r="AT7" s="446"/>
      <c r="AU7" s="446"/>
      <c r="AV7" s="446"/>
      <c r="AW7" s="446"/>
      <c r="AX7" s="446"/>
      <c r="AY7" s="446"/>
      <c r="AZ7" s="446"/>
      <c r="BA7" s="446"/>
      <c r="BB7" s="446"/>
      <c r="BC7" s="446"/>
    </row>
    <row r="8" spans="1:55" ht="33.75" x14ac:dyDescent="0.4">
      <c r="K8" s="389"/>
      <c r="L8" s="389"/>
      <c r="M8" s="389"/>
      <c r="N8" s="389"/>
      <c r="O8" s="389"/>
      <c r="P8" s="389"/>
      <c r="AR8" s="349" t="s">
        <v>245</v>
      </c>
      <c r="AS8" s="446" t="str">
        <f>Kalender!CJ8</f>
        <v>Ferien Mitarbeiter 2</v>
      </c>
      <c r="AT8" s="446"/>
      <c r="AU8" s="446"/>
      <c r="AV8" s="446"/>
      <c r="AW8" s="446"/>
      <c r="AX8" s="446"/>
      <c r="AY8" s="446"/>
      <c r="AZ8" s="446"/>
      <c r="BA8" s="446"/>
      <c r="BB8" s="446"/>
      <c r="BC8" s="446"/>
    </row>
    <row r="9" spans="1:55" ht="33.75" x14ac:dyDescent="0.25">
      <c r="J9" s="436" t="s">
        <v>296</v>
      </c>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399"/>
      <c r="AO9" s="399"/>
      <c r="AP9" s="399"/>
      <c r="AQ9" s="399"/>
      <c r="AR9" s="349" t="s">
        <v>246</v>
      </c>
      <c r="AS9" s="446" t="str">
        <f>Kalender!CJ9</f>
        <v>Ferien Mitarbeiter 3</v>
      </c>
      <c r="AT9" s="446"/>
      <c r="AU9" s="446"/>
      <c r="AV9" s="446"/>
      <c r="AW9" s="446"/>
      <c r="AX9" s="446"/>
      <c r="AY9" s="446"/>
      <c r="AZ9" s="446"/>
      <c r="BA9" s="446"/>
      <c r="BB9" s="446"/>
      <c r="BC9" s="446"/>
    </row>
    <row r="10" spans="1:55" ht="29.25" thickBot="1" x14ac:dyDescent="0.3">
      <c r="A10" s="392" t="s">
        <v>260</v>
      </c>
      <c r="B10" s="225"/>
      <c r="C10" s="200"/>
      <c r="D10" s="433">
        <f ca="1">TODAY()</f>
        <v>45930</v>
      </c>
      <c r="E10" s="433"/>
      <c r="F10" s="433"/>
      <c r="G10" s="200"/>
      <c r="H10" s="200"/>
      <c r="I10" s="200"/>
      <c r="J10" s="227"/>
      <c r="K10" s="225"/>
      <c r="L10" s="200"/>
      <c r="M10" s="200"/>
      <c r="N10" s="200"/>
      <c r="S10" s="9"/>
      <c r="T10" s="2"/>
      <c r="AB10" s="9"/>
      <c r="AC10" s="2"/>
      <c r="AK10" s="9"/>
      <c r="AL10" s="5"/>
      <c r="AQ10" s="392"/>
      <c r="AT10" s="9"/>
      <c r="AU10" s="2"/>
      <c r="AW10" s="435" t="s">
        <v>261</v>
      </c>
      <c r="AX10" s="435"/>
      <c r="AY10" s="435"/>
      <c r="AZ10" s="435"/>
      <c r="BA10" s="435"/>
      <c r="BB10" s="435"/>
      <c r="BC10" s="435"/>
    </row>
    <row r="11" spans="1:55" ht="47.25" thickBot="1" x14ac:dyDescent="0.3">
      <c r="A11" s="394"/>
      <c r="B11" s="429" t="s">
        <v>0</v>
      </c>
      <c r="C11" s="429"/>
      <c r="D11" s="429"/>
      <c r="E11" s="429"/>
      <c r="F11" s="429"/>
      <c r="G11" s="429"/>
      <c r="H11" s="429"/>
      <c r="I11" s="429"/>
      <c r="J11" s="429"/>
      <c r="K11" s="429" t="s">
        <v>1</v>
      </c>
      <c r="L11" s="429"/>
      <c r="M11" s="429"/>
      <c r="N11" s="429"/>
      <c r="O11" s="429"/>
      <c r="P11" s="429"/>
      <c r="Q11" s="429"/>
      <c r="R11" s="429"/>
      <c r="S11" s="429"/>
      <c r="T11" s="430" t="s">
        <v>2</v>
      </c>
      <c r="U11" s="431"/>
      <c r="V11" s="431"/>
      <c r="W11" s="431"/>
      <c r="X11" s="431"/>
      <c r="Y11" s="431"/>
      <c r="Z11" s="431"/>
      <c r="AA11" s="431"/>
      <c r="AB11" s="432"/>
      <c r="AC11" s="430" t="s">
        <v>3</v>
      </c>
      <c r="AD11" s="431"/>
      <c r="AE11" s="431"/>
      <c r="AF11" s="431"/>
      <c r="AG11" s="431"/>
      <c r="AH11" s="431"/>
      <c r="AI11" s="431"/>
      <c r="AJ11" s="431"/>
      <c r="AK11" s="432"/>
      <c r="AL11" s="430" t="s">
        <v>4</v>
      </c>
      <c r="AM11" s="431"/>
      <c r="AN11" s="431"/>
      <c r="AO11" s="431"/>
      <c r="AP11" s="431"/>
      <c r="AQ11" s="431"/>
      <c r="AR11" s="431"/>
      <c r="AS11" s="431"/>
      <c r="AT11" s="432"/>
      <c r="AU11" s="430" t="s">
        <v>5</v>
      </c>
      <c r="AV11" s="431"/>
      <c r="AW11" s="431"/>
      <c r="AX11" s="431"/>
      <c r="AY11" s="431"/>
      <c r="AZ11" s="431"/>
      <c r="BA11" s="431"/>
      <c r="BB11" s="431"/>
      <c r="BC11" s="432"/>
    </row>
    <row r="12" spans="1:55" ht="21.95" customHeight="1" x14ac:dyDescent="0.25">
      <c r="A12" s="439" t="s">
        <v>14</v>
      </c>
      <c r="B12" s="440" t="str">
        <f>IF(B24-6&lt;(DATE(Kalenderjahr,1,1)),"",B24-6)</f>
        <v/>
      </c>
      <c r="C12" s="358" t="str">
        <f>IFERROR(VLOOKUP(B12,FeiertageBW[#All],2,FALSE),"")</f>
        <v/>
      </c>
      <c r="D12" s="359"/>
      <c r="E12" s="359"/>
      <c r="F12" s="359"/>
      <c r="G12" s="360"/>
      <c r="H12" s="359"/>
      <c r="I12" s="359"/>
      <c r="J12" s="361"/>
      <c r="K12" s="437" t="str">
        <f>IF(K24-6&lt;(DATE(Kalenderjahr,2,1)),"",K24-6)</f>
        <v/>
      </c>
      <c r="L12" s="358" t="str">
        <f>IFERROR(VLOOKUP(K12,FeiertageBW[#All],2,FALSE),"")</f>
        <v/>
      </c>
      <c r="M12" s="359"/>
      <c r="N12" s="359"/>
      <c r="O12" s="359"/>
      <c r="P12" s="360"/>
      <c r="Q12" s="359"/>
      <c r="R12" s="359"/>
      <c r="S12" s="361"/>
      <c r="T12" s="437" t="str">
        <f>IF(T24-6&lt;(DATE(Kalenderjahr,3,1)),"",T24-6)</f>
        <v/>
      </c>
      <c r="U12" s="358" t="str">
        <f>IFERROR(VLOOKUP(T12,FeiertageBW[#All],2,FALSE),"")</f>
        <v/>
      </c>
      <c r="V12" s="359"/>
      <c r="W12" s="359"/>
      <c r="X12" s="359"/>
      <c r="Y12" s="360"/>
      <c r="Z12" s="359"/>
      <c r="AA12" s="359"/>
      <c r="AB12" s="361"/>
      <c r="AC12" s="437" t="str">
        <f>IF(AC24-6&lt;(DATE(Kalenderjahr,4,1)),"",AC24-6)</f>
        <v/>
      </c>
      <c r="AD12" s="358" t="str">
        <f>IFERROR(VLOOKUP(AC12,FeiertageBW[#All],2,FALSE),"")</f>
        <v/>
      </c>
      <c r="AE12" s="359"/>
      <c r="AF12" s="359"/>
      <c r="AG12" s="359"/>
      <c r="AH12" s="360"/>
      <c r="AI12" s="359"/>
      <c r="AJ12" s="359"/>
      <c r="AK12" s="361"/>
      <c r="AL12" s="437" t="str">
        <f>IF(AL24-6&lt;(DATE(Kalenderjahr,5,1)),"",AL24-6)</f>
        <v/>
      </c>
      <c r="AM12" s="358" t="str">
        <f>IFERROR(VLOOKUP(AL12,FeiertageBW[#All],2,FALSE),"")</f>
        <v/>
      </c>
      <c r="AN12" s="359"/>
      <c r="AO12" s="359"/>
      <c r="AP12" s="359"/>
      <c r="AQ12" s="360"/>
      <c r="AR12" s="359"/>
      <c r="AS12" s="359"/>
      <c r="AT12" s="361"/>
      <c r="AU12" s="437" t="str">
        <f>IF(AU24-6&lt;(DATE(Kalenderjahr,6,1)),"",AU24-6)</f>
        <v/>
      </c>
      <c r="AV12" s="358" t="str">
        <f>IFERROR(VLOOKUP(AU12,FeiertageBW[#All],2,FALSE),"")</f>
        <v/>
      </c>
      <c r="AW12" s="359"/>
      <c r="AX12" s="359"/>
      <c r="AY12" s="359"/>
      <c r="AZ12" s="360"/>
      <c r="BA12" s="359"/>
      <c r="BB12" s="359"/>
      <c r="BC12" s="388"/>
    </row>
    <row r="13" spans="1:55" ht="21.95" customHeight="1" x14ac:dyDescent="0.25">
      <c r="A13" s="439"/>
      <c r="B13" s="438"/>
      <c r="C13" s="362" t="str">
        <f>IFERROR(VLOOKUP(B12,Ereignistabelle[],2,FALSE),"")</f>
        <v/>
      </c>
      <c r="D13" s="363"/>
      <c r="E13" s="363"/>
      <c r="F13" s="363"/>
      <c r="G13" s="363"/>
      <c r="H13" s="364"/>
      <c r="I13" s="364"/>
      <c r="J13" s="365" t="str">
        <f>IFERROR(VLOOKUP(B12,Serientermine,2,FALSE),"")</f>
        <v/>
      </c>
      <c r="K13" s="438"/>
      <c r="L13" s="362" t="str">
        <f>IFERROR(VLOOKUP(K12,Ereignistabelle[],2,FALSE),"")</f>
        <v/>
      </c>
      <c r="M13" s="363"/>
      <c r="N13" s="363"/>
      <c r="O13" s="363"/>
      <c r="P13" s="363"/>
      <c r="Q13" s="364"/>
      <c r="R13" s="364"/>
      <c r="S13" s="365" t="str">
        <f>IFERROR(VLOOKUP(K12,Serientermine,2,FALSE),"")</f>
        <v/>
      </c>
      <c r="T13" s="438"/>
      <c r="U13" s="362" t="str">
        <f>IFERROR(VLOOKUP(T12,Ereignistabelle[],2,FALSE),"")</f>
        <v/>
      </c>
      <c r="V13" s="363"/>
      <c r="W13" s="363"/>
      <c r="X13" s="363"/>
      <c r="Y13" s="363"/>
      <c r="Z13" s="364"/>
      <c r="AA13" s="364"/>
      <c r="AB13" s="365" t="str">
        <f>IFERROR(VLOOKUP(T12,Serientermine,2,FALSE),"")</f>
        <v/>
      </c>
      <c r="AC13" s="438"/>
      <c r="AD13" s="362" t="str">
        <f>IFERROR(VLOOKUP(AC12,Ereignistabelle[],2,FALSE),"")</f>
        <v/>
      </c>
      <c r="AE13" s="363"/>
      <c r="AF13" s="363"/>
      <c r="AG13" s="363"/>
      <c r="AH13" s="363"/>
      <c r="AI13" s="364"/>
      <c r="AJ13" s="364"/>
      <c r="AK13" s="365" t="str">
        <f>IFERROR(VLOOKUP(AC12,Serientermine,2,FALSE),"")</f>
        <v/>
      </c>
      <c r="AL13" s="438"/>
      <c r="AM13" s="362" t="str">
        <f>IFERROR(VLOOKUP(AL12,Ereignistabelle[],2,FALSE),"")</f>
        <v/>
      </c>
      <c r="AN13" s="363"/>
      <c r="AO13" s="363"/>
      <c r="AP13" s="363"/>
      <c r="AQ13" s="363"/>
      <c r="AR13" s="364"/>
      <c r="AS13" s="364"/>
      <c r="AT13" s="365" t="str">
        <f>IFERROR(VLOOKUP(AL12,Serientermine,2,FALSE),"")</f>
        <v/>
      </c>
      <c r="AU13" s="438"/>
      <c r="AV13" s="362" t="str">
        <f>IFERROR(VLOOKUP(AU12,Ereignistabelle[],2,FALSE),"")</f>
        <v/>
      </c>
      <c r="AW13" s="363"/>
      <c r="AX13" s="363"/>
      <c r="AY13" s="363"/>
      <c r="AZ13" s="363"/>
      <c r="BA13" s="364"/>
      <c r="BB13" s="364"/>
      <c r="BC13" s="365" t="str">
        <f>IFERROR(VLOOKUP(AU12,Serientermine,2,FALSE),"")</f>
        <v/>
      </c>
    </row>
    <row r="14" spans="1:55" ht="21.95" customHeight="1" x14ac:dyDescent="0.25">
      <c r="A14" s="439" t="s">
        <v>13</v>
      </c>
      <c r="B14" s="437" t="str">
        <f>IF(B24-5&lt;(DATE(Kalenderjahr,1,1)),"",B24-5)</f>
        <v/>
      </c>
      <c r="C14" s="366" t="str">
        <f>IFERROR(VLOOKUP(B14,FeiertageBW[#All],2,FALSE),"")</f>
        <v/>
      </c>
      <c r="D14" s="367"/>
      <c r="E14" s="367"/>
      <c r="F14" s="367"/>
      <c r="G14" s="360"/>
      <c r="H14" s="359"/>
      <c r="I14" s="359"/>
      <c r="J14" s="361"/>
      <c r="K14" s="437" t="str">
        <f>IF(K24-5&lt;(DATE(Kalenderjahr,2,1)),"",K24-5)</f>
        <v/>
      </c>
      <c r="L14" s="366" t="str">
        <f>IFERROR(VLOOKUP(K14,FeiertageBW[#All],2,FALSE),"")</f>
        <v/>
      </c>
      <c r="M14" s="367"/>
      <c r="N14" s="367"/>
      <c r="O14" s="367"/>
      <c r="P14" s="360"/>
      <c r="Q14" s="359"/>
      <c r="R14" s="359"/>
      <c r="S14" s="361"/>
      <c r="T14" s="437" t="str">
        <f>IF(T24-5&lt;(DATE(Kalenderjahr,3,1)),"",T24-5)</f>
        <v/>
      </c>
      <c r="U14" s="366" t="str">
        <f>IFERROR(VLOOKUP(T14,FeiertageBW[#All],2,FALSE),"")</f>
        <v/>
      </c>
      <c r="V14" s="367"/>
      <c r="W14" s="367"/>
      <c r="X14" s="367"/>
      <c r="Y14" s="360"/>
      <c r="Z14" s="359"/>
      <c r="AA14" s="359"/>
      <c r="AB14" s="361"/>
      <c r="AC14" s="437">
        <f>IF(AC24-5&lt;(DATE(Kalenderjahr,4,1)),"",AC24-5)</f>
        <v>46113</v>
      </c>
      <c r="AD14" s="366" t="str">
        <f>IFERROR(VLOOKUP(AC14,FeiertageBW[#All],2,FALSE),"")</f>
        <v/>
      </c>
      <c r="AE14" s="367"/>
      <c r="AF14" s="367"/>
      <c r="AG14" s="367"/>
      <c r="AH14" s="360"/>
      <c r="AI14" s="359"/>
      <c r="AJ14" s="359"/>
      <c r="AK14" s="361"/>
      <c r="AL14" s="437" t="str">
        <f>IF(AL24-5&lt;(DATE(Kalenderjahr,5,1)),"",AL24-5)</f>
        <v/>
      </c>
      <c r="AM14" s="366" t="str">
        <f>IFERROR(VLOOKUP(AL14,FeiertageBW[#All],2,FALSE),"")</f>
        <v/>
      </c>
      <c r="AN14" s="367"/>
      <c r="AO14" s="367"/>
      <c r="AP14" s="367"/>
      <c r="AQ14" s="360"/>
      <c r="AR14" s="359"/>
      <c r="AS14" s="359"/>
      <c r="AT14" s="361"/>
      <c r="AU14" s="437" t="str">
        <f>IF(AU24-5&lt;(DATE(Kalenderjahr,6,1)),"",AU24-5)</f>
        <v/>
      </c>
      <c r="AV14" s="366" t="str">
        <f>IFERROR(VLOOKUP(AU14,FeiertageBW[#All],2,FALSE),"")</f>
        <v/>
      </c>
      <c r="AW14" s="367"/>
      <c r="AX14" s="367"/>
      <c r="AY14" s="367"/>
      <c r="AZ14" s="360"/>
      <c r="BA14" s="359"/>
      <c r="BB14" s="359"/>
      <c r="BC14" s="361"/>
    </row>
    <row r="15" spans="1:55" ht="21.95" customHeight="1" x14ac:dyDescent="0.25">
      <c r="A15" s="439"/>
      <c r="B15" s="438"/>
      <c r="C15" s="368" t="str">
        <f>IFERROR(VLOOKUP(B14,Ereignistabelle[],2,FALSE),"")</f>
        <v/>
      </c>
      <c r="D15" s="363"/>
      <c r="E15" s="363"/>
      <c r="F15" s="363"/>
      <c r="G15" s="363"/>
      <c r="H15" s="364"/>
      <c r="I15" s="364"/>
      <c r="J15" s="365" t="str">
        <f>IFERROR(VLOOKUP(B14,Serientermine,2,FALSE),"")</f>
        <v/>
      </c>
      <c r="K15" s="438"/>
      <c r="L15" s="368" t="str">
        <f>IFERROR(VLOOKUP(K14,Ereignistabelle[],2,FALSE),"")</f>
        <v/>
      </c>
      <c r="M15" s="363"/>
      <c r="N15" s="363"/>
      <c r="O15" s="363"/>
      <c r="P15" s="363"/>
      <c r="Q15" s="364"/>
      <c r="R15" s="364"/>
      <c r="S15" s="365" t="str">
        <f>IFERROR(VLOOKUP(K14,Serientermine,2,FALSE),"")</f>
        <v/>
      </c>
      <c r="T15" s="438"/>
      <c r="U15" s="368" t="str">
        <f>IFERROR(VLOOKUP(T14,Ereignistabelle[],2,FALSE),"")</f>
        <v/>
      </c>
      <c r="V15" s="363"/>
      <c r="W15" s="363"/>
      <c r="X15" s="363"/>
      <c r="Y15" s="363"/>
      <c r="Z15" s="364"/>
      <c r="AA15" s="364"/>
      <c r="AB15" s="365" t="str">
        <f>IFERROR(VLOOKUP(T14,Serientermine,2,FALSE),"")</f>
        <v/>
      </c>
      <c r="AC15" s="438"/>
      <c r="AD15" s="368" t="str">
        <f>IFERROR(VLOOKUP(AC14,Ereignistabelle[],2,FALSE),"")</f>
        <v/>
      </c>
      <c r="AE15" s="363"/>
      <c r="AF15" s="363"/>
      <c r="AG15" s="363"/>
      <c r="AH15" s="363"/>
      <c r="AI15" s="364"/>
      <c r="AJ15" s="364"/>
      <c r="AK15" s="365" t="str">
        <f>IFERROR(VLOOKUP(AC14,Serientermine,2,FALSE),"")</f>
        <v/>
      </c>
      <c r="AL15" s="438"/>
      <c r="AM15" s="368" t="str">
        <f>IFERROR(VLOOKUP(AL14,Ereignistabelle[],2,FALSE),"")</f>
        <v/>
      </c>
      <c r="AN15" s="363"/>
      <c r="AO15" s="363"/>
      <c r="AP15" s="363"/>
      <c r="AQ15" s="363"/>
      <c r="AR15" s="364"/>
      <c r="AS15" s="364"/>
      <c r="AT15" s="365" t="str">
        <f>IFERROR(VLOOKUP(AL14,Serientermine,2,FALSE),"")</f>
        <v/>
      </c>
      <c r="AU15" s="438"/>
      <c r="AV15" s="368" t="str">
        <f>IFERROR(VLOOKUP(AU14,Ereignistabelle[],2,FALSE),"")</f>
        <v/>
      </c>
      <c r="AW15" s="363"/>
      <c r="AX15" s="363"/>
      <c r="AY15" s="363"/>
      <c r="AZ15" s="363"/>
      <c r="BA15" s="364"/>
      <c r="BB15" s="364"/>
      <c r="BC15" s="365" t="str">
        <f>IFERROR(VLOOKUP(AU14,Serientermine,2,FALSE),"")</f>
        <v/>
      </c>
    </row>
    <row r="16" spans="1:55" ht="21.95" customHeight="1" x14ac:dyDescent="0.25">
      <c r="A16" s="439" t="s">
        <v>12</v>
      </c>
      <c r="B16" s="437">
        <f>IF(B24-4&lt;(DATE(Kalenderjahr,1,1)),"",B24-4)</f>
        <v>46023</v>
      </c>
      <c r="C16" s="366" t="str">
        <f>IFERROR(VLOOKUP(B16,FeiertageBW[#All],2,FALSE),"")</f>
        <v>Neujahr</v>
      </c>
      <c r="D16" s="367"/>
      <c r="E16" s="367"/>
      <c r="F16" s="367"/>
      <c r="G16" s="360"/>
      <c r="H16" s="359"/>
      <c r="I16" s="359"/>
      <c r="J16" s="361"/>
      <c r="K16" s="437" t="str">
        <f>IF(K24-4&lt;(DATE(Kalenderjahr,2,1)),"",K24-4)</f>
        <v/>
      </c>
      <c r="L16" s="366" t="str">
        <f>IFERROR(VLOOKUP(K16,FeiertageBW[#All],2,FALSE),"")</f>
        <v/>
      </c>
      <c r="M16" s="367"/>
      <c r="N16" s="367"/>
      <c r="O16" s="367"/>
      <c r="P16" s="360"/>
      <c r="Q16" s="359"/>
      <c r="R16" s="359"/>
      <c r="S16" s="361"/>
      <c r="T16" s="437" t="str">
        <f>IF(T24-4&lt;(DATE(Kalenderjahr,3,1)),"",T24-4)</f>
        <v/>
      </c>
      <c r="U16" s="366" t="str">
        <f>IFERROR(VLOOKUP(T16,FeiertageBW[#All],2,FALSE),"")</f>
        <v/>
      </c>
      <c r="V16" s="367"/>
      <c r="W16" s="367"/>
      <c r="X16" s="367"/>
      <c r="Y16" s="360"/>
      <c r="Z16" s="359"/>
      <c r="AA16" s="359"/>
      <c r="AB16" s="361"/>
      <c r="AC16" s="437">
        <f>IF(AC24-4&lt;(DATE(Kalenderjahr,4,1)),"",AC24-4)</f>
        <v>46114</v>
      </c>
      <c r="AD16" s="366" t="str">
        <f>IFERROR(VLOOKUP(AC16,FeiertageBW[#All],2,FALSE),"")</f>
        <v/>
      </c>
      <c r="AE16" s="367"/>
      <c r="AF16" s="367"/>
      <c r="AG16" s="367"/>
      <c r="AH16" s="360"/>
      <c r="AI16" s="359"/>
      <c r="AJ16" s="359"/>
      <c r="AK16" s="361"/>
      <c r="AL16" s="437" t="str">
        <f>IF(AL24-4&lt;(DATE(Kalenderjahr,5,1)),"",AL24-4)</f>
        <v/>
      </c>
      <c r="AM16" s="366" t="str">
        <f>IFERROR(VLOOKUP(AL16,FeiertageBW[#All],2,FALSE),"")</f>
        <v/>
      </c>
      <c r="AN16" s="367"/>
      <c r="AO16" s="367"/>
      <c r="AP16" s="367"/>
      <c r="AQ16" s="360"/>
      <c r="AR16" s="359"/>
      <c r="AS16" s="359"/>
      <c r="AT16" s="361"/>
      <c r="AU16" s="437" t="str">
        <f>IF(AU24-4&lt;(DATE(Kalenderjahr,6,1)),"",AU24-4)</f>
        <v/>
      </c>
      <c r="AV16" s="366" t="str">
        <f>IFERROR(VLOOKUP(AU16,FeiertageBW[#All],2,FALSE),"")</f>
        <v/>
      </c>
      <c r="AW16" s="367"/>
      <c r="AX16" s="367"/>
      <c r="AY16" s="367"/>
      <c r="AZ16" s="360"/>
      <c r="BA16" s="359"/>
      <c r="BB16" s="359"/>
      <c r="BC16" s="361"/>
    </row>
    <row r="17" spans="1:55" ht="21.95" customHeight="1" x14ac:dyDescent="0.25">
      <c r="A17" s="439"/>
      <c r="B17" s="438"/>
      <c r="C17" s="368" t="str">
        <f>IFERROR(VLOOKUP(B16,Ereignistabelle[],2,FALSE),"")</f>
        <v/>
      </c>
      <c r="D17" s="363"/>
      <c r="E17" s="363"/>
      <c r="F17" s="363"/>
      <c r="G17" s="363"/>
      <c r="H17" s="364"/>
      <c r="I17" s="364"/>
      <c r="J17" s="365" t="str">
        <f>IFERROR(VLOOKUP(B16,Serientermine,2,FALSE),"")</f>
        <v/>
      </c>
      <c r="K17" s="438"/>
      <c r="L17" s="368" t="str">
        <f>IFERROR(VLOOKUP(K16,Ereignistabelle[],2,FALSE),"")</f>
        <v/>
      </c>
      <c r="M17" s="363"/>
      <c r="N17" s="363"/>
      <c r="O17" s="363"/>
      <c r="P17" s="363"/>
      <c r="Q17" s="364"/>
      <c r="R17" s="364"/>
      <c r="S17" s="365" t="str">
        <f>IFERROR(VLOOKUP(K16,Serientermine,2,FALSE),"")</f>
        <v/>
      </c>
      <c r="T17" s="438"/>
      <c r="U17" s="368" t="str">
        <f>IFERROR(VLOOKUP(T16,Ereignistabelle[],2,FALSE),"")</f>
        <v/>
      </c>
      <c r="V17" s="363"/>
      <c r="W17" s="363"/>
      <c r="X17" s="363"/>
      <c r="Y17" s="363"/>
      <c r="Z17" s="364"/>
      <c r="AA17" s="364"/>
      <c r="AB17" s="365" t="str">
        <f>IFERROR(VLOOKUP(T16,Serientermine,2,FALSE),"")</f>
        <v/>
      </c>
      <c r="AC17" s="438"/>
      <c r="AD17" s="368" t="str">
        <f>IFERROR(VLOOKUP(AC16,Ereignistabelle[],2,FALSE),"")</f>
        <v/>
      </c>
      <c r="AE17" s="363"/>
      <c r="AF17" s="363"/>
      <c r="AG17" s="363"/>
      <c r="AH17" s="363"/>
      <c r="AI17" s="364"/>
      <c r="AJ17" s="364"/>
      <c r="AK17" s="365" t="str">
        <f>IFERROR(VLOOKUP(AC16,Serientermine,2,FALSE),"")</f>
        <v/>
      </c>
      <c r="AL17" s="438"/>
      <c r="AM17" s="368" t="str">
        <f>IFERROR(VLOOKUP(AL16,Ereignistabelle[],2,FALSE),"")</f>
        <v/>
      </c>
      <c r="AN17" s="363"/>
      <c r="AO17" s="363"/>
      <c r="AP17" s="363"/>
      <c r="AQ17" s="363"/>
      <c r="AR17" s="364"/>
      <c r="AS17" s="364"/>
      <c r="AT17" s="365" t="str">
        <f>IFERROR(VLOOKUP(AL16,Serientermine,2,FALSE),"")</f>
        <v/>
      </c>
      <c r="AU17" s="438"/>
      <c r="AV17" s="368" t="str">
        <f>IFERROR(VLOOKUP(AU16,Ereignistabelle[],2,FALSE),"")</f>
        <v/>
      </c>
      <c r="AW17" s="363"/>
      <c r="AX17" s="363"/>
      <c r="AY17" s="363"/>
      <c r="AZ17" s="363"/>
      <c r="BA17" s="364"/>
      <c r="BB17" s="364"/>
      <c r="BC17" s="365" t="str">
        <f>IFERROR(VLOOKUP(AU16,Serientermine,2,FALSE),"")</f>
        <v/>
      </c>
    </row>
    <row r="18" spans="1:55" ht="21.95" customHeight="1" x14ac:dyDescent="0.25">
      <c r="A18" s="439" t="s">
        <v>15</v>
      </c>
      <c r="B18" s="437">
        <f t="shared" ref="B18" si="0">IF(B24-3&lt;(DATE(Kalenderjahr,1,1)),"",B24-3)</f>
        <v>46024</v>
      </c>
      <c r="C18" s="366" t="str">
        <f>IFERROR(VLOOKUP(B18,FeiertageBW[#All],2,FALSE),"")</f>
        <v/>
      </c>
      <c r="D18" s="367"/>
      <c r="E18" s="367"/>
      <c r="F18" s="367"/>
      <c r="G18" s="360"/>
      <c r="H18" s="359"/>
      <c r="I18" s="359"/>
      <c r="J18" s="361" t="str">
        <f>IF(B18&lt;&gt;"",TRUNC((B18-WEEKDAY(B18,2)-DATE(YEAR(B18+4-WEEKDAY(B18,2)),1,-10))/7)&amp;"","")</f>
        <v>1</v>
      </c>
      <c r="K18" s="437" t="str">
        <f>IF(K24-3&lt;(DATE(Kalenderjahr,2,1)),"",K24-3)</f>
        <v/>
      </c>
      <c r="L18" s="366" t="str">
        <f>IFERROR(VLOOKUP(K18,FeiertageBW[#All],2,FALSE),"")</f>
        <v/>
      </c>
      <c r="M18" s="367"/>
      <c r="N18" s="367"/>
      <c r="O18" s="367"/>
      <c r="P18" s="360"/>
      <c r="Q18" s="359"/>
      <c r="R18" s="359"/>
      <c r="S18" s="361" t="str">
        <f>IF(K18&lt;&gt;"",TRUNC((K18-WEEKDAY(K18,2)-DATE(YEAR(K18+4-WEEKDAY(K18,2)),1,-10))/7)&amp;"","")</f>
        <v/>
      </c>
      <c r="T18" s="437" t="str">
        <f>IF(T24-3&lt;(DATE(Kalenderjahr,3,1)),"",T24-3)</f>
        <v/>
      </c>
      <c r="U18" s="366" t="str">
        <f>IFERROR(VLOOKUP(T18,FeiertageBW[#All],2,FALSE),"")</f>
        <v/>
      </c>
      <c r="V18" s="367"/>
      <c r="W18" s="367"/>
      <c r="X18" s="367"/>
      <c r="Y18" s="360"/>
      <c r="Z18" s="359"/>
      <c r="AA18" s="359"/>
      <c r="AB18" s="361" t="str">
        <f>IF(T18&lt;&gt;"",TRUNC((T18-WEEKDAY(T18,2)-DATE(YEAR(T18+4-WEEKDAY(T18,2)),1,-10))/7)&amp;"","")</f>
        <v/>
      </c>
      <c r="AC18" s="437">
        <f>IF(AC24-3&lt;(DATE(Kalenderjahr,4,1)),"",AC24-3)</f>
        <v>46115</v>
      </c>
      <c r="AD18" s="366" t="str">
        <f>IFERROR(VLOOKUP(AC18,FeiertageBW[#All],2,FALSE),"")</f>
        <v>Karfreitag</v>
      </c>
      <c r="AE18" s="367"/>
      <c r="AF18" s="367"/>
      <c r="AG18" s="367"/>
      <c r="AH18" s="360"/>
      <c r="AI18" s="359"/>
      <c r="AJ18" s="359"/>
      <c r="AK18" s="361" t="str">
        <f>IF(AC18&lt;&gt;"",TRUNC((AC18-WEEKDAY(AC18,2)-DATE(YEAR(AC18+4-WEEKDAY(AC18,2)),1,-10))/7)&amp;"","")</f>
        <v>14</v>
      </c>
      <c r="AL18" s="437">
        <f>IF(AL24-3&lt;(DATE(Kalenderjahr,5,1)),"",AL24-3)</f>
        <v>46143</v>
      </c>
      <c r="AM18" s="366" t="str">
        <f>IFERROR(VLOOKUP(AL18,FeiertageBW[#All],2,FALSE),"")</f>
        <v>1. Mai/Tag der Arbeit</v>
      </c>
      <c r="AN18" s="367"/>
      <c r="AO18" s="367"/>
      <c r="AP18" s="367"/>
      <c r="AQ18" s="360"/>
      <c r="AR18" s="359"/>
      <c r="AS18" s="359"/>
      <c r="AT18" s="361" t="str">
        <f>IF(AL18&lt;&gt;"",TRUNC((AL18-WEEKDAY(AL18,2)-DATE(YEAR(AL18+4-WEEKDAY(AL18,2)),1,-10))/7)&amp;"","")</f>
        <v>18</v>
      </c>
      <c r="AU18" s="437" t="str">
        <f>IF(AU24-3&lt;(DATE(Kalenderjahr,6,1)),"",AU24-3)</f>
        <v/>
      </c>
      <c r="AV18" s="366" t="str">
        <f>IFERROR(VLOOKUP(AU18,FeiertageBW[#All],2,FALSE),"")</f>
        <v/>
      </c>
      <c r="AW18" s="367"/>
      <c r="AX18" s="367"/>
      <c r="AY18" s="367"/>
      <c r="AZ18" s="360"/>
      <c r="BA18" s="359"/>
      <c r="BB18" s="359"/>
      <c r="BC18" s="361" t="str">
        <f>IF(AU18&lt;&gt;"",TRUNC((AU18-WEEKDAY(AU18,2)-DATE(YEAR(AU18+4-WEEKDAY(AU18,2)),1,-10))/7)&amp;"","")</f>
        <v/>
      </c>
    </row>
    <row r="19" spans="1:55" ht="21.95" customHeight="1" x14ac:dyDescent="0.25">
      <c r="A19" s="439"/>
      <c r="B19" s="438"/>
      <c r="C19" s="368" t="str">
        <f>IFERROR(VLOOKUP(B18,Ereignistabelle[],2,FALSE),"")</f>
        <v/>
      </c>
      <c r="D19" s="363"/>
      <c r="E19" s="363"/>
      <c r="F19" s="363"/>
      <c r="G19" s="363"/>
      <c r="H19" s="364"/>
      <c r="I19" s="364"/>
      <c r="J19" s="365" t="str">
        <f>IFERROR(VLOOKUP(B18,Serientermine,2,FALSE),"")</f>
        <v/>
      </c>
      <c r="K19" s="438"/>
      <c r="L19" s="368" t="str">
        <f>IFERROR(VLOOKUP(K18,Ereignistabelle[],2,FALSE),"")</f>
        <v/>
      </c>
      <c r="M19" s="363"/>
      <c r="N19" s="363"/>
      <c r="O19" s="363"/>
      <c r="P19" s="363"/>
      <c r="Q19" s="364"/>
      <c r="R19" s="364"/>
      <c r="S19" s="365" t="str">
        <f>IFERROR(VLOOKUP(K18,Serientermine,2,FALSE),"")</f>
        <v/>
      </c>
      <c r="T19" s="438"/>
      <c r="U19" s="368" t="str">
        <f>IFERROR(VLOOKUP(T18,Ereignistabelle[],2,FALSE),"")</f>
        <v/>
      </c>
      <c r="V19" s="363"/>
      <c r="W19" s="363"/>
      <c r="X19" s="363"/>
      <c r="Y19" s="363"/>
      <c r="Z19" s="364"/>
      <c r="AA19" s="364"/>
      <c r="AB19" s="365" t="str">
        <f>IFERROR(VLOOKUP(T18,Serientermine,2,FALSE),"")</f>
        <v/>
      </c>
      <c r="AC19" s="438"/>
      <c r="AD19" s="368" t="str">
        <f>IFERROR(VLOOKUP(AC18,Ereignistabelle[],2,FALSE),"")</f>
        <v/>
      </c>
      <c r="AE19" s="363"/>
      <c r="AF19" s="363"/>
      <c r="AG19" s="363"/>
      <c r="AH19" s="363"/>
      <c r="AI19" s="364"/>
      <c r="AJ19" s="364"/>
      <c r="AK19" s="365" t="str">
        <f>IFERROR(VLOOKUP(AC18,Serientermine,2,FALSE),"")</f>
        <v/>
      </c>
      <c r="AL19" s="438"/>
      <c r="AM19" s="368" t="str">
        <f>IFERROR(VLOOKUP(AL18,Ereignistabelle[],2,FALSE),"")</f>
        <v/>
      </c>
      <c r="AN19" s="363"/>
      <c r="AO19" s="363"/>
      <c r="AP19" s="363"/>
      <c r="AQ19" s="363"/>
      <c r="AR19" s="364"/>
      <c r="AS19" s="364"/>
      <c r="AT19" s="365" t="str">
        <f>IFERROR(VLOOKUP(AL18,Serientermine,2,FALSE),"")</f>
        <v/>
      </c>
      <c r="AU19" s="438"/>
      <c r="AV19" s="368" t="str">
        <f>IFERROR(VLOOKUP(AU18,Ereignistabelle[],2,FALSE),"")</f>
        <v/>
      </c>
      <c r="AW19" s="363"/>
      <c r="AX19" s="363"/>
      <c r="AY19" s="363"/>
      <c r="AZ19" s="363"/>
      <c r="BA19" s="364"/>
      <c r="BB19" s="364"/>
      <c r="BC19" s="365" t="str">
        <f>IFERROR(VLOOKUP(AU18,Serientermine,2,FALSE),"")</f>
        <v/>
      </c>
    </row>
    <row r="20" spans="1:55" ht="21.95" customHeight="1" x14ac:dyDescent="0.25">
      <c r="A20" s="441" t="s">
        <v>16</v>
      </c>
      <c r="B20" s="442">
        <f>IF(B24-2&lt;(DATE(Kalenderjahr,1,1)),"",B24-2)</f>
        <v>46025</v>
      </c>
      <c r="C20" s="369" t="str">
        <f>IFERROR(VLOOKUP(B20,FeiertageBW[#All],2,FALSE),"")</f>
        <v/>
      </c>
      <c r="D20" s="370"/>
      <c r="E20" s="370"/>
      <c r="F20" s="370"/>
      <c r="G20" s="371"/>
      <c r="H20" s="372"/>
      <c r="I20" s="372"/>
      <c r="J20" s="373"/>
      <c r="K20" s="442" t="str">
        <f>IF(K24-2&lt;(DATE(Kalenderjahr,2,1)),"",K24-2)</f>
        <v/>
      </c>
      <c r="L20" s="369" t="str">
        <f>IFERROR(VLOOKUP(K20,FeiertageBW[#All],2,FALSE),"")</f>
        <v/>
      </c>
      <c r="M20" s="370"/>
      <c r="N20" s="370"/>
      <c r="O20" s="370"/>
      <c r="P20" s="371"/>
      <c r="Q20" s="372"/>
      <c r="R20" s="372"/>
      <c r="S20" s="373"/>
      <c r="T20" s="442" t="str">
        <f>IF(T24-2&lt;(DATE(Kalenderjahr,3,1)),"",T24-2)</f>
        <v/>
      </c>
      <c r="U20" s="369" t="str">
        <f>IFERROR(VLOOKUP(T20,FeiertageBW[#All],2,FALSE),"")</f>
        <v/>
      </c>
      <c r="V20" s="370"/>
      <c r="W20" s="370"/>
      <c r="X20" s="370"/>
      <c r="Y20" s="371"/>
      <c r="Z20" s="372"/>
      <c r="AA20" s="372"/>
      <c r="AB20" s="373"/>
      <c r="AC20" s="442">
        <f>IF(AC24-2&lt;(DATE(Kalenderjahr,4,1)),"",AC24-2)</f>
        <v>46116</v>
      </c>
      <c r="AD20" s="369" t="str">
        <f>IFERROR(VLOOKUP(AC20,FeiertageBW[#All],2,FALSE),"")</f>
        <v/>
      </c>
      <c r="AE20" s="370"/>
      <c r="AF20" s="370"/>
      <c r="AG20" s="370"/>
      <c r="AH20" s="371"/>
      <c r="AI20" s="372"/>
      <c r="AJ20" s="372"/>
      <c r="AK20" s="373"/>
      <c r="AL20" s="442">
        <f>IF(AL24-2&lt;(DATE(Kalenderjahr,5,1)),"",AL24-2)</f>
        <v>46144</v>
      </c>
      <c r="AM20" s="369" t="str">
        <f>IFERROR(VLOOKUP(AL20,FeiertageBW[#All],2,FALSE),"")</f>
        <v/>
      </c>
      <c r="AN20" s="370"/>
      <c r="AO20" s="370"/>
      <c r="AP20" s="370"/>
      <c r="AQ20" s="371"/>
      <c r="AR20" s="372"/>
      <c r="AS20" s="372"/>
      <c r="AT20" s="373"/>
      <c r="AU20" s="442" t="str">
        <f>IF(AU24-2&lt;(DATE(Kalenderjahr,6,1)),"",AU24-2)</f>
        <v/>
      </c>
      <c r="AV20" s="369" t="str">
        <f>IFERROR(VLOOKUP(AU20,FeiertageBW[#All],2,FALSE),"")</f>
        <v/>
      </c>
      <c r="AW20" s="370"/>
      <c r="AX20" s="370"/>
      <c r="AY20" s="370"/>
      <c r="AZ20" s="371"/>
      <c r="BA20" s="372"/>
      <c r="BB20" s="372"/>
      <c r="BC20" s="373"/>
    </row>
    <row r="21" spans="1:55" ht="21.95" customHeight="1" x14ac:dyDescent="0.25">
      <c r="A21" s="441"/>
      <c r="B21" s="443"/>
      <c r="C21" s="374" t="str">
        <f>IFERROR(VLOOKUP(B20,Ereignistabelle[],2,FALSE),"")</f>
        <v/>
      </c>
      <c r="D21" s="375"/>
      <c r="E21" s="375"/>
      <c r="F21" s="375"/>
      <c r="G21" s="375"/>
      <c r="H21" s="376"/>
      <c r="I21" s="376"/>
      <c r="J21" s="377" t="str">
        <f>IFERROR(VLOOKUP(B20,Serientermine,2,FALSE),"")</f>
        <v/>
      </c>
      <c r="K21" s="443"/>
      <c r="L21" s="374" t="str">
        <f>IFERROR(VLOOKUP(K20,Ereignistabelle[],2,FALSE),"")</f>
        <v/>
      </c>
      <c r="M21" s="375"/>
      <c r="N21" s="375"/>
      <c r="O21" s="375"/>
      <c r="P21" s="375"/>
      <c r="Q21" s="376"/>
      <c r="R21" s="376"/>
      <c r="S21" s="377" t="str">
        <f>IFERROR(VLOOKUP(K20,Serientermine,2,FALSE),"")</f>
        <v/>
      </c>
      <c r="T21" s="443"/>
      <c r="U21" s="374" t="str">
        <f>IFERROR(VLOOKUP(T20,Ereignistabelle[],2,FALSE),"")</f>
        <v/>
      </c>
      <c r="V21" s="375"/>
      <c r="W21" s="375"/>
      <c r="X21" s="375"/>
      <c r="Y21" s="375"/>
      <c r="Z21" s="376"/>
      <c r="AA21" s="376"/>
      <c r="AB21" s="377" t="str">
        <f>IFERROR(VLOOKUP(T20,Serientermine,2,FALSE),"")</f>
        <v/>
      </c>
      <c r="AC21" s="443"/>
      <c r="AD21" s="374" t="str">
        <f>IFERROR(VLOOKUP(AC20,Ereignistabelle[],2,FALSE),"")</f>
        <v/>
      </c>
      <c r="AE21" s="375"/>
      <c r="AF21" s="375"/>
      <c r="AG21" s="375"/>
      <c r="AH21" s="375"/>
      <c r="AI21" s="376"/>
      <c r="AJ21" s="376"/>
      <c r="AK21" s="377" t="str">
        <f>IFERROR(VLOOKUP(AC20,Serientermine,2,FALSE),"")</f>
        <v/>
      </c>
      <c r="AL21" s="443"/>
      <c r="AM21" s="374" t="str">
        <f>IFERROR(VLOOKUP(AL20,Ereignistabelle[],2,FALSE),"")</f>
        <v/>
      </c>
      <c r="AN21" s="375"/>
      <c r="AO21" s="375"/>
      <c r="AP21" s="375"/>
      <c r="AQ21" s="375"/>
      <c r="AR21" s="376"/>
      <c r="AS21" s="376"/>
      <c r="AT21" s="377" t="str">
        <f>IFERROR(VLOOKUP(AL20,Serientermine,2,FALSE),"")</f>
        <v/>
      </c>
      <c r="AU21" s="443"/>
      <c r="AV21" s="374" t="str">
        <f>IFERROR(VLOOKUP(AU20,Ereignistabelle[],2,FALSE),"")</f>
        <v/>
      </c>
      <c r="AW21" s="375"/>
      <c r="AX21" s="375"/>
      <c r="AY21" s="375"/>
      <c r="AZ21" s="375"/>
      <c r="BA21" s="376"/>
      <c r="BB21" s="376"/>
      <c r="BC21" s="377" t="str">
        <f>IFERROR(VLOOKUP(AU20,Serientermine,2,FALSE),"")</f>
        <v/>
      </c>
    </row>
    <row r="22" spans="1:55" ht="21.95" customHeight="1" x14ac:dyDescent="0.25">
      <c r="A22" s="441" t="s">
        <v>17</v>
      </c>
      <c r="B22" s="442">
        <f>IF(B24-1&lt;(DATE(Kalenderjahr,1,1)),"",B24-1)</f>
        <v>46026</v>
      </c>
      <c r="C22" s="369" t="str">
        <f>IFERROR(VLOOKUP(B22,FeiertageBW[#All],2,FALSE),"")</f>
        <v/>
      </c>
      <c r="D22" s="370"/>
      <c r="E22" s="370"/>
      <c r="F22" s="370"/>
      <c r="G22" s="371"/>
      <c r="H22" s="372"/>
      <c r="I22" s="372"/>
      <c r="J22" s="373"/>
      <c r="K22" s="442">
        <f>IF(K24-1&lt;(DATE(Kalenderjahr,2,1)),"",K24-1)</f>
        <v>46054</v>
      </c>
      <c r="L22" s="369" t="str">
        <f>IFERROR(VLOOKUP(K22,FeiertageBW[#All],2,FALSE),"")</f>
        <v/>
      </c>
      <c r="M22" s="370"/>
      <c r="N22" s="370"/>
      <c r="O22" s="370"/>
      <c r="P22" s="371"/>
      <c r="Q22" s="372"/>
      <c r="R22" s="372"/>
      <c r="S22" s="373"/>
      <c r="T22" s="442">
        <f>IF(T24-1&lt;(DATE(Kalenderjahr,3,1)),"",T24-1)</f>
        <v>46082</v>
      </c>
      <c r="U22" s="369" t="str">
        <f>IFERROR(VLOOKUP(T22,FeiertageBW[#All],2,FALSE),"")</f>
        <v/>
      </c>
      <c r="V22" s="370"/>
      <c r="W22" s="370"/>
      <c r="X22" s="370"/>
      <c r="Y22" s="371"/>
      <c r="Z22" s="372"/>
      <c r="AA22" s="372"/>
      <c r="AB22" s="373"/>
      <c r="AC22" s="442">
        <f>IF(AC24-1&lt;(DATE(Kalenderjahr,4,1)),"",AC24-1)</f>
        <v>46117</v>
      </c>
      <c r="AD22" s="369" t="str">
        <f>IFERROR(VLOOKUP(AC22,FeiertageBW[#All],2,FALSE),"")</f>
        <v>Ostersonntag</v>
      </c>
      <c r="AE22" s="370"/>
      <c r="AF22" s="370"/>
      <c r="AG22" s="370"/>
      <c r="AH22" s="371"/>
      <c r="AI22" s="372"/>
      <c r="AJ22" s="372"/>
      <c r="AK22" s="373"/>
      <c r="AL22" s="442">
        <f>IF(AL24-1&lt;(DATE(Kalenderjahr,5,1)),"",AL24-1)</f>
        <v>46145</v>
      </c>
      <c r="AM22" s="369" t="str">
        <f>IFERROR(VLOOKUP(AL22,FeiertageBW[#All],2,FALSE),"")</f>
        <v/>
      </c>
      <c r="AN22" s="370"/>
      <c r="AO22" s="370"/>
      <c r="AP22" s="370"/>
      <c r="AQ22" s="371"/>
      <c r="AR22" s="372"/>
      <c r="AS22" s="372"/>
      <c r="AT22" s="373"/>
      <c r="AU22" s="442" t="str">
        <f>IF(AU24-1&lt;(DATE(Kalenderjahr,6,1)),"",AU24-1)</f>
        <v/>
      </c>
      <c r="AV22" s="369" t="str">
        <f>IFERROR(VLOOKUP(AU22,FeiertageBW[#All],2,FALSE),"")</f>
        <v/>
      </c>
      <c r="AW22" s="370"/>
      <c r="AX22" s="370"/>
      <c r="AY22" s="370"/>
      <c r="AZ22" s="371"/>
      <c r="BA22" s="372"/>
      <c r="BB22" s="372"/>
      <c r="BC22" s="373"/>
    </row>
    <row r="23" spans="1:55" ht="21.95" customHeight="1" x14ac:dyDescent="0.25">
      <c r="A23" s="441"/>
      <c r="B23" s="443"/>
      <c r="C23" s="374" t="str">
        <f>IFERROR(VLOOKUP(B22,Ereignistabelle[],2,FALSE),"")</f>
        <v/>
      </c>
      <c r="D23" s="375"/>
      <c r="E23" s="375"/>
      <c r="F23" s="375"/>
      <c r="G23" s="375"/>
      <c r="H23" s="376"/>
      <c r="I23" s="376"/>
      <c r="J23" s="377" t="str">
        <f>IFERROR(VLOOKUP(B22,Serientermine,2,FALSE),"")</f>
        <v/>
      </c>
      <c r="K23" s="443"/>
      <c r="L23" s="374" t="str">
        <f>IFERROR(VLOOKUP(K22,Ereignistabelle[],2,FALSE),"")</f>
        <v/>
      </c>
      <c r="M23" s="375"/>
      <c r="N23" s="375"/>
      <c r="O23" s="375"/>
      <c r="P23" s="375"/>
      <c r="Q23" s="376"/>
      <c r="R23" s="376"/>
      <c r="S23" s="377" t="str">
        <f>IFERROR(VLOOKUP(K22,Serientermine,2,FALSE),"")</f>
        <v/>
      </c>
      <c r="T23" s="443"/>
      <c r="U23" s="374" t="str">
        <f>IFERROR(VLOOKUP(T22,Ereignistabelle[],2,FALSE),"")</f>
        <v/>
      </c>
      <c r="V23" s="375"/>
      <c r="W23" s="375"/>
      <c r="X23" s="375"/>
      <c r="Y23" s="375"/>
      <c r="Z23" s="376"/>
      <c r="AA23" s="376"/>
      <c r="AB23" s="377" t="str">
        <f>IFERROR(VLOOKUP(T22,Serientermine,2,FALSE),"")</f>
        <v/>
      </c>
      <c r="AC23" s="443"/>
      <c r="AD23" s="374" t="str">
        <f>IFERROR(VLOOKUP(AC22,Ereignistabelle[],2,FALSE),"")</f>
        <v/>
      </c>
      <c r="AE23" s="375"/>
      <c r="AF23" s="375"/>
      <c r="AG23" s="375"/>
      <c r="AH23" s="375"/>
      <c r="AI23" s="376"/>
      <c r="AJ23" s="376"/>
      <c r="AK23" s="377" t="str">
        <f>IFERROR(VLOOKUP(AC22,Serientermine,2,FALSE),"")</f>
        <v/>
      </c>
      <c r="AL23" s="443"/>
      <c r="AM23" s="374" t="str">
        <f>IFERROR(VLOOKUP(AL22,Ereignistabelle[],2,FALSE),"")</f>
        <v/>
      </c>
      <c r="AN23" s="375"/>
      <c r="AO23" s="375"/>
      <c r="AP23" s="375"/>
      <c r="AQ23" s="375"/>
      <c r="AR23" s="376"/>
      <c r="AS23" s="376"/>
      <c r="AT23" s="377" t="str">
        <f>IFERROR(VLOOKUP(AL22,Serientermine,2,FALSE),"")</f>
        <v/>
      </c>
      <c r="AU23" s="443"/>
      <c r="AV23" s="374" t="str">
        <f>IFERROR(VLOOKUP(AU22,Ereignistabelle[],2,FALSE),"")</f>
        <v/>
      </c>
      <c r="AW23" s="375"/>
      <c r="AX23" s="375"/>
      <c r="AY23" s="375"/>
      <c r="AZ23" s="375"/>
      <c r="BA23" s="376"/>
      <c r="BB23" s="376"/>
      <c r="BC23" s="377" t="str">
        <f>IFERROR(VLOOKUP(AU22,Serientermine,2,FALSE),"")</f>
        <v/>
      </c>
    </row>
    <row r="24" spans="1:55" ht="21.95" customHeight="1" x14ac:dyDescent="0.25">
      <c r="A24" s="439" t="s">
        <v>18</v>
      </c>
      <c r="B24" s="437">
        <f>IF(WEEKDAY(DATE(Kalenderjahr,1,1),2)=1,DATE(Kalenderjahr,1,1),8-WEEKDAY(DATE(Kalenderjahr,1,1),2)+DATE(Kalenderjahr,1,1))</f>
        <v>46027</v>
      </c>
      <c r="C24" s="366" t="str">
        <f>IFERROR(VLOOKUP(B24,FeiertageBW[#All],2,FALSE),"")</f>
        <v/>
      </c>
      <c r="D24" s="367"/>
      <c r="E24" s="367"/>
      <c r="F24" s="367"/>
      <c r="G24" s="360"/>
      <c r="H24" s="359"/>
      <c r="I24" s="359"/>
      <c r="J24" s="361"/>
      <c r="K24" s="437">
        <f>IF(WEEKDAY(DATE(Kalenderjahr,2,1),2)=1,DATE(Kalenderjahr,2,1),8-WEEKDAY(DATE(Kalenderjahr,2,1),2)+DATE(Kalenderjahr,2,1))</f>
        <v>46055</v>
      </c>
      <c r="L24" s="366" t="str">
        <f>IFERROR(VLOOKUP(K24,FeiertageBW[#All],2,FALSE),"")</f>
        <v/>
      </c>
      <c r="M24" s="367"/>
      <c r="N24" s="367"/>
      <c r="O24" s="367"/>
      <c r="P24" s="360"/>
      <c r="Q24" s="359"/>
      <c r="R24" s="359"/>
      <c r="S24" s="361"/>
      <c r="T24" s="437">
        <f>IF(WEEKDAY(DATE(Kalenderjahr,3,1),2)=1,DATE(Kalenderjahr,3,1),8-WEEKDAY(DATE(Kalenderjahr,3,1),2)+DATE(Kalenderjahr,3,1))</f>
        <v>46083</v>
      </c>
      <c r="U24" s="366" t="str">
        <f>IFERROR(VLOOKUP(T24,FeiertageBW[#All],2,FALSE),"")</f>
        <v/>
      </c>
      <c r="V24" s="367"/>
      <c r="W24" s="367"/>
      <c r="X24" s="367"/>
      <c r="Y24" s="360"/>
      <c r="Z24" s="359"/>
      <c r="AA24" s="359"/>
      <c r="AB24" s="361"/>
      <c r="AC24" s="437">
        <f>IF(WEEKDAY(DATE(Kalenderjahr,4,1),2)=1,DATE(Kalenderjahr,4,1),8-WEEKDAY(DATE(Kalenderjahr,4,1),2)+DATE(Kalenderjahr,4,1))</f>
        <v>46118</v>
      </c>
      <c r="AD24" s="366" t="str">
        <f>IFERROR(VLOOKUP(AC24,FeiertageBW[#All],2,FALSE),"")</f>
        <v>Ostermontag</v>
      </c>
      <c r="AE24" s="367"/>
      <c r="AF24" s="367"/>
      <c r="AG24" s="367"/>
      <c r="AH24" s="360"/>
      <c r="AI24" s="359"/>
      <c r="AJ24" s="359"/>
      <c r="AK24" s="361"/>
      <c r="AL24" s="437">
        <f>IF(WEEKDAY(DATE(Kalenderjahr,5,1),2)=1,DATE(Kalenderjahr,5,1),8-WEEKDAY(DATE(Kalenderjahr,5,1),2)+DATE(Kalenderjahr,5,1))</f>
        <v>46146</v>
      </c>
      <c r="AM24" s="366" t="str">
        <f>IFERROR(VLOOKUP(AL24,FeiertageBW[#All],2,FALSE),"")</f>
        <v/>
      </c>
      <c r="AN24" s="367"/>
      <c r="AO24" s="367"/>
      <c r="AP24" s="367"/>
      <c r="AQ24" s="360"/>
      <c r="AR24" s="359"/>
      <c r="AS24" s="359"/>
      <c r="AT24" s="361"/>
      <c r="AU24" s="437">
        <f>IF(WEEKDAY(DATE(Kalenderjahr,6,1),2)=1,DATE(Kalenderjahr,6,1),8-WEEKDAY(DATE(Kalenderjahr,6,1),2)+DATE(Kalenderjahr,6,1))</f>
        <v>46174</v>
      </c>
      <c r="AV24" s="366" t="str">
        <f>IFERROR(VLOOKUP(AU24,FeiertageBW[#All],2,FALSE),"")</f>
        <v/>
      </c>
      <c r="AW24" s="367"/>
      <c r="AX24" s="367"/>
      <c r="AY24" s="367"/>
      <c r="AZ24" s="360"/>
      <c r="BA24" s="359"/>
      <c r="BB24" s="359"/>
      <c r="BC24" s="361"/>
    </row>
    <row r="25" spans="1:55" ht="21.95" customHeight="1" x14ac:dyDescent="0.25">
      <c r="A25" s="439"/>
      <c r="B25" s="438"/>
      <c r="C25" s="368" t="str">
        <f>IFERROR(VLOOKUP(B24,Ereignistabelle[],2,FALSE),"")</f>
        <v/>
      </c>
      <c r="D25" s="363"/>
      <c r="E25" s="363"/>
      <c r="F25" s="363"/>
      <c r="G25" s="363"/>
      <c r="H25" s="364"/>
      <c r="I25" s="364"/>
      <c r="J25" s="365" t="str">
        <f>IFERROR(VLOOKUP(B24,Serientermine,2,FALSE),"")</f>
        <v/>
      </c>
      <c r="K25" s="438"/>
      <c r="L25" s="368" t="str">
        <f>IFERROR(VLOOKUP(K24,Ereignistabelle[],2,FALSE),"")</f>
        <v/>
      </c>
      <c r="M25" s="363"/>
      <c r="N25" s="363"/>
      <c r="O25" s="363"/>
      <c r="P25" s="363"/>
      <c r="Q25" s="364"/>
      <c r="R25" s="364"/>
      <c r="S25" s="365" t="str">
        <f>IFERROR(VLOOKUP(K24,Serientermine,2,FALSE),"")</f>
        <v/>
      </c>
      <c r="T25" s="438"/>
      <c r="U25" s="368" t="str">
        <f>IFERROR(VLOOKUP(T24,Ereignistabelle[],2,FALSE),"")</f>
        <v/>
      </c>
      <c r="V25" s="363"/>
      <c r="W25" s="363"/>
      <c r="X25" s="363"/>
      <c r="Y25" s="363"/>
      <c r="Z25" s="364"/>
      <c r="AA25" s="364"/>
      <c r="AB25" s="365" t="str">
        <f>IFERROR(VLOOKUP(T24,Serientermine,2,FALSE),"")</f>
        <v/>
      </c>
      <c r="AC25" s="438"/>
      <c r="AD25" s="368" t="str">
        <f>IFERROR(VLOOKUP(AC24,Ereignistabelle[],2,FALSE),"")</f>
        <v/>
      </c>
      <c r="AE25" s="363"/>
      <c r="AF25" s="363"/>
      <c r="AG25" s="363"/>
      <c r="AH25" s="363"/>
      <c r="AI25" s="364"/>
      <c r="AJ25" s="364"/>
      <c r="AK25" s="365" t="str">
        <f>IFERROR(VLOOKUP(AC24,Serientermine,2,FALSE),"")</f>
        <v/>
      </c>
      <c r="AL25" s="438"/>
      <c r="AM25" s="368" t="str">
        <f>IFERROR(VLOOKUP(AL24,Ereignistabelle[],2,FALSE),"")</f>
        <v/>
      </c>
      <c r="AN25" s="363"/>
      <c r="AO25" s="363"/>
      <c r="AP25" s="363"/>
      <c r="AQ25" s="363"/>
      <c r="AR25" s="364"/>
      <c r="AS25" s="364"/>
      <c r="AT25" s="365" t="str">
        <f>IFERROR(VLOOKUP(AL24,Serientermine,2,FALSE),"")</f>
        <v/>
      </c>
      <c r="AU25" s="438"/>
      <c r="AV25" s="368" t="str">
        <f>IFERROR(VLOOKUP(AU24,Ereignistabelle[],2,FALSE),"")</f>
        <v/>
      </c>
      <c r="AW25" s="363"/>
      <c r="AX25" s="363"/>
      <c r="AY25" s="363"/>
      <c r="AZ25" s="363"/>
      <c r="BA25" s="364"/>
      <c r="BB25" s="364"/>
      <c r="BC25" s="365" t="str">
        <f>IFERROR(VLOOKUP(AU24,Serientermine,2,FALSE),"")</f>
        <v/>
      </c>
    </row>
    <row r="26" spans="1:55" ht="21.95" customHeight="1" x14ac:dyDescent="0.25">
      <c r="A26" s="439" t="s">
        <v>14</v>
      </c>
      <c r="B26" s="437">
        <f>B24+1</f>
        <v>46028</v>
      </c>
      <c r="C26" s="366" t="str">
        <f>IFERROR(VLOOKUP(B26,FeiertageBW[#All],2,FALSE),"")</f>
        <v>Heilige 3 Könige</v>
      </c>
      <c r="D26" s="367"/>
      <c r="E26" s="367"/>
      <c r="F26" s="367"/>
      <c r="G26" s="360"/>
      <c r="H26" s="359"/>
      <c r="I26" s="359"/>
      <c r="J26" s="361"/>
      <c r="K26" s="437">
        <f>K24+1</f>
        <v>46056</v>
      </c>
      <c r="L26" s="366" t="str">
        <f>IFERROR(VLOOKUP(K26,FeiertageBW[#All],2,FALSE),"")</f>
        <v/>
      </c>
      <c r="M26" s="367"/>
      <c r="N26" s="367"/>
      <c r="O26" s="367"/>
      <c r="P26" s="360"/>
      <c r="Q26" s="359"/>
      <c r="R26" s="359"/>
      <c r="S26" s="361"/>
      <c r="T26" s="437">
        <f>T24+1</f>
        <v>46084</v>
      </c>
      <c r="U26" s="366" t="str">
        <f>IFERROR(VLOOKUP(T26,FeiertageBW[#All],2,FALSE),"")</f>
        <v/>
      </c>
      <c r="V26" s="367"/>
      <c r="W26" s="367"/>
      <c r="X26" s="367"/>
      <c r="Y26" s="360"/>
      <c r="Z26" s="359"/>
      <c r="AA26" s="359"/>
      <c r="AB26" s="361"/>
      <c r="AC26" s="437">
        <f>AC24+1</f>
        <v>46119</v>
      </c>
      <c r="AD26" s="366" t="str">
        <f>IFERROR(VLOOKUP(AC26,FeiertageBW[#All],2,FALSE),"")</f>
        <v/>
      </c>
      <c r="AE26" s="367"/>
      <c r="AF26" s="367"/>
      <c r="AG26" s="367"/>
      <c r="AH26" s="360"/>
      <c r="AI26" s="359"/>
      <c r="AJ26" s="359"/>
      <c r="AK26" s="361"/>
      <c r="AL26" s="437">
        <f>AL24+1</f>
        <v>46147</v>
      </c>
      <c r="AM26" s="366" t="str">
        <f>IFERROR(VLOOKUP(AL26,FeiertageBW[#All],2,FALSE),"")</f>
        <v/>
      </c>
      <c r="AN26" s="367"/>
      <c r="AO26" s="367"/>
      <c r="AP26" s="367"/>
      <c r="AQ26" s="360"/>
      <c r="AR26" s="359"/>
      <c r="AS26" s="359"/>
      <c r="AT26" s="361"/>
      <c r="AU26" s="437">
        <f>AU24+1</f>
        <v>46175</v>
      </c>
      <c r="AV26" s="366" t="str">
        <f>IFERROR(VLOOKUP(AU26,FeiertageBW[#All],2,FALSE),"")</f>
        <v/>
      </c>
      <c r="AW26" s="367"/>
      <c r="AX26" s="367"/>
      <c r="AY26" s="367"/>
      <c r="AZ26" s="360"/>
      <c r="BA26" s="359"/>
      <c r="BB26" s="359"/>
      <c r="BC26" s="361"/>
    </row>
    <row r="27" spans="1:55" ht="21.95" customHeight="1" x14ac:dyDescent="0.25">
      <c r="A27" s="439"/>
      <c r="B27" s="438"/>
      <c r="C27" s="368" t="str">
        <f>IFERROR(VLOOKUP(B26,Ereignistabelle[],2,FALSE),"")</f>
        <v/>
      </c>
      <c r="D27" s="363"/>
      <c r="E27" s="363"/>
      <c r="F27" s="363"/>
      <c r="G27" s="363"/>
      <c r="H27" s="364"/>
      <c r="I27" s="364"/>
      <c r="J27" s="365" t="str">
        <f>IFERROR(VLOOKUP(B26,Serientermine,2,FALSE),"")</f>
        <v/>
      </c>
      <c r="K27" s="438"/>
      <c r="L27" s="368" t="str">
        <f>IFERROR(VLOOKUP(K26,Ereignistabelle[],2,FALSE),"")</f>
        <v/>
      </c>
      <c r="M27" s="363"/>
      <c r="N27" s="363"/>
      <c r="O27" s="363"/>
      <c r="P27" s="363"/>
      <c r="Q27" s="364"/>
      <c r="R27" s="364"/>
      <c r="S27" s="365" t="str">
        <f>IFERROR(VLOOKUP(K26,Serientermine,2,FALSE),"")</f>
        <v/>
      </c>
      <c r="T27" s="438"/>
      <c r="U27" s="368" t="str">
        <f>IFERROR(VLOOKUP(T26,Ereignistabelle[],2,FALSE),"")</f>
        <v/>
      </c>
      <c r="V27" s="363"/>
      <c r="W27" s="363"/>
      <c r="X27" s="363"/>
      <c r="Y27" s="363"/>
      <c r="Z27" s="364"/>
      <c r="AA27" s="364"/>
      <c r="AB27" s="365" t="str">
        <f>IFERROR(VLOOKUP(T26,Serientermine,2,FALSE),"")</f>
        <v/>
      </c>
      <c r="AC27" s="438"/>
      <c r="AD27" s="368" t="str">
        <f>IFERROR(VLOOKUP(AC26,Ereignistabelle[],2,FALSE),"")</f>
        <v/>
      </c>
      <c r="AE27" s="363"/>
      <c r="AF27" s="363"/>
      <c r="AG27" s="363"/>
      <c r="AH27" s="363"/>
      <c r="AI27" s="364"/>
      <c r="AJ27" s="364"/>
      <c r="AK27" s="365" t="str">
        <f>IFERROR(VLOOKUP(AC26,Serientermine,2,FALSE),"")</f>
        <v/>
      </c>
      <c r="AL27" s="438"/>
      <c r="AM27" s="368" t="str">
        <f>IFERROR(VLOOKUP(AL26,Ereignistabelle[],2,FALSE),"")</f>
        <v/>
      </c>
      <c r="AN27" s="363"/>
      <c r="AO27" s="363"/>
      <c r="AP27" s="363"/>
      <c r="AQ27" s="363"/>
      <c r="AR27" s="364"/>
      <c r="AS27" s="364"/>
      <c r="AT27" s="365" t="str">
        <f>IFERROR(VLOOKUP(AL26,Serientermine,2,FALSE),"")</f>
        <v/>
      </c>
      <c r="AU27" s="438"/>
      <c r="AV27" s="368" t="str">
        <f>IFERROR(VLOOKUP(AU26,Ereignistabelle[],2,FALSE),"")</f>
        <v/>
      </c>
      <c r="AW27" s="363"/>
      <c r="AX27" s="363"/>
      <c r="AY27" s="363"/>
      <c r="AZ27" s="363"/>
      <c r="BA27" s="364"/>
      <c r="BB27" s="364"/>
      <c r="BC27" s="365" t="str">
        <f>IFERROR(VLOOKUP(AU26,Serientermine,2,FALSE),"")</f>
        <v/>
      </c>
    </row>
    <row r="28" spans="1:55" ht="21.95" customHeight="1" x14ac:dyDescent="0.25">
      <c r="A28" s="439" t="s">
        <v>13</v>
      </c>
      <c r="B28" s="437">
        <f>B26+1</f>
        <v>46029</v>
      </c>
      <c r="C28" s="366" t="str">
        <f>IFERROR(VLOOKUP(B28,FeiertageBW[#All],2,FALSE),"")</f>
        <v/>
      </c>
      <c r="D28" s="367"/>
      <c r="E28" s="367"/>
      <c r="F28" s="367"/>
      <c r="G28" s="360"/>
      <c r="H28" s="359"/>
      <c r="I28" s="359"/>
      <c r="J28" s="361" t="str">
        <f>IF(B28&lt;&gt;"",TRUNC((B28-WEEKDAY(B28,2)-DATE(YEAR(B28+4-WEEKDAY(B28,2)),1,-10))/7)&amp;"","")</f>
        <v>2</v>
      </c>
      <c r="K28" s="437">
        <f>K26+1</f>
        <v>46057</v>
      </c>
      <c r="L28" s="366" t="str">
        <f>IFERROR(VLOOKUP(K28,FeiertageBW[#All],2,FALSE),"")</f>
        <v/>
      </c>
      <c r="M28" s="367"/>
      <c r="N28" s="367"/>
      <c r="O28" s="367"/>
      <c r="P28" s="360"/>
      <c r="Q28" s="359"/>
      <c r="R28" s="359"/>
      <c r="S28" s="361" t="str">
        <f>IF(K28&lt;&gt;"",TRUNC((K28-WEEKDAY(K28,2)-DATE(YEAR(K28+4-WEEKDAY(K28,2)),1,-10))/7)&amp;"","")</f>
        <v>6</v>
      </c>
      <c r="T28" s="437">
        <f>T26+1</f>
        <v>46085</v>
      </c>
      <c r="U28" s="366" t="str">
        <f>IFERROR(VLOOKUP(T28,FeiertageBW[#All],2,FALSE),"")</f>
        <v/>
      </c>
      <c r="V28" s="367"/>
      <c r="W28" s="367"/>
      <c r="X28" s="367"/>
      <c r="Y28" s="360"/>
      <c r="Z28" s="359"/>
      <c r="AA28" s="359"/>
      <c r="AB28" s="361" t="str">
        <f>IF(T28&lt;&gt;"",TRUNC((T28-WEEKDAY(T28,2)-DATE(YEAR(T28+4-WEEKDAY(T28,2)),1,-10))/7)&amp;"","")</f>
        <v>10</v>
      </c>
      <c r="AC28" s="437">
        <f>AC26+1</f>
        <v>46120</v>
      </c>
      <c r="AD28" s="366" t="str">
        <f>IFERROR(VLOOKUP(AC28,FeiertageBW[#All],2,FALSE),"")</f>
        <v/>
      </c>
      <c r="AE28" s="367"/>
      <c r="AF28" s="367"/>
      <c r="AG28" s="367"/>
      <c r="AH28" s="360"/>
      <c r="AI28" s="359"/>
      <c r="AJ28" s="359"/>
      <c r="AK28" s="361" t="str">
        <f>IF(AC28&lt;&gt;"",TRUNC((AC28-WEEKDAY(AC28,2)-DATE(YEAR(AC28+4-WEEKDAY(AC28,2)),1,-10))/7)&amp;"","")</f>
        <v>15</v>
      </c>
      <c r="AL28" s="437">
        <f>AL26+1</f>
        <v>46148</v>
      </c>
      <c r="AM28" s="366" t="str">
        <f>IFERROR(VLOOKUP(AL28,FeiertageBW[#All],2,FALSE),"")</f>
        <v/>
      </c>
      <c r="AN28" s="367"/>
      <c r="AO28" s="367"/>
      <c r="AP28" s="367"/>
      <c r="AQ28" s="360"/>
      <c r="AR28" s="359"/>
      <c r="AS28" s="359"/>
      <c r="AT28" s="361" t="str">
        <f>IF(AL28&lt;&gt;"",TRUNC((AL28-WEEKDAY(AL28,2)-DATE(YEAR(AL28+4-WEEKDAY(AL28,2)),1,-10))/7)&amp;"","")</f>
        <v>19</v>
      </c>
      <c r="AU28" s="437">
        <f>AU26+1</f>
        <v>46176</v>
      </c>
      <c r="AV28" s="366" t="str">
        <f>IFERROR(VLOOKUP(AU28,FeiertageBW[#All],2,FALSE),"")</f>
        <v/>
      </c>
      <c r="AW28" s="367"/>
      <c r="AX28" s="367"/>
      <c r="AY28" s="367"/>
      <c r="AZ28" s="360"/>
      <c r="BA28" s="359"/>
      <c r="BB28" s="359"/>
      <c r="BC28" s="361" t="str">
        <f>IF(AU28&lt;&gt;"",TRUNC((AU28-WEEKDAY(AU28,2)-DATE(YEAR(AU28+4-WEEKDAY(AU28,2)),1,-10))/7)&amp;"","")</f>
        <v>23</v>
      </c>
    </row>
    <row r="29" spans="1:55" ht="21.95" customHeight="1" x14ac:dyDescent="0.25">
      <c r="A29" s="439"/>
      <c r="B29" s="438"/>
      <c r="C29" s="368" t="str">
        <f>IFERROR(VLOOKUP(B28,Ereignistabelle[],2,FALSE),"")</f>
        <v/>
      </c>
      <c r="D29" s="363"/>
      <c r="E29" s="363"/>
      <c r="F29" s="363"/>
      <c r="G29" s="363"/>
      <c r="H29" s="364"/>
      <c r="I29" s="364"/>
      <c r="J29" s="365" t="str">
        <f>IFERROR(VLOOKUP(B28,Serientermine,2,FALSE),"")</f>
        <v/>
      </c>
      <c r="K29" s="438"/>
      <c r="L29" s="368" t="str">
        <f>IFERROR(VLOOKUP(K28,Ereignistabelle[],2,FALSE),"")</f>
        <v/>
      </c>
      <c r="M29" s="363"/>
      <c r="N29" s="363"/>
      <c r="O29" s="363"/>
      <c r="P29" s="363"/>
      <c r="Q29" s="364"/>
      <c r="R29" s="364"/>
      <c r="S29" s="365" t="str">
        <f>IFERROR(VLOOKUP(K28,Serientermine,2,FALSE),"")</f>
        <v/>
      </c>
      <c r="T29" s="438"/>
      <c r="U29" s="368" t="str">
        <f>IFERROR(VLOOKUP(T28,Ereignistabelle[],2,FALSE),"")</f>
        <v/>
      </c>
      <c r="V29" s="363"/>
      <c r="W29" s="363"/>
      <c r="X29" s="363"/>
      <c r="Y29" s="363"/>
      <c r="Z29" s="364"/>
      <c r="AA29" s="364"/>
      <c r="AB29" s="365" t="str">
        <f>IFERROR(VLOOKUP(T28,Serientermine,2,FALSE),"")</f>
        <v/>
      </c>
      <c r="AC29" s="438"/>
      <c r="AD29" s="368" t="str">
        <f>IFERROR(VLOOKUP(AC28,Ereignistabelle[],2,FALSE),"")</f>
        <v/>
      </c>
      <c r="AE29" s="363"/>
      <c r="AF29" s="363"/>
      <c r="AG29" s="363"/>
      <c r="AH29" s="363"/>
      <c r="AI29" s="364"/>
      <c r="AJ29" s="364"/>
      <c r="AK29" s="365" t="str">
        <f>IFERROR(VLOOKUP(AC28,Serientermine,2,FALSE),"")</f>
        <v/>
      </c>
      <c r="AL29" s="438"/>
      <c r="AM29" s="368" t="str">
        <f>IFERROR(VLOOKUP(AL28,Ereignistabelle[],2,FALSE),"")</f>
        <v/>
      </c>
      <c r="AN29" s="363"/>
      <c r="AO29" s="363"/>
      <c r="AP29" s="363"/>
      <c r="AQ29" s="363"/>
      <c r="AR29" s="364"/>
      <c r="AS29" s="364"/>
      <c r="AT29" s="365" t="str">
        <f>IFERROR(VLOOKUP(AL28,Serientermine,2,FALSE),"")</f>
        <v/>
      </c>
      <c r="AU29" s="438"/>
      <c r="AV29" s="368" t="str">
        <f>IFERROR(VLOOKUP(AU28,Ereignistabelle[],2,FALSE),"")</f>
        <v/>
      </c>
      <c r="AW29" s="363"/>
      <c r="AX29" s="363"/>
      <c r="AY29" s="363"/>
      <c r="AZ29" s="363"/>
      <c r="BA29" s="364"/>
      <c r="BB29" s="364"/>
      <c r="BC29" s="365" t="str">
        <f>IFERROR(VLOOKUP(AU28,Serientermine,2,FALSE),"")</f>
        <v/>
      </c>
    </row>
    <row r="30" spans="1:55" ht="21.95" customHeight="1" x14ac:dyDescent="0.25">
      <c r="A30" s="439" t="s">
        <v>12</v>
      </c>
      <c r="B30" s="437">
        <f>B28+1</f>
        <v>46030</v>
      </c>
      <c r="C30" s="366" t="str">
        <f>IFERROR(VLOOKUP(B30,FeiertageBW[#All],2,FALSE),"")</f>
        <v/>
      </c>
      <c r="D30" s="367"/>
      <c r="E30" s="367"/>
      <c r="F30" s="367"/>
      <c r="G30" s="360"/>
      <c r="H30" s="359"/>
      <c r="I30" s="359"/>
      <c r="J30" s="378"/>
      <c r="K30" s="437">
        <f>K28+1</f>
        <v>46058</v>
      </c>
      <c r="L30" s="366" t="str">
        <f>IFERROR(VLOOKUP(K30,FeiertageBW[#All],2,FALSE),"")</f>
        <v/>
      </c>
      <c r="M30" s="367"/>
      <c r="N30" s="367"/>
      <c r="O30" s="367"/>
      <c r="P30" s="360"/>
      <c r="Q30" s="359"/>
      <c r="R30" s="359"/>
      <c r="S30" s="378"/>
      <c r="T30" s="437">
        <f>T28+1</f>
        <v>46086</v>
      </c>
      <c r="U30" s="366" t="str">
        <f>IFERROR(VLOOKUP(T30,FeiertageBW[#All],2,FALSE),"")</f>
        <v/>
      </c>
      <c r="V30" s="367"/>
      <c r="W30" s="367"/>
      <c r="X30" s="367"/>
      <c r="Y30" s="360"/>
      <c r="Z30" s="359"/>
      <c r="AA30" s="359"/>
      <c r="AB30" s="378"/>
      <c r="AC30" s="437">
        <f>AC28+1</f>
        <v>46121</v>
      </c>
      <c r="AD30" s="366" t="str">
        <f>IFERROR(VLOOKUP(AC30,FeiertageBW[#All],2,FALSE),"")</f>
        <v/>
      </c>
      <c r="AE30" s="367"/>
      <c r="AF30" s="367"/>
      <c r="AG30" s="367"/>
      <c r="AH30" s="360"/>
      <c r="AI30" s="359"/>
      <c r="AJ30" s="359"/>
      <c r="AK30" s="378"/>
      <c r="AL30" s="437">
        <f>AL28+1</f>
        <v>46149</v>
      </c>
      <c r="AM30" s="366" t="str">
        <f>IFERROR(VLOOKUP(AL30,FeiertageBW[#All],2,FALSE),"")</f>
        <v/>
      </c>
      <c r="AN30" s="367"/>
      <c r="AO30" s="367"/>
      <c r="AP30" s="367"/>
      <c r="AQ30" s="360"/>
      <c r="AR30" s="359"/>
      <c r="AS30" s="359"/>
      <c r="AT30" s="378"/>
      <c r="AU30" s="437">
        <f>AU28+1</f>
        <v>46177</v>
      </c>
      <c r="AV30" s="366" t="str">
        <f>IFERROR(VLOOKUP(AU30,FeiertageBW[#All],2,FALSE),"")</f>
        <v>Fronleichnam</v>
      </c>
      <c r="AW30" s="367"/>
      <c r="AX30" s="367"/>
      <c r="AY30" s="367"/>
      <c r="AZ30" s="360"/>
      <c r="BA30" s="359"/>
      <c r="BB30" s="359"/>
      <c r="BC30" s="361"/>
    </row>
    <row r="31" spans="1:55" ht="21.95" customHeight="1" x14ac:dyDescent="0.25">
      <c r="A31" s="439"/>
      <c r="B31" s="438"/>
      <c r="C31" s="368" t="str">
        <f>IFERROR(VLOOKUP(B30,Ereignistabelle[],2,FALSE),"")</f>
        <v/>
      </c>
      <c r="D31" s="363"/>
      <c r="E31" s="363"/>
      <c r="F31" s="363"/>
      <c r="G31" s="363"/>
      <c r="H31" s="364"/>
      <c r="I31" s="364"/>
      <c r="J31" s="379" t="str">
        <f>IFERROR(VLOOKUP(B30,Serientermine,2,FALSE),"")</f>
        <v/>
      </c>
      <c r="K31" s="438"/>
      <c r="L31" s="368" t="str">
        <f>IFERROR(VLOOKUP(K30,Ereignistabelle[],2,FALSE),"")</f>
        <v/>
      </c>
      <c r="M31" s="363"/>
      <c r="N31" s="363"/>
      <c r="O31" s="363"/>
      <c r="P31" s="363"/>
      <c r="Q31" s="364"/>
      <c r="R31" s="364"/>
      <c r="S31" s="379" t="str">
        <f>IFERROR(VLOOKUP(K30,Serientermine,2,FALSE),"")</f>
        <v/>
      </c>
      <c r="T31" s="438"/>
      <c r="U31" s="368" t="str">
        <f>IFERROR(VLOOKUP(T30,Ereignistabelle[],2,FALSE),"")</f>
        <v/>
      </c>
      <c r="V31" s="363"/>
      <c r="W31" s="363"/>
      <c r="X31" s="363"/>
      <c r="Y31" s="363"/>
      <c r="Z31" s="364"/>
      <c r="AA31" s="364"/>
      <c r="AB31" s="379" t="str">
        <f>IFERROR(VLOOKUP(T30,Serientermine,2,FALSE),"")</f>
        <v/>
      </c>
      <c r="AC31" s="438"/>
      <c r="AD31" s="368" t="str">
        <f>IFERROR(VLOOKUP(AC30,Ereignistabelle[],2,FALSE),"")</f>
        <v/>
      </c>
      <c r="AE31" s="363"/>
      <c r="AF31" s="363"/>
      <c r="AG31" s="363"/>
      <c r="AH31" s="363"/>
      <c r="AI31" s="364"/>
      <c r="AJ31" s="364"/>
      <c r="AK31" s="379" t="str">
        <f>IFERROR(VLOOKUP(AC30,Serientermine,2,FALSE),"")</f>
        <v/>
      </c>
      <c r="AL31" s="438"/>
      <c r="AM31" s="368" t="str">
        <f>IFERROR(VLOOKUP(AL30,Ereignistabelle[],2,FALSE),"")</f>
        <v/>
      </c>
      <c r="AN31" s="363"/>
      <c r="AO31" s="363"/>
      <c r="AP31" s="363"/>
      <c r="AQ31" s="363"/>
      <c r="AR31" s="364"/>
      <c r="AS31" s="364"/>
      <c r="AT31" s="379" t="str">
        <f>IFERROR(VLOOKUP(AL30,Serientermine,2,FALSE),"")</f>
        <v/>
      </c>
      <c r="AU31" s="438"/>
      <c r="AV31" s="368" t="str">
        <f>IFERROR(VLOOKUP(AU30,Ereignistabelle[],2,FALSE),"")</f>
        <v/>
      </c>
      <c r="AW31" s="363"/>
      <c r="AX31" s="363"/>
      <c r="AY31" s="363"/>
      <c r="AZ31" s="363"/>
      <c r="BA31" s="364"/>
      <c r="BB31" s="364"/>
      <c r="BC31" s="365" t="str">
        <f>IFERROR(VLOOKUP(AU30,Serientermine,2,FALSE),"")</f>
        <v/>
      </c>
    </row>
    <row r="32" spans="1:55" ht="21.95" customHeight="1" x14ac:dyDescent="0.25">
      <c r="A32" s="439" t="s">
        <v>15</v>
      </c>
      <c r="B32" s="437">
        <f>B30+1</f>
        <v>46031</v>
      </c>
      <c r="C32" s="366" t="str">
        <f>IFERROR(VLOOKUP(B32,FeiertageBW[#All],2,FALSE),"")</f>
        <v/>
      </c>
      <c r="D32" s="367"/>
      <c r="E32" s="367"/>
      <c r="F32" s="367"/>
      <c r="G32" s="360"/>
      <c r="H32" s="359"/>
      <c r="I32" s="359"/>
      <c r="J32" s="378"/>
      <c r="K32" s="437">
        <f>K30+1</f>
        <v>46059</v>
      </c>
      <c r="L32" s="366" t="str">
        <f>IFERROR(VLOOKUP(K32,FeiertageBW[#All],2,FALSE),"")</f>
        <v/>
      </c>
      <c r="M32" s="367"/>
      <c r="N32" s="367"/>
      <c r="O32" s="367"/>
      <c r="P32" s="360"/>
      <c r="Q32" s="359"/>
      <c r="R32" s="359"/>
      <c r="S32" s="378"/>
      <c r="T32" s="437">
        <f>T30+1</f>
        <v>46087</v>
      </c>
      <c r="U32" s="366" t="str">
        <f>IFERROR(VLOOKUP(T32,FeiertageBW[#All],2,FALSE),"")</f>
        <v/>
      </c>
      <c r="V32" s="367"/>
      <c r="W32" s="367"/>
      <c r="X32" s="367"/>
      <c r="Y32" s="360"/>
      <c r="Z32" s="359"/>
      <c r="AA32" s="359"/>
      <c r="AB32" s="378"/>
      <c r="AC32" s="437">
        <f>AC30+1</f>
        <v>46122</v>
      </c>
      <c r="AD32" s="366" t="str">
        <f>IFERROR(VLOOKUP(AC32,FeiertageBW[#All],2,FALSE),"")</f>
        <v/>
      </c>
      <c r="AE32" s="367"/>
      <c r="AF32" s="367"/>
      <c r="AG32" s="367"/>
      <c r="AH32" s="360"/>
      <c r="AI32" s="359"/>
      <c r="AJ32" s="359"/>
      <c r="AK32" s="378"/>
      <c r="AL32" s="437">
        <f>AL30+1</f>
        <v>46150</v>
      </c>
      <c r="AM32" s="366" t="str">
        <f>IFERROR(VLOOKUP(AL32,FeiertageBW[#All],2,FALSE),"")</f>
        <v/>
      </c>
      <c r="AN32" s="367"/>
      <c r="AO32" s="367"/>
      <c r="AP32" s="367"/>
      <c r="AQ32" s="360"/>
      <c r="AR32" s="359"/>
      <c r="AS32" s="359"/>
      <c r="AT32" s="378"/>
      <c r="AU32" s="437">
        <f>AU30+1</f>
        <v>46178</v>
      </c>
      <c r="AV32" s="366" t="str">
        <f>IFERROR(VLOOKUP(AU32,FeiertageBW[#All],2,FALSE),"")</f>
        <v/>
      </c>
      <c r="AW32" s="367"/>
      <c r="AX32" s="367"/>
      <c r="AY32" s="367"/>
      <c r="AZ32" s="360"/>
      <c r="BA32" s="359"/>
      <c r="BB32" s="359"/>
      <c r="BC32" s="361"/>
    </row>
    <row r="33" spans="1:55" ht="21.95" customHeight="1" x14ac:dyDescent="0.25">
      <c r="A33" s="439"/>
      <c r="B33" s="438"/>
      <c r="C33" s="368" t="str">
        <f>IFERROR(VLOOKUP(B32,Ereignistabelle[],2,FALSE),"")</f>
        <v/>
      </c>
      <c r="D33" s="360"/>
      <c r="E33" s="360"/>
      <c r="F33" s="360"/>
      <c r="G33" s="363"/>
      <c r="H33" s="364"/>
      <c r="I33" s="364"/>
      <c r="J33" s="379" t="str">
        <f>IFERROR(VLOOKUP(B32,Serientermine,2,FALSE),"")</f>
        <v/>
      </c>
      <c r="K33" s="438"/>
      <c r="L33" s="368" t="str">
        <f>IFERROR(VLOOKUP(K32,Ereignistabelle[],2,FALSE),"")</f>
        <v/>
      </c>
      <c r="M33" s="360"/>
      <c r="N33" s="360"/>
      <c r="O33" s="360"/>
      <c r="P33" s="363"/>
      <c r="Q33" s="364"/>
      <c r="R33" s="364"/>
      <c r="S33" s="379" t="str">
        <f>IFERROR(VLOOKUP(K32,Serientermine,2,FALSE),"")</f>
        <v/>
      </c>
      <c r="T33" s="438"/>
      <c r="U33" s="368" t="str">
        <f>IFERROR(VLOOKUP(T32,Ereignistabelle[],2,FALSE),"")</f>
        <v/>
      </c>
      <c r="V33" s="360"/>
      <c r="W33" s="360"/>
      <c r="X33" s="360"/>
      <c r="Y33" s="363"/>
      <c r="Z33" s="364"/>
      <c r="AA33" s="364"/>
      <c r="AB33" s="379" t="str">
        <f>IFERROR(VLOOKUP(T32,Serientermine,2,FALSE),"")</f>
        <v/>
      </c>
      <c r="AC33" s="438"/>
      <c r="AD33" s="368" t="str">
        <f>IFERROR(VLOOKUP(AC32,Ereignistabelle[],2,FALSE),"")</f>
        <v/>
      </c>
      <c r="AE33" s="360"/>
      <c r="AF33" s="360"/>
      <c r="AG33" s="360"/>
      <c r="AH33" s="363"/>
      <c r="AI33" s="364"/>
      <c r="AJ33" s="364"/>
      <c r="AK33" s="379" t="str">
        <f>IFERROR(VLOOKUP(AC32,Serientermine,2,FALSE),"")</f>
        <v/>
      </c>
      <c r="AL33" s="438"/>
      <c r="AM33" s="368" t="str">
        <f>IFERROR(VLOOKUP(AL32,Ereignistabelle[],2,FALSE),"")</f>
        <v/>
      </c>
      <c r="AN33" s="360"/>
      <c r="AO33" s="360"/>
      <c r="AP33" s="360"/>
      <c r="AQ33" s="363"/>
      <c r="AR33" s="364"/>
      <c r="AS33" s="364"/>
      <c r="AT33" s="379" t="str">
        <f>IFERROR(VLOOKUP(AL32,Serientermine,2,FALSE),"")</f>
        <v/>
      </c>
      <c r="AU33" s="438"/>
      <c r="AV33" s="368" t="str">
        <f>IFERROR(VLOOKUP(AU32,Ereignistabelle[],2,FALSE),"")</f>
        <v/>
      </c>
      <c r="AW33" s="360"/>
      <c r="AX33" s="360"/>
      <c r="AY33" s="360"/>
      <c r="AZ33" s="363"/>
      <c r="BA33" s="364"/>
      <c r="BB33" s="364"/>
      <c r="BC33" s="365" t="str">
        <f>IFERROR(VLOOKUP(AU32,Serientermine,2,FALSE),"")</f>
        <v/>
      </c>
    </row>
    <row r="34" spans="1:55" ht="21.95" customHeight="1" x14ac:dyDescent="0.25">
      <c r="A34" s="441" t="s">
        <v>16</v>
      </c>
      <c r="B34" s="442">
        <f>B32+1</f>
        <v>46032</v>
      </c>
      <c r="C34" s="369" t="str">
        <f>IFERROR(VLOOKUP(B34,FeiertageBW[#All],2,FALSE),"")</f>
        <v/>
      </c>
      <c r="D34" s="370"/>
      <c r="E34" s="370"/>
      <c r="F34" s="370"/>
      <c r="G34" s="371"/>
      <c r="H34" s="372"/>
      <c r="I34" s="372"/>
      <c r="J34" s="380"/>
      <c r="K34" s="442">
        <f>K32+1</f>
        <v>46060</v>
      </c>
      <c r="L34" s="369" t="str">
        <f>IFERROR(VLOOKUP(K34,FeiertageBW[#All],2,FALSE),"")</f>
        <v/>
      </c>
      <c r="M34" s="370"/>
      <c r="N34" s="370"/>
      <c r="O34" s="370"/>
      <c r="P34" s="371"/>
      <c r="Q34" s="372"/>
      <c r="R34" s="372"/>
      <c r="S34" s="380"/>
      <c r="T34" s="442">
        <f>T32+1</f>
        <v>46088</v>
      </c>
      <c r="U34" s="369" t="str">
        <f>IFERROR(VLOOKUP(T34,FeiertageBW[#All],2,FALSE),"")</f>
        <v/>
      </c>
      <c r="V34" s="370"/>
      <c r="W34" s="370"/>
      <c r="X34" s="370"/>
      <c r="Y34" s="371"/>
      <c r="Z34" s="372"/>
      <c r="AA34" s="372"/>
      <c r="AB34" s="380"/>
      <c r="AC34" s="442">
        <f>AC32+1</f>
        <v>46123</v>
      </c>
      <c r="AD34" s="369" t="str">
        <f>IFERROR(VLOOKUP(AC34,FeiertageBW[#All],2,FALSE),"")</f>
        <v/>
      </c>
      <c r="AE34" s="370"/>
      <c r="AF34" s="370"/>
      <c r="AG34" s="370"/>
      <c r="AH34" s="371"/>
      <c r="AI34" s="372"/>
      <c r="AJ34" s="372"/>
      <c r="AK34" s="380"/>
      <c r="AL34" s="442">
        <f>AL32+1</f>
        <v>46151</v>
      </c>
      <c r="AM34" s="369" t="str">
        <f>IFERROR(VLOOKUP(AL34,FeiertageBW[#All],2,FALSE),"")</f>
        <v/>
      </c>
      <c r="AN34" s="370"/>
      <c r="AO34" s="370"/>
      <c r="AP34" s="370"/>
      <c r="AQ34" s="371"/>
      <c r="AR34" s="372"/>
      <c r="AS34" s="372"/>
      <c r="AT34" s="380"/>
      <c r="AU34" s="442">
        <f>AU32+1</f>
        <v>46179</v>
      </c>
      <c r="AV34" s="369" t="str">
        <f>IFERROR(VLOOKUP(AU34,FeiertageBW[#All],2,FALSE),"")</f>
        <v/>
      </c>
      <c r="AW34" s="370"/>
      <c r="AX34" s="370"/>
      <c r="AY34" s="370"/>
      <c r="AZ34" s="371"/>
      <c r="BA34" s="372"/>
      <c r="BB34" s="372"/>
      <c r="BC34" s="373"/>
    </row>
    <row r="35" spans="1:55" ht="21.95" customHeight="1" x14ac:dyDescent="0.25">
      <c r="A35" s="441"/>
      <c r="B35" s="443"/>
      <c r="C35" s="374" t="str">
        <f>IFERROR(VLOOKUP(B34,Ereignistabelle[],2,FALSE),"")</f>
        <v/>
      </c>
      <c r="D35" s="375"/>
      <c r="E35" s="375"/>
      <c r="F35" s="375"/>
      <c r="G35" s="375"/>
      <c r="H35" s="376"/>
      <c r="I35" s="376"/>
      <c r="J35" s="381" t="str">
        <f>IFERROR(VLOOKUP(B34,Serientermine,2,FALSE),"")</f>
        <v/>
      </c>
      <c r="K35" s="443"/>
      <c r="L35" s="374" t="str">
        <f>IFERROR(VLOOKUP(K34,Ereignistabelle[],2,FALSE),"")</f>
        <v/>
      </c>
      <c r="M35" s="375"/>
      <c r="N35" s="375"/>
      <c r="O35" s="375"/>
      <c r="P35" s="375"/>
      <c r="Q35" s="376"/>
      <c r="R35" s="376"/>
      <c r="S35" s="381" t="str">
        <f>IFERROR(VLOOKUP(K34,Serientermine,2,FALSE),"")</f>
        <v/>
      </c>
      <c r="T35" s="443"/>
      <c r="U35" s="374" t="str">
        <f>IFERROR(VLOOKUP(T34,Ereignistabelle[],2,FALSE),"")</f>
        <v/>
      </c>
      <c r="V35" s="375"/>
      <c r="W35" s="375"/>
      <c r="X35" s="375"/>
      <c r="Y35" s="375"/>
      <c r="Z35" s="376"/>
      <c r="AA35" s="376"/>
      <c r="AB35" s="381" t="str">
        <f>IFERROR(VLOOKUP(T34,Serientermine,2,FALSE),"")</f>
        <v>Testserie1</v>
      </c>
      <c r="AC35" s="443"/>
      <c r="AD35" s="374" t="str">
        <f>IFERROR(VLOOKUP(AC34,Ereignistabelle[],2,FALSE),"")</f>
        <v/>
      </c>
      <c r="AE35" s="375"/>
      <c r="AF35" s="375"/>
      <c r="AG35" s="375"/>
      <c r="AH35" s="375"/>
      <c r="AI35" s="376"/>
      <c r="AJ35" s="376"/>
      <c r="AK35" s="381" t="str">
        <f>IFERROR(VLOOKUP(AC34,Serientermine,2,FALSE),"")</f>
        <v/>
      </c>
      <c r="AL35" s="443"/>
      <c r="AM35" s="374" t="str">
        <f>IFERROR(VLOOKUP(AL34,Ereignistabelle[],2,FALSE),"")</f>
        <v/>
      </c>
      <c r="AN35" s="375"/>
      <c r="AO35" s="375"/>
      <c r="AP35" s="375"/>
      <c r="AQ35" s="375"/>
      <c r="AR35" s="376"/>
      <c r="AS35" s="376"/>
      <c r="AT35" s="381" t="str">
        <f>IFERROR(VLOOKUP(AL34,Serientermine,2,FALSE),"")</f>
        <v/>
      </c>
      <c r="AU35" s="443"/>
      <c r="AV35" s="374" t="str">
        <f>IFERROR(VLOOKUP(AU34,Ereignistabelle[],2,FALSE),"")</f>
        <v/>
      </c>
      <c r="AW35" s="375"/>
      <c r="AX35" s="375"/>
      <c r="AY35" s="375"/>
      <c r="AZ35" s="375"/>
      <c r="BA35" s="376"/>
      <c r="BB35" s="376"/>
      <c r="BC35" s="377" t="str">
        <f>IFERROR(VLOOKUP(AU34,Serientermine,2,FALSE),"")</f>
        <v/>
      </c>
    </row>
    <row r="36" spans="1:55" ht="21.95" customHeight="1" x14ac:dyDescent="0.25">
      <c r="A36" s="441" t="s">
        <v>17</v>
      </c>
      <c r="B36" s="442">
        <f>B34+1</f>
        <v>46033</v>
      </c>
      <c r="C36" s="369" t="str">
        <f>IFERROR(VLOOKUP(B36,FeiertageBW[#All],2,FALSE),"")</f>
        <v/>
      </c>
      <c r="D36" s="370"/>
      <c r="E36" s="370"/>
      <c r="F36" s="370"/>
      <c r="G36" s="371"/>
      <c r="H36" s="372"/>
      <c r="I36" s="372"/>
      <c r="J36" s="380"/>
      <c r="K36" s="442">
        <f>K34+1</f>
        <v>46061</v>
      </c>
      <c r="L36" s="369" t="str">
        <f>IFERROR(VLOOKUP(K36,FeiertageBW[#All],2,FALSE),"")</f>
        <v/>
      </c>
      <c r="M36" s="370"/>
      <c r="N36" s="370"/>
      <c r="O36" s="370"/>
      <c r="P36" s="371"/>
      <c r="Q36" s="372"/>
      <c r="R36" s="372"/>
      <c r="S36" s="380"/>
      <c r="T36" s="442">
        <f>T34+1</f>
        <v>46089</v>
      </c>
      <c r="U36" s="369" t="str">
        <f>IFERROR(VLOOKUP(T36,FeiertageBW[#All],2,FALSE),"")</f>
        <v/>
      </c>
      <c r="V36" s="370"/>
      <c r="W36" s="370"/>
      <c r="X36" s="370"/>
      <c r="Y36" s="371"/>
      <c r="Z36" s="372"/>
      <c r="AA36" s="372"/>
      <c r="AB36" s="380"/>
      <c r="AC36" s="442">
        <f>AC34+1</f>
        <v>46124</v>
      </c>
      <c r="AD36" s="369" t="str">
        <f>IFERROR(VLOOKUP(AC36,FeiertageBW[#All],2,FALSE),"")</f>
        <v/>
      </c>
      <c r="AE36" s="370"/>
      <c r="AF36" s="370"/>
      <c r="AG36" s="370"/>
      <c r="AH36" s="371"/>
      <c r="AI36" s="372"/>
      <c r="AJ36" s="372"/>
      <c r="AK36" s="380"/>
      <c r="AL36" s="442">
        <f>AL34+1</f>
        <v>46152</v>
      </c>
      <c r="AM36" s="369" t="str">
        <f>IFERROR(VLOOKUP(AL36,FeiertageBW[#All],2,FALSE),"")</f>
        <v/>
      </c>
      <c r="AN36" s="370"/>
      <c r="AO36" s="370"/>
      <c r="AP36" s="370"/>
      <c r="AQ36" s="371"/>
      <c r="AR36" s="372"/>
      <c r="AS36" s="372"/>
      <c r="AT36" s="380"/>
      <c r="AU36" s="442">
        <f>AU34+1</f>
        <v>46180</v>
      </c>
      <c r="AV36" s="369" t="str">
        <f>IFERROR(VLOOKUP(AU36,FeiertageBW[#All],2,FALSE),"")</f>
        <v/>
      </c>
      <c r="AW36" s="370"/>
      <c r="AX36" s="370"/>
      <c r="AY36" s="370"/>
      <c r="AZ36" s="371"/>
      <c r="BA36" s="372"/>
      <c r="BB36" s="372"/>
      <c r="BC36" s="373"/>
    </row>
    <row r="37" spans="1:55" ht="21.95" customHeight="1" x14ac:dyDescent="0.25">
      <c r="A37" s="441"/>
      <c r="B37" s="443"/>
      <c r="C37" s="374" t="str">
        <f>IFERROR(VLOOKUP(B36,Ereignistabelle[],2,FALSE),"")</f>
        <v/>
      </c>
      <c r="D37" s="375"/>
      <c r="E37" s="375"/>
      <c r="F37" s="375"/>
      <c r="G37" s="375"/>
      <c r="H37" s="376"/>
      <c r="I37" s="376"/>
      <c r="J37" s="381" t="str">
        <f>IFERROR(VLOOKUP(B36,Serientermine,2,FALSE),"")</f>
        <v/>
      </c>
      <c r="K37" s="443"/>
      <c r="L37" s="374" t="str">
        <f>IFERROR(VLOOKUP(K36,Ereignistabelle[],2,FALSE),"")</f>
        <v/>
      </c>
      <c r="M37" s="375"/>
      <c r="N37" s="375"/>
      <c r="O37" s="375"/>
      <c r="P37" s="375"/>
      <c r="Q37" s="376"/>
      <c r="R37" s="376"/>
      <c r="S37" s="381" t="str">
        <f>IFERROR(VLOOKUP(K36,Serientermine,2,FALSE),"")</f>
        <v/>
      </c>
      <c r="T37" s="443"/>
      <c r="U37" s="374" t="str">
        <f>IFERROR(VLOOKUP(T36,Ereignistabelle[],2,FALSE),"")</f>
        <v/>
      </c>
      <c r="V37" s="375"/>
      <c r="W37" s="375"/>
      <c r="X37" s="375"/>
      <c r="Y37" s="375"/>
      <c r="Z37" s="376"/>
      <c r="AA37" s="376"/>
      <c r="AB37" s="381" t="str">
        <f>IFERROR(VLOOKUP(T36,Serientermine,2,FALSE),"")</f>
        <v/>
      </c>
      <c r="AC37" s="443"/>
      <c r="AD37" s="374" t="str">
        <f>IFERROR(VLOOKUP(AC36,Ereignistabelle[],2,FALSE),"")</f>
        <v/>
      </c>
      <c r="AE37" s="375"/>
      <c r="AF37" s="375"/>
      <c r="AG37" s="375"/>
      <c r="AH37" s="375"/>
      <c r="AI37" s="376"/>
      <c r="AJ37" s="376"/>
      <c r="AK37" s="381" t="str">
        <f>IFERROR(VLOOKUP(AC36,Serientermine,2,FALSE),"")</f>
        <v/>
      </c>
      <c r="AL37" s="443"/>
      <c r="AM37" s="374" t="str">
        <f>IFERROR(VLOOKUP(AL36,Ereignistabelle[],2,FALSE),"")</f>
        <v/>
      </c>
      <c r="AN37" s="375"/>
      <c r="AO37" s="375"/>
      <c r="AP37" s="375"/>
      <c r="AQ37" s="375"/>
      <c r="AR37" s="376"/>
      <c r="AS37" s="376"/>
      <c r="AT37" s="381" t="str">
        <f>IFERROR(VLOOKUP(AL36,Serientermine,2,FALSE),"")</f>
        <v/>
      </c>
      <c r="AU37" s="443"/>
      <c r="AV37" s="374" t="str">
        <f>IFERROR(VLOOKUP(AU36,Ereignistabelle[],2,FALSE),"")</f>
        <v/>
      </c>
      <c r="AW37" s="375"/>
      <c r="AX37" s="375"/>
      <c r="AY37" s="375"/>
      <c r="AZ37" s="375"/>
      <c r="BA37" s="376"/>
      <c r="BB37" s="376"/>
      <c r="BC37" s="377" t="str">
        <f>IFERROR(VLOOKUP(AU36,Serientermine,2,FALSE),"")</f>
        <v/>
      </c>
    </row>
    <row r="38" spans="1:55" ht="21.95" customHeight="1" x14ac:dyDescent="0.25">
      <c r="A38" s="439" t="s">
        <v>18</v>
      </c>
      <c r="B38" s="437">
        <f>B36+1</f>
        <v>46034</v>
      </c>
      <c r="C38" s="366" t="str">
        <f>IFERROR(VLOOKUP(B38,FeiertageBW[#All],2,FALSE),"")</f>
        <v/>
      </c>
      <c r="D38" s="367"/>
      <c r="E38" s="367"/>
      <c r="F38" s="367"/>
      <c r="G38" s="360"/>
      <c r="H38" s="359"/>
      <c r="I38" s="359"/>
      <c r="J38" s="378"/>
      <c r="K38" s="437">
        <f>K36+1</f>
        <v>46062</v>
      </c>
      <c r="L38" s="366" t="str">
        <f>IFERROR(VLOOKUP(K38,FeiertageBW[#All],2,FALSE),"")</f>
        <v/>
      </c>
      <c r="M38" s="367"/>
      <c r="N38" s="367"/>
      <c r="O38" s="367"/>
      <c r="P38" s="360"/>
      <c r="Q38" s="359"/>
      <c r="R38" s="359"/>
      <c r="S38" s="378"/>
      <c r="T38" s="437">
        <f>T36+1</f>
        <v>46090</v>
      </c>
      <c r="U38" s="366" t="str">
        <f>IFERROR(VLOOKUP(T38,FeiertageBW[#All],2,FALSE),"")</f>
        <v/>
      </c>
      <c r="V38" s="367"/>
      <c r="W38" s="367"/>
      <c r="X38" s="367"/>
      <c r="Y38" s="360"/>
      <c r="Z38" s="359"/>
      <c r="AA38" s="359"/>
      <c r="AB38" s="378"/>
      <c r="AC38" s="437">
        <f>AC36+1</f>
        <v>46125</v>
      </c>
      <c r="AD38" s="366" t="str">
        <f>IFERROR(VLOOKUP(AC38,FeiertageBW[#All],2,FALSE),"")</f>
        <v/>
      </c>
      <c r="AE38" s="367"/>
      <c r="AF38" s="367"/>
      <c r="AG38" s="367"/>
      <c r="AH38" s="360"/>
      <c r="AI38" s="359"/>
      <c r="AJ38" s="359"/>
      <c r="AK38" s="378"/>
      <c r="AL38" s="437">
        <f>AL36+1</f>
        <v>46153</v>
      </c>
      <c r="AM38" s="366" t="str">
        <f>IFERROR(VLOOKUP(AL38,FeiertageBW[#All],2,FALSE),"")</f>
        <v/>
      </c>
      <c r="AN38" s="367"/>
      <c r="AO38" s="367"/>
      <c r="AP38" s="367"/>
      <c r="AQ38" s="360"/>
      <c r="AR38" s="359"/>
      <c r="AS38" s="359"/>
      <c r="AT38" s="378"/>
      <c r="AU38" s="437">
        <f>AU36+1</f>
        <v>46181</v>
      </c>
      <c r="AV38" s="366" t="str">
        <f>IFERROR(VLOOKUP(AU38,FeiertageBW[#All],2,FALSE),"")</f>
        <v/>
      </c>
      <c r="AW38" s="367"/>
      <c r="AX38" s="367"/>
      <c r="AY38" s="367"/>
      <c r="AZ38" s="360"/>
      <c r="BA38" s="359"/>
      <c r="BB38" s="359"/>
      <c r="BC38" s="361"/>
    </row>
    <row r="39" spans="1:55" ht="21.95" customHeight="1" x14ac:dyDescent="0.25">
      <c r="A39" s="439"/>
      <c r="B39" s="438"/>
      <c r="C39" s="368" t="str">
        <f>IFERROR(VLOOKUP(B38,Ereignistabelle[],2,FALSE),"")</f>
        <v/>
      </c>
      <c r="D39" s="363"/>
      <c r="E39" s="363"/>
      <c r="F39" s="363"/>
      <c r="G39" s="363"/>
      <c r="H39" s="364"/>
      <c r="I39" s="364"/>
      <c r="J39" s="379" t="str">
        <f>IFERROR(VLOOKUP(B38,Serientermine,2,FALSE),"")</f>
        <v/>
      </c>
      <c r="K39" s="438"/>
      <c r="L39" s="368" t="str">
        <f>IFERROR(VLOOKUP(K38,Ereignistabelle[],2,FALSE),"")</f>
        <v/>
      </c>
      <c r="M39" s="363"/>
      <c r="N39" s="363"/>
      <c r="O39" s="363"/>
      <c r="P39" s="363"/>
      <c r="Q39" s="364"/>
      <c r="R39" s="364"/>
      <c r="S39" s="379" t="str">
        <f>IFERROR(VLOOKUP(K38,Serientermine,2,FALSE),"")</f>
        <v/>
      </c>
      <c r="T39" s="438"/>
      <c r="U39" s="368" t="str">
        <f>IFERROR(VLOOKUP(T38,Ereignistabelle[],2,FALSE),"")</f>
        <v/>
      </c>
      <c r="V39" s="363"/>
      <c r="W39" s="363"/>
      <c r="X39" s="363"/>
      <c r="Y39" s="363"/>
      <c r="Z39" s="364"/>
      <c r="AA39" s="364"/>
      <c r="AB39" s="379" t="str">
        <f>IFERROR(VLOOKUP(T38,Serientermine,2,FALSE),"")</f>
        <v/>
      </c>
      <c r="AC39" s="438"/>
      <c r="AD39" s="368" t="str">
        <f>IFERROR(VLOOKUP(AC38,Ereignistabelle[],2,FALSE),"")</f>
        <v/>
      </c>
      <c r="AE39" s="363"/>
      <c r="AF39" s="363"/>
      <c r="AG39" s="363"/>
      <c r="AH39" s="363"/>
      <c r="AI39" s="364"/>
      <c r="AJ39" s="364"/>
      <c r="AK39" s="379" t="str">
        <f>IFERROR(VLOOKUP(AC38,Serientermine,2,FALSE),"")</f>
        <v/>
      </c>
      <c r="AL39" s="438"/>
      <c r="AM39" s="368" t="str">
        <f>IFERROR(VLOOKUP(AL38,Ereignistabelle[],2,FALSE),"")</f>
        <v/>
      </c>
      <c r="AN39" s="363"/>
      <c r="AO39" s="363"/>
      <c r="AP39" s="363"/>
      <c r="AQ39" s="363"/>
      <c r="AR39" s="364"/>
      <c r="AS39" s="364"/>
      <c r="AT39" s="379" t="str">
        <f>IFERROR(VLOOKUP(AL38,Serientermine,2,FALSE),"")</f>
        <v/>
      </c>
      <c r="AU39" s="438"/>
      <c r="AV39" s="368" t="str">
        <f>IFERROR(VLOOKUP(AU38,Ereignistabelle[],2,FALSE),"")</f>
        <v/>
      </c>
      <c r="AW39" s="363"/>
      <c r="AX39" s="363"/>
      <c r="AY39" s="363"/>
      <c r="AZ39" s="363"/>
      <c r="BA39" s="364"/>
      <c r="BB39" s="364"/>
      <c r="BC39" s="365" t="str">
        <f>IFERROR(VLOOKUP(AU38,Serientermine,2,FALSE),"")</f>
        <v/>
      </c>
    </row>
    <row r="40" spans="1:55" ht="21.95" customHeight="1" x14ac:dyDescent="0.25">
      <c r="A40" s="439" t="s">
        <v>14</v>
      </c>
      <c r="B40" s="437">
        <f>B38+1</f>
        <v>46035</v>
      </c>
      <c r="C40" s="366" t="str">
        <f>IFERROR(VLOOKUP(B40,FeiertageBW[#All],2,FALSE),"")</f>
        <v/>
      </c>
      <c r="D40" s="367"/>
      <c r="E40" s="367"/>
      <c r="F40" s="367"/>
      <c r="G40" s="360"/>
      <c r="H40" s="359"/>
      <c r="I40" s="359"/>
      <c r="J40" s="378"/>
      <c r="K40" s="437">
        <f>K38+1</f>
        <v>46063</v>
      </c>
      <c r="L40" s="366" t="str">
        <f>IFERROR(VLOOKUP(K40,FeiertageBW[#All],2,FALSE),"")</f>
        <v/>
      </c>
      <c r="M40" s="367"/>
      <c r="N40" s="367"/>
      <c r="O40" s="367"/>
      <c r="P40" s="360"/>
      <c r="Q40" s="359"/>
      <c r="R40" s="359"/>
      <c r="S40" s="378"/>
      <c r="T40" s="437">
        <f>T38+1</f>
        <v>46091</v>
      </c>
      <c r="U40" s="366" t="str">
        <f>IFERROR(VLOOKUP(T40,FeiertageBW[#All],2,FALSE),"")</f>
        <v/>
      </c>
      <c r="V40" s="367"/>
      <c r="W40" s="367"/>
      <c r="X40" s="367"/>
      <c r="Y40" s="360"/>
      <c r="Z40" s="359"/>
      <c r="AA40" s="359"/>
      <c r="AB40" s="378"/>
      <c r="AC40" s="437">
        <f>AC38+1</f>
        <v>46126</v>
      </c>
      <c r="AD40" s="366" t="str">
        <f>IFERROR(VLOOKUP(AC40,FeiertageBW[#All],2,FALSE),"")</f>
        <v/>
      </c>
      <c r="AE40" s="367"/>
      <c r="AF40" s="367"/>
      <c r="AG40" s="367"/>
      <c r="AH40" s="360"/>
      <c r="AI40" s="359"/>
      <c r="AJ40" s="359"/>
      <c r="AK40" s="378"/>
      <c r="AL40" s="437">
        <f>AL38+1</f>
        <v>46154</v>
      </c>
      <c r="AM40" s="366" t="str">
        <f>IFERROR(VLOOKUP(AL40,FeiertageBW[#All],2,FALSE),"")</f>
        <v/>
      </c>
      <c r="AN40" s="367"/>
      <c r="AO40" s="367"/>
      <c r="AP40" s="367"/>
      <c r="AQ40" s="360"/>
      <c r="AR40" s="359"/>
      <c r="AS40" s="359"/>
      <c r="AT40" s="378"/>
      <c r="AU40" s="437">
        <f>AU38+1</f>
        <v>46182</v>
      </c>
      <c r="AV40" s="366" t="str">
        <f>IFERROR(VLOOKUP(AU40,FeiertageBW[#All],2,FALSE),"")</f>
        <v/>
      </c>
      <c r="AW40" s="367"/>
      <c r="AX40" s="367"/>
      <c r="AY40" s="367"/>
      <c r="AZ40" s="360"/>
      <c r="BA40" s="359"/>
      <c r="BB40" s="359"/>
      <c r="BC40" s="361"/>
    </row>
    <row r="41" spans="1:55" ht="21.95" customHeight="1" x14ac:dyDescent="0.25">
      <c r="A41" s="439"/>
      <c r="B41" s="438"/>
      <c r="C41" s="368" t="str">
        <f>IFERROR(VLOOKUP(B40,Ereignistabelle[],2,FALSE),"")</f>
        <v/>
      </c>
      <c r="D41" s="363"/>
      <c r="E41" s="363"/>
      <c r="F41" s="363"/>
      <c r="G41" s="363"/>
      <c r="H41" s="364"/>
      <c r="I41" s="364"/>
      <c r="J41" s="379" t="str">
        <f>IFERROR(VLOOKUP(B40,Serientermine,2,FALSE),"")</f>
        <v/>
      </c>
      <c r="K41" s="438"/>
      <c r="L41" s="368" t="str">
        <f>IFERROR(VLOOKUP(K40,Ereignistabelle[],2,FALSE),"")</f>
        <v/>
      </c>
      <c r="M41" s="363"/>
      <c r="N41" s="363"/>
      <c r="O41" s="363"/>
      <c r="P41" s="363"/>
      <c r="Q41" s="364"/>
      <c r="R41" s="364"/>
      <c r="S41" s="379" t="str">
        <f>IFERROR(VLOOKUP(K40,Serientermine,2,FALSE),"")</f>
        <v/>
      </c>
      <c r="T41" s="438"/>
      <c r="U41" s="368" t="str">
        <f>IFERROR(VLOOKUP(T40,Ereignistabelle[],2,FALSE),"")</f>
        <v/>
      </c>
      <c r="V41" s="363"/>
      <c r="W41" s="363"/>
      <c r="X41" s="363"/>
      <c r="Y41" s="363"/>
      <c r="Z41" s="364"/>
      <c r="AA41" s="364"/>
      <c r="AB41" s="379" t="str">
        <f>IFERROR(VLOOKUP(T40,Serientermine,2,FALSE),"")</f>
        <v/>
      </c>
      <c r="AC41" s="438"/>
      <c r="AD41" s="368" t="str">
        <f>IFERROR(VLOOKUP(AC40,Ereignistabelle[],2,FALSE),"")</f>
        <v/>
      </c>
      <c r="AE41" s="363"/>
      <c r="AF41" s="363"/>
      <c r="AG41" s="363"/>
      <c r="AH41" s="363"/>
      <c r="AI41" s="364"/>
      <c r="AJ41" s="364"/>
      <c r="AK41" s="379" t="str">
        <f>IFERROR(VLOOKUP(AC40,Serientermine,2,FALSE),"")</f>
        <v/>
      </c>
      <c r="AL41" s="438"/>
      <c r="AM41" s="368" t="str">
        <f>IFERROR(VLOOKUP(AL40,Ereignistabelle[],2,FALSE),"")</f>
        <v/>
      </c>
      <c r="AN41" s="363"/>
      <c r="AO41" s="363"/>
      <c r="AP41" s="363"/>
      <c r="AQ41" s="363"/>
      <c r="AR41" s="364"/>
      <c r="AS41" s="364"/>
      <c r="AT41" s="379" t="str">
        <f>IFERROR(VLOOKUP(AL40,Serientermine,2,FALSE),"")</f>
        <v/>
      </c>
      <c r="AU41" s="438"/>
      <c r="AV41" s="368" t="str">
        <f>IFERROR(VLOOKUP(AU40,Ereignistabelle[],2,FALSE),"")</f>
        <v/>
      </c>
      <c r="AW41" s="363"/>
      <c r="AX41" s="363"/>
      <c r="AY41" s="363"/>
      <c r="AZ41" s="363"/>
      <c r="BA41" s="364"/>
      <c r="BB41" s="364"/>
      <c r="BC41" s="365" t="str">
        <f>IFERROR(VLOOKUP(AU40,Serientermine,2,FALSE),"")</f>
        <v/>
      </c>
    </row>
    <row r="42" spans="1:55" ht="21.95" customHeight="1" x14ac:dyDescent="0.25">
      <c r="A42" s="439" t="s">
        <v>13</v>
      </c>
      <c r="B42" s="437">
        <f t="shared" ref="B42" si="1">B40+1</f>
        <v>46036</v>
      </c>
      <c r="C42" s="366" t="str">
        <f>IFERROR(VLOOKUP(B42,FeiertageBW[#All],2,FALSE),"")</f>
        <v/>
      </c>
      <c r="D42" s="367"/>
      <c r="E42" s="367"/>
      <c r="F42" s="367"/>
      <c r="G42" s="360"/>
      <c r="H42" s="359"/>
      <c r="I42" s="359"/>
      <c r="J42" s="378" t="str">
        <f>IF(B42&lt;&gt;"",TRUNC((B42-WEEKDAY(B42,2)-DATE(YEAR(B42+4-WEEKDAY(B42,2)),1,-10))/7)&amp;"","")</f>
        <v>3</v>
      </c>
      <c r="K42" s="437">
        <f t="shared" ref="K42" si="2">K40+1</f>
        <v>46064</v>
      </c>
      <c r="L42" s="366" t="str">
        <f>IFERROR(VLOOKUP(K42,FeiertageBW[#All],2,FALSE),"")</f>
        <v/>
      </c>
      <c r="M42" s="367"/>
      <c r="N42" s="367"/>
      <c r="O42" s="367"/>
      <c r="P42" s="360"/>
      <c r="Q42" s="359"/>
      <c r="R42" s="359"/>
      <c r="S42" s="378" t="str">
        <f>IF(K42&lt;&gt;"",TRUNC((K42-WEEKDAY(K42,2)-DATE(YEAR(K42+4-WEEKDAY(K42,2)),1,-10))/7)&amp;"","")</f>
        <v>7</v>
      </c>
      <c r="T42" s="437">
        <f t="shared" ref="T42" si="3">T40+1</f>
        <v>46092</v>
      </c>
      <c r="U42" s="366" t="str">
        <f>IFERROR(VLOOKUP(T42,FeiertageBW[#All],2,FALSE),"")</f>
        <v/>
      </c>
      <c r="V42" s="367"/>
      <c r="W42" s="367"/>
      <c r="X42" s="367"/>
      <c r="Y42" s="360"/>
      <c r="Z42" s="359"/>
      <c r="AA42" s="359"/>
      <c r="AB42" s="378" t="str">
        <f>IF(T42&lt;&gt;"",TRUNC((T42-WEEKDAY(T42,2)-DATE(YEAR(T42+4-WEEKDAY(T42,2)),1,-10))/7)&amp;"","")</f>
        <v>11</v>
      </c>
      <c r="AC42" s="437">
        <f t="shared" ref="AC42" si="4">AC40+1</f>
        <v>46127</v>
      </c>
      <c r="AD42" s="366" t="str">
        <f>IFERROR(VLOOKUP(AC42,FeiertageBW[#All],2,FALSE),"")</f>
        <v/>
      </c>
      <c r="AE42" s="367"/>
      <c r="AF42" s="367"/>
      <c r="AG42" s="367"/>
      <c r="AH42" s="360"/>
      <c r="AI42" s="359"/>
      <c r="AJ42" s="359"/>
      <c r="AK42" s="378" t="str">
        <f>IF(AC42&lt;&gt;"",TRUNC((AC42-WEEKDAY(AC42,2)-DATE(YEAR(AC42+4-WEEKDAY(AC42,2)),1,-10))/7)&amp;"","")</f>
        <v>16</v>
      </c>
      <c r="AL42" s="437">
        <f t="shared" ref="AL42" si="5">AL40+1</f>
        <v>46155</v>
      </c>
      <c r="AM42" s="366" t="str">
        <f>IFERROR(VLOOKUP(AL42,FeiertageBW[#All],2,FALSE),"")</f>
        <v/>
      </c>
      <c r="AN42" s="367"/>
      <c r="AO42" s="367"/>
      <c r="AP42" s="367"/>
      <c r="AQ42" s="360"/>
      <c r="AR42" s="359"/>
      <c r="AS42" s="359"/>
      <c r="AT42" s="378" t="str">
        <f>IF(AL42&lt;&gt;"",TRUNC((AL42-WEEKDAY(AL42,2)-DATE(YEAR(AL42+4-WEEKDAY(AL42,2)),1,-10))/7)&amp;"","")</f>
        <v>20</v>
      </c>
      <c r="AU42" s="437">
        <f t="shared" ref="AU42" si="6">AU40+1</f>
        <v>46183</v>
      </c>
      <c r="AV42" s="366" t="str">
        <f>IFERROR(VLOOKUP(AU42,FeiertageBW[#All],2,FALSE),"")</f>
        <v/>
      </c>
      <c r="AW42" s="367"/>
      <c r="AX42" s="367"/>
      <c r="AY42" s="367"/>
      <c r="AZ42" s="360"/>
      <c r="BA42" s="359"/>
      <c r="BB42" s="359"/>
      <c r="BC42" s="361" t="str">
        <f>IF(AU42&lt;&gt;"",TRUNC((AU42-WEEKDAY(AU42,2)-DATE(YEAR(AU42+4-WEEKDAY(AU42,2)),1,-10))/7)&amp;"","")</f>
        <v>24</v>
      </c>
    </row>
    <row r="43" spans="1:55" ht="21.95" customHeight="1" x14ac:dyDescent="0.25">
      <c r="A43" s="439"/>
      <c r="B43" s="438"/>
      <c r="C43" s="368" t="str">
        <f>IFERROR(VLOOKUP(B42,Ereignistabelle[],2,FALSE),"")</f>
        <v/>
      </c>
      <c r="D43" s="363"/>
      <c r="E43" s="363"/>
      <c r="F43" s="363"/>
      <c r="G43" s="363"/>
      <c r="H43" s="364"/>
      <c r="I43" s="364"/>
      <c r="J43" s="379" t="str">
        <f>IFERROR(VLOOKUP(B42,Serientermine,2,FALSE),"")</f>
        <v/>
      </c>
      <c r="K43" s="438"/>
      <c r="L43" s="368" t="str">
        <f>IFERROR(VLOOKUP(K42,Ereignistabelle[],2,FALSE),"")</f>
        <v/>
      </c>
      <c r="M43" s="363"/>
      <c r="N43" s="363"/>
      <c r="O43" s="363"/>
      <c r="P43" s="363"/>
      <c r="Q43" s="364"/>
      <c r="R43" s="364"/>
      <c r="S43" s="379" t="str">
        <f>IFERROR(VLOOKUP(K42,Serientermine,2,FALSE),"")</f>
        <v/>
      </c>
      <c r="T43" s="438"/>
      <c r="U43" s="368" t="str">
        <f>IFERROR(VLOOKUP(T42,Ereignistabelle[],2,FALSE),"")</f>
        <v/>
      </c>
      <c r="V43" s="363"/>
      <c r="W43" s="363"/>
      <c r="X43" s="363"/>
      <c r="Y43" s="363"/>
      <c r="Z43" s="364"/>
      <c r="AA43" s="364"/>
      <c r="AB43" s="379" t="str">
        <f>IFERROR(VLOOKUP(T42,Serientermine,2,FALSE),"")</f>
        <v/>
      </c>
      <c r="AC43" s="438"/>
      <c r="AD43" s="368" t="str">
        <f>IFERROR(VLOOKUP(AC42,Ereignistabelle[],2,FALSE),"")</f>
        <v/>
      </c>
      <c r="AE43" s="363"/>
      <c r="AF43" s="363"/>
      <c r="AG43" s="363"/>
      <c r="AH43" s="363"/>
      <c r="AI43" s="364"/>
      <c r="AJ43" s="364"/>
      <c r="AK43" s="379" t="str">
        <f>IFERROR(VLOOKUP(AC42,Serientermine,2,FALSE),"")</f>
        <v/>
      </c>
      <c r="AL43" s="438"/>
      <c r="AM43" s="368" t="str">
        <f>IFERROR(VLOOKUP(AL42,Ereignistabelle[],2,FALSE),"")</f>
        <v/>
      </c>
      <c r="AN43" s="363"/>
      <c r="AO43" s="363"/>
      <c r="AP43" s="363"/>
      <c r="AQ43" s="363"/>
      <c r="AR43" s="364"/>
      <c r="AS43" s="364"/>
      <c r="AT43" s="379" t="str">
        <f>IFERROR(VLOOKUP(AL42,Serientermine,2,FALSE),"")</f>
        <v/>
      </c>
      <c r="AU43" s="438"/>
      <c r="AV43" s="368" t="str">
        <f>IFERROR(VLOOKUP(AU42,Ereignistabelle[],2,FALSE),"")</f>
        <v/>
      </c>
      <c r="AW43" s="363"/>
      <c r="AX43" s="363"/>
      <c r="AY43" s="363"/>
      <c r="AZ43" s="363"/>
      <c r="BA43" s="364"/>
      <c r="BB43" s="364"/>
      <c r="BC43" s="365" t="str">
        <f>IFERROR(VLOOKUP(AU42,Serientermine,2,FALSE),"")</f>
        <v/>
      </c>
    </row>
    <row r="44" spans="1:55" ht="21.95" customHeight="1" x14ac:dyDescent="0.25">
      <c r="A44" s="439" t="s">
        <v>12</v>
      </c>
      <c r="B44" s="437">
        <f>B42+1</f>
        <v>46037</v>
      </c>
      <c r="C44" s="366" t="str">
        <f>IFERROR(VLOOKUP(B44,FeiertageBW[#All],2,FALSE),"")</f>
        <v/>
      </c>
      <c r="D44" s="367"/>
      <c r="E44" s="367"/>
      <c r="F44" s="367"/>
      <c r="G44" s="360"/>
      <c r="H44" s="359"/>
      <c r="I44" s="359"/>
      <c r="J44" s="378"/>
      <c r="K44" s="437">
        <f>K42+1</f>
        <v>46065</v>
      </c>
      <c r="L44" s="366" t="str">
        <f>IFERROR(VLOOKUP(K44,FeiertageBW[#All],2,FALSE),"")</f>
        <v/>
      </c>
      <c r="M44" s="367"/>
      <c r="N44" s="367"/>
      <c r="O44" s="367"/>
      <c r="P44" s="360"/>
      <c r="Q44" s="359"/>
      <c r="R44" s="359"/>
      <c r="S44" s="378"/>
      <c r="T44" s="437">
        <f>T42+1</f>
        <v>46093</v>
      </c>
      <c r="U44" s="366" t="str">
        <f>IFERROR(VLOOKUP(T44,FeiertageBW[#All],2,FALSE),"")</f>
        <v/>
      </c>
      <c r="V44" s="367"/>
      <c r="W44" s="367"/>
      <c r="X44" s="367"/>
      <c r="Y44" s="360"/>
      <c r="Z44" s="359"/>
      <c r="AA44" s="359"/>
      <c r="AB44" s="378"/>
      <c r="AC44" s="437">
        <f>AC42+1</f>
        <v>46128</v>
      </c>
      <c r="AD44" s="366" t="str">
        <f>IFERROR(VLOOKUP(AC44,FeiertageBW[#All],2,FALSE),"")</f>
        <v/>
      </c>
      <c r="AE44" s="367"/>
      <c r="AF44" s="367"/>
      <c r="AG44" s="367"/>
      <c r="AH44" s="360"/>
      <c r="AI44" s="359"/>
      <c r="AJ44" s="359"/>
      <c r="AK44" s="378"/>
      <c r="AL44" s="437">
        <f>AL42+1</f>
        <v>46156</v>
      </c>
      <c r="AM44" s="366" t="str">
        <f>IFERROR(VLOOKUP(AL44,FeiertageBW[#All],2,FALSE),"")</f>
        <v>Ch. Himmelfahrt (Vatertag)</v>
      </c>
      <c r="AN44" s="367"/>
      <c r="AO44" s="367"/>
      <c r="AP44" s="367"/>
      <c r="AQ44" s="360"/>
      <c r="AR44" s="359"/>
      <c r="AS44" s="359"/>
      <c r="AT44" s="378"/>
      <c r="AU44" s="437">
        <f>AU42+1</f>
        <v>46184</v>
      </c>
      <c r="AV44" s="366" t="str">
        <f>IFERROR(VLOOKUP(AU44,FeiertageBW[#All],2,FALSE),"")</f>
        <v/>
      </c>
      <c r="AW44" s="367"/>
      <c r="AX44" s="367"/>
      <c r="AY44" s="367"/>
      <c r="AZ44" s="360"/>
      <c r="BA44" s="359"/>
      <c r="BB44" s="359"/>
      <c r="BC44" s="361"/>
    </row>
    <row r="45" spans="1:55" ht="21.95" customHeight="1" x14ac:dyDescent="0.25">
      <c r="A45" s="439"/>
      <c r="B45" s="438"/>
      <c r="C45" s="368" t="str">
        <f>IFERROR(VLOOKUP(B44,Ereignistabelle[],2,FALSE),"")</f>
        <v/>
      </c>
      <c r="D45" s="363"/>
      <c r="E45" s="363"/>
      <c r="F45" s="363"/>
      <c r="G45" s="363"/>
      <c r="H45" s="364"/>
      <c r="I45" s="364"/>
      <c r="J45" s="379" t="str">
        <f>IFERROR(VLOOKUP(B44,Serientermine,2,FALSE),"")</f>
        <v/>
      </c>
      <c r="K45" s="438"/>
      <c r="L45" s="368" t="str">
        <f>IFERROR(VLOOKUP(K44,Ereignistabelle[],2,FALSE),"")</f>
        <v/>
      </c>
      <c r="M45" s="363"/>
      <c r="N45" s="363"/>
      <c r="O45" s="363"/>
      <c r="P45" s="363"/>
      <c r="Q45" s="364"/>
      <c r="R45" s="364"/>
      <c r="S45" s="379" t="str">
        <f>IFERROR(VLOOKUP(K44,Serientermine,2,FALSE),"")</f>
        <v/>
      </c>
      <c r="T45" s="438"/>
      <c r="U45" s="368" t="str">
        <f>IFERROR(VLOOKUP(T44,Ereignistabelle[],2,FALSE),"")</f>
        <v/>
      </c>
      <c r="V45" s="363"/>
      <c r="W45" s="363"/>
      <c r="X45" s="363"/>
      <c r="Y45" s="363"/>
      <c r="Z45" s="364"/>
      <c r="AA45" s="364"/>
      <c r="AB45" s="379" t="str">
        <f>IFERROR(VLOOKUP(T44,Serientermine,2,FALSE),"")</f>
        <v/>
      </c>
      <c r="AC45" s="438"/>
      <c r="AD45" s="368" t="str">
        <f>IFERROR(VLOOKUP(AC44,Ereignistabelle[],2,FALSE),"")</f>
        <v/>
      </c>
      <c r="AE45" s="363"/>
      <c r="AF45" s="363"/>
      <c r="AG45" s="363"/>
      <c r="AH45" s="363"/>
      <c r="AI45" s="364"/>
      <c r="AJ45" s="364"/>
      <c r="AK45" s="379" t="str">
        <f>IFERROR(VLOOKUP(AC44,Serientermine,2,FALSE),"")</f>
        <v/>
      </c>
      <c r="AL45" s="438"/>
      <c r="AM45" s="368" t="str">
        <f>IFERROR(VLOOKUP(AL44,Ereignistabelle[],2,FALSE),"")</f>
        <v/>
      </c>
      <c r="AN45" s="363"/>
      <c r="AO45" s="363"/>
      <c r="AP45" s="363"/>
      <c r="AQ45" s="363"/>
      <c r="AR45" s="364"/>
      <c r="AS45" s="364"/>
      <c r="AT45" s="379" t="str">
        <f>IFERROR(VLOOKUP(AL44,Serientermine,2,FALSE),"")</f>
        <v/>
      </c>
      <c r="AU45" s="438"/>
      <c r="AV45" s="368" t="str">
        <f>IFERROR(VLOOKUP(AU44,Ereignistabelle[],2,FALSE),"")</f>
        <v/>
      </c>
      <c r="AW45" s="363"/>
      <c r="AX45" s="363"/>
      <c r="AY45" s="363"/>
      <c r="AZ45" s="363"/>
      <c r="BA45" s="364"/>
      <c r="BB45" s="364"/>
      <c r="BC45" s="365" t="str">
        <f>IFERROR(VLOOKUP(AU44,Serientermine,2,FALSE),"")</f>
        <v/>
      </c>
    </row>
    <row r="46" spans="1:55" ht="21.95" customHeight="1" x14ac:dyDescent="0.25">
      <c r="A46" s="439" t="s">
        <v>15</v>
      </c>
      <c r="B46" s="437">
        <f>B44+1</f>
        <v>46038</v>
      </c>
      <c r="C46" s="366" t="str">
        <f>IFERROR(VLOOKUP(B46,FeiertageBW[#All],2,FALSE),"")</f>
        <v/>
      </c>
      <c r="D46" s="367"/>
      <c r="E46" s="367"/>
      <c r="F46" s="367"/>
      <c r="G46" s="360"/>
      <c r="H46" s="359"/>
      <c r="I46" s="359"/>
      <c r="J46" s="378"/>
      <c r="K46" s="437">
        <f>K44+1</f>
        <v>46066</v>
      </c>
      <c r="L46" s="366" t="str">
        <f>IFERROR(VLOOKUP(K46,FeiertageBW[#All],2,FALSE),"")</f>
        <v/>
      </c>
      <c r="M46" s="367"/>
      <c r="N46" s="367"/>
      <c r="O46" s="367"/>
      <c r="P46" s="360"/>
      <c r="Q46" s="359"/>
      <c r="R46" s="359"/>
      <c r="S46" s="378"/>
      <c r="T46" s="437">
        <f>T44+1</f>
        <v>46094</v>
      </c>
      <c r="U46" s="366" t="str">
        <f>IFERROR(VLOOKUP(T46,FeiertageBW[#All],2,FALSE),"")</f>
        <v/>
      </c>
      <c r="V46" s="367"/>
      <c r="W46" s="367"/>
      <c r="X46" s="367"/>
      <c r="Y46" s="360"/>
      <c r="Z46" s="359"/>
      <c r="AA46" s="359"/>
      <c r="AB46" s="378"/>
      <c r="AC46" s="437">
        <f>AC44+1</f>
        <v>46129</v>
      </c>
      <c r="AD46" s="366" t="str">
        <f>IFERROR(VLOOKUP(AC46,FeiertageBW[#All],2,FALSE),"")</f>
        <v/>
      </c>
      <c r="AE46" s="367"/>
      <c r="AF46" s="367"/>
      <c r="AG46" s="367"/>
      <c r="AH46" s="360"/>
      <c r="AI46" s="359"/>
      <c r="AJ46" s="359"/>
      <c r="AK46" s="378"/>
      <c r="AL46" s="437">
        <f>AL44+1</f>
        <v>46157</v>
      </c>
      <c r="AM46" s="366" t="str">
        <f>IFERROR(VLOOKUP(AL46,FeiertageBW[#All],2,FALSE),"")</f>
        <v/>
      </c>
      <c r="AN46" s="367"/>
      <c r="AO46" s="367"/>
      <c r="AP46" s="367"/>
      <c r="AQ46" s="360"/>
      <c r="AR46" s="359"/>
      <c r="AS46" s="359"/>
      <c r="AT46" s="378"/>
      <c r="AU46" s="437">
        <f>AU44+1</f>
        <v>46185</v>
      </c>
      <c r="AV46" s="366" t="str">
        <f>IFERROR(VLOOKUP(AU46,FeiertageBW[#All],2,FALSE),"")</f>
        <v/>
      </c>
      <c r="AW46" s="367"/>
      <c r="AX46" s="367"/>
      <c r="AY46" s="367"/>
      <c r="AZ46" s="360"/>
      <c r="BA46" s="359"/>
      <c r="BB46" s="359"/>
      <c r="BC46" s="361"/>
    </row>
    <row r="47" spans="1:55" ht="21.95" customHeight="1" x14ac:dyDescent="0.25">
      <c r="A47" s="439"/>
      <c r="B47" s="438"/>
      <c r="C47" s="368" t="str">
        <f>IFERROR(VLOOKUP(B46,Ereignistabelle[],2,FALSE),"")</f>
        <v/>
      </c>
      <c r="D47" s="363"/>
      <c r="E47" s="363"/>
      <c r="F47" s="363"/>
      <c r="G47" s="363"/>
      <c r="H47" s="364"/>
      <c r="I47" s="364"/>
      <c r="J47" s="379" t="str">
        <f>IFERROR(VLOOKUP(B46,Serientermine,2,FALSE),"")</f>
        <v/>
      </c>
      <c r="K47" s="438"/>
      <c r="L47" s="368" t="str">
        <f>IFERROR(VLOOKUP(K46,Ereignistabelle[],2,FALSE),"")</f>
        <v/>
      </c>
      <c r="M47" s="363"/>
      <c r="N47" s="363"/>
      <c r="O47" s="363"/>
      <c r="P47" s="363"/>
      <c r="Q47" s="364"/>
      <c r="R47" s="364"/>
      <c r="S47" s="379" t="str">
        <f>IFERROR(VLOOKUP(K46,Serientermine,2,FALSE),"")</f>
        <v/>
      </c>
      <c r="T47" s="438"/>
      <c r="U47" s="368" t="str">
        <f>IFERROR(VLOOKUP(T46,Ereignistabelle[],2,FALSE),"")</f>
        <v/>
      </c>
      <c r="V47" s="363"/>
      <c r="W47" s="363"/>
      <c r="X47" s="363"/>
      <c r="Y47" s="363"/>
      <c r="Z47" s="364"/>
      <c r="AA47" s="364"/>
      <c r="AB47" s="379" t="str">
        <f>IFERROR(VLOOKUP(T46,Serientermine,2,FALSE),"")</f>
        <v/>
      </c>
      <c r="AC47" s="438"/>
      <c r="AD47" s="368" t="str">
        <f>IFERROR(VLOOKUP(AC46,Ereignistabelle[],2,FALSE),"")</f>
        <v/>
      </c>
      <c r="AE47" s="363"/>
      <c r="AF47" s="363"/>
      <c r="AG47" s="363"/>
      <c r="AH47" s="363"/>
      <c r="AI47" s="364"/>
      <c r="AJ47" s="364"/>
      <c r="AK47" s="379" t="str">
        <f>IFERROR(VLOOKUP(AC46,Serientermine,2,FALSE),"")</f>
        <v/>
      </c>
      <c r="AL47" s="438"/>
      <c r="AM47" s="368" t="str">
        <f>IFERROR(VLOOKUP(AL46,Ereignistabelle[],2,FALSE),"")</f>
        <v/>
      </c>
      <c r="AN47" s="363"/>
      <c r="AO47" s="363"/>
      <c r="AP47" s="363"/>
      <c r="AQ47" s="363"/>
      <c r="AR47" s="364"/>
      <c r="AS47" s="364"/>
      <c r="AT47" s="379" t="str">
        <f>IFERROR(VLOOKUP(AL46,Serientermine,2,FALSE),"")</f>
        <v/>
      </c>
      <c r="AU47" s="438"/>
      <c r="AV47" s="368" t="str">
        <f>IFERROR(VLOOKUP(AU46,Ereignistabelle[],2,FALSE),"")</f>
        <v/>
      </c>
      <c r="AW47" s="363"/>
      <c r="AX47" s="363"/>
      <c r="AY47" s="363"/>
      <c r="AZ47" s="363"/>
      <c r="BA47" s="364"/>
      <c r="BB47" s="364"/>
      <c r="BC47" s="365" t="str">
        <f>IFERROR(VLOOKUP(AU46,Serientermine,2,FALSE),"")</f>
        <v/>
      </c>
    </row>
    <row r="48" spans="1:55" ht="21.95" customHeight="1" x14ac:dyDescent="0.25">
      <c r="A48" s="441" t="s">
        <v>16</v>
      </c>
      <c r="B48" s="442">
        <f>B46+1</f>
        <v>46039</v>
      </c>
      <c r="C48" s="369" t="str">
        <f>IFERROR(VLOOKUP(B48,FeiertageBW[#All],2,FALSE),"")</f>
        <v/>
      </c>
      <c r="D48" s="370"/>
      <c r="E48" s="370"/>
      <c r="F48" s="370"/>
      <c r="G48" s="371"/>
      <c r="H48" s="372"/>
      <c r="I48" s="372"/>
      <c r="J48" s="380"/>
      <c r="K48" s="442">
        <f>K46+1</f>
        <v>46067</v>
      </c>
      <c r="L48" s="369" t="str">
        <f>IFERROR(VLOOKUP(K48,FeiertageBW[#All],2,FALSE),"")</f>
        <v/>
      </c>
      <c r="M48" s="370"/>
      <c r="N48" s="370"/>
      <c r="O48" s="370"/>
      <c r="P48" s="371"/>
      <c r="Q48" s="372"/>
      <c r="R48" s="372"/>
      <c r="S48" s="380"/>
      <c r="T48" s="442">
        <f>T46+1</f>
        <v>46095</v>
      </c>
      <c r="U48" s="369" t="str">
        <f>IFERROR(VLOOKUP(T48,FeiertageBW[#All],2,FALSE),"")</f>
        <v/>
      </c>
      <c r="V48" s="370"/>
      <c r="W48" s="370"/>
      <c r="X48" s="370"/>
      <c r="Y48" s="371"/>
      <c r="Z48" s="372"/>
      <c r="AA48" s="372"/>
      <c r="AB48" s="380"/>
      <c r="AC48" s="442">
        <f>AC46+1</f>
        <v>46130</v>
      </c>
      <c r="AD48" s="369" t="str">
        <f>IFERROR(VLOOKUP(AC48,FeiertageBW[#All],2,FALSE),"")</f>
        <v/>
      </c>
      <c r="AE48" s="370"/>
      <c r="AF48" s="370"/>
      <c r="AG48" s="370"/>
      <c r="AH48" s="371"/>
      <c r="AI48" s="372"/>
      <c r="AJ48" s="372"/>
      <c r="AK48" s="380"/>
      <c r="AL48" s="442">
        <f>AL46+1</f>
        <v>46158</v>
      </c>
      <c r="AM48" s="369" t="str">
        <f>IFERROR(VLOOKUP(AL48,FeiertageBW[#All],2,FALSE),"")</f>
        <v/>
      </c>
      <c r="AN48" s="370"/>
      <c r="AO48" s="370"/>
      <c r="AP48" s="370"/>
      <c r="AQ48" s="371"/>
      <c r="AR48" s="372"/>
      <c r="AS48" s="372"/>
      <c r="AT48" s="380"/>
      <c r="AU48" s="442">
        <f>AU46+1</f>
        <v>46186</v>
      </c>
      <c r="AV48" s="369" t="str">
        <f>IFERROR(VLOOKUP(AU48,FeiertageBW[#All],2,FALSE),"")</f>
        <v/>
      </c>
      <c r="AW48" s="370"/>
      <c r="AX48" s="370"/>
      <c r="AY48" s="370"/>
      <c r="AZ48" s="371"/>
      <c r="BA48" s="372"/>
      <c r="BB48" s="372"/>
      <c r="BC48" s="373"/>
    </row>
    <row r="49" spans="1:55" ht="21.95" customHeight="1" x14ac:dyDescent="0.25">
      <c r="A49" s="441"/>
      <c r="B49" s="443"/>
      <c r="C49" s="374" t="str">
        <f>IFERROR(VLOOKUP(B48,Ereignistabelle[],2,FALSE),"")</f>
        <v/>
      </c>
      <c r="D49" s="375"/>
      <c r="E49" s="375"/>
      <c r="F49" s="375"/>
      <c r="G49" s="375"/>
      <c r="H49" s="376"/>
      <c r="I49" s="376"/>
      <c r="J49" s="381" t="str">
        <f>IFERROR(VLOOKUP(B48,Serientermine,2,FALSE),"")</f>
        <v/>
      </c>
      <c r="K49" s="443"/>
      <c r="L49" s="374" t="str">
        <f>IFERROR(VLOOKUP(K48,Ereignistabelle[],2,FALSE),"")</f>
        <v/>
      </c>
      <c r="M49" s="375"/>
      <c r="N49" s="375"/>
      <c r="O49" s="375"/>
      <c r="P49" s="375"/>
      <c r="Q49" s="376"/>
      <c r="R49" s="376"/>
      <c r="S49" s="381" t="str">
        <f>IFERROR(VLOOKUP(K48,Serientermine,2,FALSE),"")</f>
        <v/>
      </c>
      <c r="T49" s="443"/>
      <c r="U49" s="374" t="str">
        <f>IFERROR(VLOOKUP(T48,Ereignistabelle[],2,FALSE),"")</f>
        <v/>
      </c>
      <c r="V49" s="375"/>
      <c r="W49" s="375"/>
      <c r="X49" s="375"/>
      <c r="Y49" s="375"/>
      <c r="Z49" s="376"/>
      <c r="AA49" s="376"/>
      <c r="AB49" s="381" t="str">
        <f>IFERROR(VLOOKUP(T48,Serientermine,2,FALSE),"")</f>
        <v/>
      </c>
      <c r="AC49" s="443"/>
      <c r="AD49" s="374" t="str">
        <f>IFERROR(VLOOKUP(AC48,Ereignistabelle[],2,FALSE),"")</f>
        <v/>
      </c>
      <c r="AE49" s="375"/>
      <c r="AF49" s="375"/>
      <c r="AG49" s="375"/>
      <c r="AH49" s="375"/>
      <c r="AI49" s="376"/>
      <c r="AJ49" s="376"/>
      <c r="AK49" s="381" t="str">
        <f>IFERROR(VLOOKUP(AC48,Serientermine,2,FALSE),"")</f>
        <v/>
      </c>
      <c r="AL49" s="443"/>
      <c r="AM49" s="374" t="str">
        <f>IFERROR(VLOOKUP(AL48,Ereignistabelle[],2,FALSE),"")</f>
        <v/>
      </c>
      <c r="AN49" s="375"/>
      <c r="AO49" s="375"/>
      <c r="AP49" s="375"/>
      <c r="AQ49" s="375"/>
      <c r="AR49" s="376"/>
      <c r="AS49" s="376"/>
      <c r="AT49" s="381" t="str">
        <f>IFERROR(VLOOKUP(AL48,Serientermine,2,FALSE),"")</f>
        <v/>
      </c>
      <c r="AU49" s="443"/>
      <c r="AV49" s="374" t="str">
        <f>IFERROR(VLOOKUP(AU48,Ereignistabelle[],2,FALSE),"")</f>
        <v/>
      </c>
      <c r="AW49" s="375"/>
      <c r="AX49" s="375"/>
      <c r="AY49" s="375"/>
      <c r="AZ49" s="375"/>
      <c r="BA49" s="376"/>
      <c r="BB49" s="376"/>
      <c r="BC49" s="377" t="str">
        <f>IFERROR(VLOOKUP(AU48,Serientermine,2,FALSE),"")</f>
        <v/>
      </c>
    </row>
    <row r="50" spans="1:55" ht="21.95" customHeight="1" x14ac:dyDescent="0.25">
      <c r="A50" s="441" t="s">
        <v>17</v>
      </c>
      <c r="B50" s="442">
        <f>B48+1</f>
        <v>46040</v>
      </c>
      <c r="C50" s="369" t="str">
        <f>IFERROR(VLOOKUP(B50,FeiertageBW[#All],2,FALSE),"")</f>
        <v/>
      </c>
      <c r="D50" s="370"/>
      <c r="E50" s="370"/>
      <c r="F50" s="370"/>
      <c r="G50" s="371"/>
      <c r="H50" s="372"/>
      <c r="I50" s="372"/>
      <c r="J50" s="380"/>
      <c r="K50" s="442">
        <f>K48+1</f>
        <v>46068</v>
      </c>
      <c r="L50" s="369" t="str">
        <f>IFERROR(VLOOKUP(K50,FeiertageBW[#All],2,FALSE),"")</f>
        <v/>
      </c>
      <c r="M50" s="370"/>
      <c r="N50" s="370"/>
      <c r="O50" s="370"/>
      <c r="P50" s="371"/>
      <c r="Q50" s="372"/>
      <c r="R50" s="372"/>
      <c r="S50" s="380"/>
      <c r="T50" s="442">
        <f>T48+1</f>
        <v>46096</v>
      </c>
      <c r="U50" s="369" t="str">
        <f>IFERROR(VLOOKUP(T50,FeiertageBW[#All],2,FALSE),"")</f>
        <v/>
      </c>
      <c r="V50" s="370"/>
      <c r="W50" s="370"/>
      <c r="X50" s="370"/>
      <c r="Y50" s="371"/>
      <c r="Z50" s="372"/>
      <c r="AA50" s="372"/>
      <c r="AB50" s="380"/>
      <c r="AC50" s="442">
        <f>AC48+1</f>
        <v>46131</v>
      </c>
      <c r="AD50" s="369" t="str">
        <f>IFERROR(VLOOKUP(AC50,FeiertageBW[#All],2,FALSE),"")</f>
        <v/>
      </c>
      <c r="AE50" s="370"/>
      <c r="AF50" s="370"/>
      <c r="AG50" s="370"/>
      <c r="AH50" s="371"/>
      <c r="AI50" s="372"/>
      <c r="AJ50" s="372"/>
      <c r="AK50" s="380"/>
      <c r="AL50" s="442">
        <f>AL48+1</f>
        <v>46159</v>
      </c>
      <c r="AM50" s="369" t="str">
        <f>IFERROR(VLOOKUP(AL50,FeiertageBW[#All],2,FALSE),"")</f>
        <v/>
      </c>
      <c r="AN50" s="370"/>
      <c r="AO50" s="370"/>
      <c r="AP50" s="370"/>
      <c r="AQ50" s="371"/>
      <c r="AR50" s="372"/>
      <c r="AS50" s="372"/>
      <c r="AT50" s="380"/>
      <c r="AU50" s="442">
        <f>AU48+1</f>
        <v>46187</v>
      </c>
      <c r="AV50" s="369" t="str">
        <f>IFERROR(VLOOKUP(AU50,FeiertageBW[#All],2,FALSE),"")</f>
        <v/>
      </c>
      <c r="AW50" s="370"/>
      <c r="AX50" s="370"/>
      <c r="AY50" s="370"/>
      <c r="AZ50" s="371"/>
      <c r="BA50" s="372"/>
      <c r="BB50" s="372"/>
      <c r="BC50" s="373"/>
    </row>
    <row r="51" spans="1:55" ht="21.95" customHeight="1" x14ac:dyDescent="0.25">
      <c r="A51" s="441"/>
      <c r="B51" s="443"/>
      <c r="C51" s="374" t="str">
        <f>IFERROR(VLOOKUP(B50,Ereignistabelle[],2,FALSE),"")</f>
        <v/>
      </c>
      <c r="D51" s="375"/>
      <c r="E51" s="375"/>
      <c r="F51" s="375"/>
      <c r="G51" s="375"/>
      <c r="H51" s="376"/>
      <c r="I51" s="376"/>
      <c r="J51" s="381" t="str">
        <f>IFERROR(VLOOKUP(B50,Serientermine,2,FALSE),"")</f>
        <v/>
      </c>
      <c r="K51" s="443"/>
      <c r="L51" s="374" t="str">
        <f>IFERROR(VLOOKUP(K50,Ereignistabelle[],2,FALSE),"")</f>
        <v/>
      </c>
      <c r="M51" s="375"/>
      <c r="N51" s="375"/>
      <c r="O51" s="375"/>
      <c r="P51" s="375"/>
      <c r="Q51" s="376"/>
      <c r="R51" s="376"/>
      <c r="S51" s="381" t="str">
        <f>IFERROR(VLOOKUP(K50,Serientermine,2,FALSE),"")</f>
        <v/>
      </c>
      <c r="T51" s="443"/>
      <c r="U51" s="374" t="str">
        <f>IFERROR(VLOOKUP(T50,Ereignistabelle[],2,FALSE),"")</f>
        <v/>
      </c>
      <c r="V51" s="375"/>
      <c r="W51" s="375"/>
      <c r="X51" s="375"/>
      <c r="Y51" s="375"/>
      <c r="Z51" s="376"/>
      <c r="AA51" s="376"/>
      <c r="AB51" s="381" t="str">
        <f>IFERROR(VLOOKUP(T50,Serientermine,2,FALSE),"")</f>
        <v/>
      </c>
      <c r="AC51" s="443"/>
      <c r="AD51" s="374" t="str">
        <f>IFERROR(VLOOKUP(AC50,Ereignistabelle[],2,FALSE),"")</f>
        <v/>
      </c>
      <c r="AE51" s="375"/>
      <c r="AF51" s="375"/>
      <c r="AG51" s="375"/>
      <c r="AH51" s="375"/>
      <c r="AI51" s="376"/>
      <c r="AJ51" s="376"/>
      <c r="AK51" s="381" t="str">
        <f>IFERROR(VLOOKUP(AC50,Serientermine,2,FALSE),"")</f>
        <v/>
      </c>
      <c r="AL51" s="443"/>
      <c r="AM51" s="374" t="str">
        <f>IFERROR(VLOOKUP(AL50,Ereignistabelle[],2,FALSE),"")</f>
        <v/>
      </c>
      <c r="AN51" s="375"/>
      <c r="AO51" s="375"/>
      <c r="AP51" s="375"/>
      <c r="AQ51" s="375"/>
      <c r="AR51" s="376"/>
      <c r="AS51" s="376"/>
      <c r="AT51" s="381" t="str">
        <f>IFERROR(VLOOKUP(AL50,Serientermine,2,FALSE),"")</f>
        <v/>
      </c>
      <c r="AU51" s="443"/>
      <c r="AV51" s="374" t="str">
        <f>IFERROR(VLOOKUP(AU50,Ereignistabelle[],2,FALSE),"")</f>
        <v/>
      </c>
      <c r="AW51" s="375"/>
      <c r="AX51" s="375"/>
      <c r="AY51" s="375"/>
      <c r="AZ51" s="375"/>
      <c r="BA51" s="376"/>
      <c r="BB51" s="376"/>
      <c r="BC51" s="377" t="str">
        <f>IFERROR(VLOOKUP(AU50,Serientermine,2,FALSE),"")</f>
        <v/>
      </c>
    </row>
    <row r="52" spans="1:55" ht="21.95" customHeight="1" x14ac:dyDescent="0.25">
      <c r="A52" s="439" t="s">
        <v>18</v>
      </c>
      <c r="B52" s="437">
        <f>B50+1</f>
        <v>46041</v>
      </c>
      <c r="C52" s="366" t="str">
        <f>IFERROR(VLOOKUP(B52,FeiertageBW[#All],2,FALSE),"")</f>
        <v/>
      </c>
      <c r="D52" s="367"/>
      <c r="E52" s="367"/>
      <c r="F52" s="367"/>
      <c r="G52" s="360"/>
      <c r="H52" s="359"/>
      <c r="I52" s="359"/>
      <c r="J52" s="378"/>
      <c r="K52" s="437">
        <f>K50+1</f>
        <v>46069</v>
      </c>
      <c r="L52" s="366" t="str">
        <f>IFERROR(VLOOKUP(K52,FeiertageBW[#All],2,FALSE),"")</f>
        <v/>
      </c>
      <c r="M52" s="367"/>
      <c r="N52" s="367"/>
      <c r="O52" s="367"/>
      <c r="P52" s="360"/>
      <c r="Q52" s="359"/>
      <c r="R52" s="359"/>
      <c r="S52" s="378"/>
      <c r="T52" s="437">
        <f>T50+1</f>
        <v>46097</v>
      </c>
      <c r="U52" s="366" t="str">
        <f>IFERROR(VLOOKUP(T52,FeiertageBW[#All],2,FALSE),"")</f>
        <v/>
      </c>
      <c r="V52" s="367"/>
      <c r="W52" s="367"/>
      <c r="X52" s="367"/>
      <c r="Y52" s="360"/>
      <c r="Z52" s="359"/>
      <c r="AA52" s="359"/>
      <c r="AB52" s="378"/>
      <c r="AC52" s="437">
        <f>AC50+1</f>
        <v>46132</v>
      </c>
      <c r="AD52" s="366" t="str">
        <f>IFERROR(VLOOKUP(AC52,FeiertageBW[#All],2,FALSE),"")</f>
        <v/>
      </c>
      <c r="AE52" s="367"/>
      <c r="AF52" s="367"/>
      <c r="AG52" s="367"/>
      <c r="AH52" s="360"/>
      <c r="AI52" s="359"/>
      <c r="AJ52" s="359"/>
      <c r="AK52" s="378"/>
      <c r="AL52" s="437">
        <f>AL50+1</f>
        <v>46160</v>
      </c>
      <c r="AM52" s="366" t="str">
        <f>IFERROR(VLOOKUP(AL52,FeiertageBW[#All],2,FALSE),"")</f>
        <v/>
      </c>
      <c r="AN52" s="367"/>
      <c r="AO52" s="367"/>
      <c r="AP52" s="367"/>
      <c r="AQ52" s="360"/>
      <c r="AR52" s="359"/>
      <c r="AS52" s="359"/>
      <c r="AT52" s="378"/>
      <c r="AU52" s="437">
        <f>AU50+1</f>
        <v>46188</v>
      </c>
      <c r="AV52" s="366" t="str">
        <f>IFERROR(VLOOKUP(AU52,FeiertageBW[#All],2,FALSE),"")</f>
        <v/>
      </c>
      <c r="AW52" s="367"/>
      <c r="AX52" s="367"/>
      <c r="AY52" s="367"/>
      <c r="AZ52" s="360"/>
      <c r="BA52" s="359"/>
      <c r="BB52" s="359"/>
      <c r="BC52" s="361"/>
    </row>
    <row r="53" spans="1:55" ht="21.95" customHeight="1" x14ac:dyDescent="0.25">
      <c r="A53" s="439"/>
      <c r="B53" s="438"/>
      <c r="C53" s="368" t="str">
        <f>IFERROR(VLOOKUP(B52,Ereignistabelle[],2,FALSE),"")</f>
        <v/>
      </c>
      <c r="D53" s="363"/>
      <c r="E53" s="363"/>
      <c r="F53" s="363"/>
      <c r="G53" s="363"/>
      <c r="H53" s="364"/>
      <c r="I53" s="364"/>
      <c r="J53" s="379" t="str">
        <f>IFERROR(VLOOKUP(B52,Serientermine,2,FALSE),"")</f>
        <v/>
      </c>
      <c r="K53" s="438"/>
      <c r="L53" s="368" t="str">
        <f>IFERROR(VLOOKUP(K52,Ereignistabelle[],2,FALSE),"")</f>
        <v/>
      </c>
      <c r="M53" s="363"/>
      <c r="N53" s="363"/>
      <c r="O53" s="363"/>
      <c r="P53" s="363"/>
      <c r="Q53" s="364"/>
      <c r="R53" s="364"/>
      <c r="S53" s="379" t="str">
        <f>IFERROR(VLOOKUP(K52,Serientermine,2,FALSE),"")</f>
        <v/>
      </c>
      <c r="T53" s="438"/>
      <c r="U53" s="368" t="str">
        <f>IFERROR(VLOOKUP(T52,Ereignistabelle[],2,FALSE),"")</f>
        <v/>
      </c>
      <c r="V53" s="363"/>
      <c r="W53" s="363"/>
      <c r="X53" s="363"/>
      <c r="Y53" s="363"/>
      <c r="Z53" s="364"/>
      <c r="AA53" s="364"/>
      <c r="AB53" s="379" t="str">
        <f>IFERROR(VLOOKUP(T52,Serientermine,2,FALSE),"")</f>
        <v/>
      </c>
      <c r="AC53" s="438"/>
      <c r="AD53" s="368" t="str">
        <f>IFERROR(VLOOKUP(AC52,Ereignistabelle[],2,FALSE),"")</f>
        <v/>
      </c>
      <c r="AE53" s="363"/>
      <c r="AF53" s="363"/>
      <c r="AG53" s="363"/>
      <c r="AH53" s="363"/>
      <c r="AI53" s="364"/>
      <c r="AJ53" s="364"/>
      <c r="AK53" s="379" t="str">
        <f>IFERROR(VLOOKUP(AC52,Serientermine,2,FALSE),"")</f>
        <v/>
      </c>
      <c r="AL53" s="438"/>
      <c r="AM53" s="368" t="str">
        <f>IFERROR(VLOOKUP(AL52,Ereignistabelle[],2,FALSE),"")</f>
        <v/>
      </c>
      <c r="AN53" s="363"/>
      <c r="AO53" s="363"/>
      <c r="AP53" s="363"/>
      <c r="AQ53" s="363"/>
      <c r="AR53" s="364"/>
      <c r="AS53" s="364"/>
      <c r="AT53" s="379" t="str">
        <f>IFERROR(VLOOKUP(AL52,Serientermine,2,FALSE),"")</f>
        <v/>
      </c>
      <c r="AU53" s="438"/>
      <c r="AV53" s="368" t="str">
        <f>IFERROR(VLOOKUP(AU52,Ereignistabelle[],2,FALSE),"")</f>
        <v/>
      </c>
      <c r="AW53" s="363"/>
      <c r="AX53" s="363"/>
      <c r="AY53" s="363"/>
      <c r="AZ53" s="363"/>
      <c r="BA53" s="364"/>
      <c r="BB53" s="364"/>
      <c r="BC53" s="365" t="str">
        <f>IFERROR(VLOOKUP(AU52,Serientermine,2,FALSE),"")</f>
        <v/>
      </c>
    </row>
    <row r="54" spans="1:55" ht="21.95" customHeight="1" x14ac:dyDescent="0.25">
      <c r="A54" s="439" t="s">
        <v>14</v>
      </c>
      <c r="B54" s="437">
        <f>B52+1</f>
        <v>46042</v>
      </c>
      <c r="C54" s="366" t="str">
        <f>IFERROR(VLOOKUP(B54,FeiertageBW[#All],2,FALSE),"")</f>
        <v/>
      </c>
      <c r="D54" s="367"/>
      <c r="E54" s="367"/>
      <c r="F54" s="367"/>
      <c r="G54" s="360"/>
      <c r="H54" s="359"/>
      <c r="I54" s="359"/>
      <c r="J54" s="378"/>
      <c r="K54" s="437">
        <f>K52+1</f>
        <v>46070</v>
      </c>
      <c r="L54" s="366" t="str">
        <f>IFERROR(VLOOKUP(K54,FeiertageBW[#All],2,FALSE),"")</f>
        <v/>
      </c>
      <c r="M54" s="367"/>
      <c r="N54" s="367"/>
      <c r="O54" s="367"/>
      <c r="P54" s="360"/>
      <c r="Q54" s="359"/>
      <c r="R54" s="359"/>
      <c r="S54" s="378"/>
      <c r="T54" s="437">
        <f>T52+1</f>
        <v>46098</v>
      </c>
      <c r="U54" s="366" t="str">
        <f>IFERROR(VLOOKUP(T54,FeiertageBW[#All],2,FALSE),"")</f>
        <v/>
      </c>
      <c r="V54" s="367"/>
      <c r="W54" s="367"/>
      <c r="X54" s="367"/>
      <c r="Y54" s="360"/>
      <c r="Z54" s="359"/>
      <c r="AA54" s="359"/>
      <c r="AB54" s="378"/>
      <c r="AC54" s="437">
        <f>AC52+1</f>
        <v>46133</v>
      </c>
      <c r="AD54" s="366" t="str">
        <f>IFERROR(VLOOKUP(AC54,FeiertageBW[#All],2,FALSE),"")</f>
        <v/>
      </c>
      <c r="AE54" s="367"/>
      <c r="AF54" s="367"/>
      <c r="AG54" s="367"/>
      <c r="AH54" s="360"/>
      <c r="AI54" s="359"/>
      <c r="AJ54" s="359"/>
      <c r="AK54" s="378"/>
      <c r="AL54" s="437">
        <f>AL52+1</f>
        <v>46161</v>
      </c>
      <c r="AM54" s="366" t="str">
        <f>IFERROR(VLOOKUP(AL54,FeiertageBW[#All],2,FALSE),"")</f>
        <v/>
      </c>
      <c r="AN54" s="367"/>
      <c r="AO54" s="367"/>
      <c r="AP54" s="367"/>
      <c r="AQ54" s="360"/>
      <c r="AR54" s="359"/>
      <c r="AS54" s="359"/>
      <c r="AT54" s="378"/>
      <c r="AU54" s="437">
        <f>AU52+1</f>
        <v>46189</v>
      </c>
      <c r="AV54" s="366" t="str">
        <f>IFERROR(VLOOKUP(AU54,FeiertageBW[#All],2,FALSE),"")</f>
        <v/>
      </c>
      <c r="AW54" s="367"/>
      <c r="AX54" s="367"/>
      <c r="AY54" s="367"/>
      <c r="AZ54" s="360"/>
      <c r="BA54" s="359"/>
      <c r="BB54" s="359"/>
      <c r="BC54" s="361"/>
    </row>
    <row r="55" spans="1:55" ht="21.95" customHeight="1" x14ac:dyDescent="0.25">
      <c r="A55" s="439"/>
      <c r="B55" s="438"/>
      <c r="C55" s="368" t="str">
        <f>IFERROR(VLOOKUP(B54,Ereignistabelle[],2,FALSE),"")</f>
        <v/>
      </c>
      <c r="D55" s="363"/>
      <c r="E55" s="363"/>
      <c r="F55" s="363"/>
      <c r="G55" s="363"/>
      <c r="H55" s="364"/>
      <c r="I55" s="364"/>
      <c r="J55" s="379" t="str">
        <f>IFERROR(VLOOKUP(B54,Serientermine,2,FALSE),"")</f>
        <v/>
      </c>
      <c r="K55" s="438"/>
      <c r="L55" s="368" t="str">
        <f>IFERROR(VLOOKUP(K54,Ereignistabelle[],2,FALSE),"")</f>
        <v/>
      </c>
      <c r="M55" s="363"/>
      <c r="N55" s="363"/>
      <c r="O55" s="363"/>
      <c r="P55" s="363"/>
      <c r="Q55" s="364"/>
      <c r="R55" s="364"/>
      <c r="S55" s="379" t="str">
        <f>IFERROR(VLOOKUP(K54,Serientermine,2,FALSE),"")</f>
        <v/>
      </c>
      <c r="T55" s="438"/>
      <c r="U55" s="368" t="str">
        <f>IFERROR(VLOOKUP(T54,Ereignistabelle[],2,FALSE),"")</f>
        <v/>
      </c>
      <c r="V55" s="363"/>
      <c r="W55" s="363"/>
      <c r="X55" s="363"/>
      <c r="Y55" s="363"/>
      <c r="Z55" s="364"/>
      <c r="AA55" s="364"/>
      <c r="AB55" s="379" t="str">
        <f>IFERROR(VLOOKUP(T54,Serientermine,2,FALSE),"")</f>
        <v/>
      </c>
      <c r="AC55" s="438"/>
      <c r="AD55" s="368" t="str">
        <f>IFERROR(VLOOKUP(AC54,Ereignistabelle[],2,FALSE),"")</f>
        <v/>
      </c>
      <c r="AE55" s="363"/>
      <c r="AF55" s="363"/>
      <c r="AG55" s="363"/>
      <c r="AH55" s="363"/>
      <c r="AI55" s="364"/>
      <c r="AJ55" s="364"/>
      <c r="AK55" s="379" t="str">
        <f>IFERROR(VLOOKUP(AC54,Serientermine,2,FALSE),"")</f>
        <v/>
      </c>
      <c r="AL55" s="438"/>
      <c r="AM55" s="368" t="str">
        <f>IFERROR(VLOOKUP(AL54,Ereignistabelle[],2,FALSE),"")</f>
        <v/>
      </c>
      <c r="AN55" s="363"/>
      <c r="AO55" s="363"/>
      <c r="AP55" s="363"/>
      <c r="AQ55" s="363"/>
      <c r="AR55" s="364"/>
      <c r="AS55" s="364"/>
      <c r="AT55" s="379" t="str">
        <f>IFERROR(VLOOKUP(AL54,Serientermine,2,FALSE),"")</f>
        <v/>
      </c>
      <c r="AU55" s="438"/>
      <c r="AV55" s="368" t="str">
        <f>IFERROR(VLOOKUP(AU54,Ereignistabelle[],2,FALSE),"")</f>
        <v/>
      </c>
      <c r="AW55" s="363"/>
      <c r="AX55" s="363"/>
      <c r="AY55" s="363"/>
      <c r="AZ55" s="363"/>
      <c r="BA55" s="364"/>
      <c r="BB55" s="364"/>
      <c r="BC55" s="365" t="str">
        <f>IFERROR(VLOOKUP(AU54,Serientermine,2,FALSE),"")</f>
        <v/>
      </c>
    </row>
    <row r="56" spans="1:55" ht="21.95" customHeight="1" x14ac:dyDescent="0.25">
      <c r="A56" s="439" t="s">
        <v>13</v>
      </c>
      <c r="B56" s="437">
        <f>B54+1</f>
        <v>46043</v>
      </c>
      <c r="C56" s="366" t="str">
        <f>IFERROR(VLOOKUP(B56,FeiertageBW[#All],2,FALSE),"")</f>
        <v/>
      </c>
      <c r="D56" s="367"/>
      <c r="E56" s="367"/>
      <c r="F56" s="367"/>
      <c r="G56" s="360"/>
      <c r="H56" s="359"/>
      <c r="I56" s="359"/>
      <c r="J56" s="378" t="str">
        <f>IF(B56&lt;&gt;"",TRUNC((B56-WEEKDAY(B56,2)-DATE(YEAR(B56+4-WEEKDAY(B56,2)),1,-10))/7)&amp;"","")</f>
        <v>4</v>
      </c>
      <c r="K56" s="437">
        <f>K54+1</f>
        <v>46071</v>
      </c>
      <c r="L56" s="366" t="str">
        <f>IFERROR(VLOOKUP(K56,FeiertageBW[#All],2,FALSE),"")</f>
        <v/>
      </c>
      <c r="M56" s="367"/>
      <c r="N56" s="367"/>
      <c r="O56" s="367"/>
      <c r="P56" s="360"/>
      <c r="Q56" s="359"/>
      <c r="R56" s="359"/>
      <c r="S56" s="378" t="str">
        <f>IF(K56&lt;&gt;"",TRUNC((K56-WEEKDAY(K56,2)-DATE(YEAR(K56+4-WEEKDAY(K56,2)),1,-10))/7)&amp;"","")</f>
        <v>8</v>
      </c>
      <c r="T56" s="437">
        <f>T54+1</f>
        <v>46099</v>
      </c>
      <c r="U56" s="366" t="str">
        <f>IFERROR(VLOOKUP(T56,FeiertageBW[#All],2,FALSE),"")</f>
        <v/>
      </c>
      <c r="V56" s="367"/>
      <c r="W56" s="367"/>
      <c r="X56" s="367"/>
      <c r="Y56" s="360"/>
      <c r="Z56" s="359"/>
      <c r="AA56" s="359"/>
      <c r="AB56" s="378" t="str">
        <f>IF(T56&lt;&gt;"",TRUNC((T56-WEEKDAY(T56,2)-DATE(YEAR(T56+4-WEEKDAY(T56,2)),1,-10))/7)&amp;"","")</f>
        <v>12</v>
      </c>
      <c r="AC56" s="437">
        <f>AC54+1</f>
        <v>46134</v>
      </c>
      <c r="AD56" s="366" t="str">
        <f>IFERROR(VLOOKUP(AC56,FeiertageBW[#All],2,FALSE),"")</f>
        <v/>
      </c>
      <c r="AE56" s="367"/>
      <c r="AF56" s="367"/>
      <c r="AG56" s="367"/>
      <c r="AH56" s="360"/>
      <c r="AI56" s="359"/>
      <c r="AJ56" s="359"/>
      <c r="AK56" s="378" t="str">
        <f>IF(AC56&lt;&gt;"",TRUNC((AC56-WEEKDAY(AC56,2)-DATE(YEAR(AC56+4-WEEKDAY(AC56,2)),1,-10))/7)&amp;"","")</f>
        <v>17</v>
      </c>
      <c r="AL56" s="437">
        <f>AL54+1</f>
        <v>46162</v>
      </c>
      <c r="AM56" s="366" t="str">
        <f>IFERROR(VLOOKUP(AL56,FeiertageBW[#All],2,FALSE),"")</f>
        <v/>
      </c>
      <c r="AN56" s="367"/>
      <c r="AO56" s="367"/>
      <c r="AP56" s="367"/>
      <c r="AQ56" s="360"/>
      <c r="AR56" s="359"/>
      <c r="AS56" s="359"/>
      <c r="AT56" s="378" t="str">
        <f>IF(AL56&lt;&gt;"",TRUNC((AL56-WEEKDAY(AL56,2)-DATE(YEAR(AL56+4-WEEKDAY(AL56,2)),1,-10))/7)&amp;"","")</f>
        <v>21</v>
      </c>
      <c r="AU56" s="437">
        <f>AU54+1</f>
        <v>46190</v>
      </c>
      <c r="AV56" s="366" t="str">
        <f>IFERROR(VLOOKUP(AU56,FeiertageBW[#All],2,FALSE),"")</f>
        <v/>
      </c>
      <c r="AW56" s="367"/>
      <c r="AX56" s="367"/>
      <c r="AY56" s="367"/>
      <c r="AZ56" s="360"/>
      <c r="BA56" s="359"/>
      <c r="BB56" s="359"/>
      <c r="BC56" s="361" t="str">
        <f>IF(AU56&lt;&gt;"",TRUNC((AU56-WEEKDAY(AU56,2)-DATE(YEAR(AU56+4-WEEKDAY(AU56,2)),1,-10))/7)&amp;"","")</f>
        <v>25</v>
      </c>
    </row>
    <row r="57" spans="1:55" ht="21.95" customHeight="1" x14ac:dyDescent="0.25">
      <c r="A57" s="439"/>
      <c r="B57" s="438"/>
      <c r="C57" s="368" t="str">
        <f>IFERROR(VLOOKUP(B56,Ereignistabelle[],2,FALSE),"")</f>
        <v/>
      </c>
      <c r="D57" s="363"/>
      <c r="E57" s="363"/>
      <c r="F57" s="363"/>
      <c r="G57" s="363"/>
      <c r="H57" s="364"/>
      <c r="I57" s="364"/>
      <c r="J57" s="379" t="str">
        <f>IFERROR(VLOOKUP(B56,Serientermine,2,FALSE),"")</f>
        <v/>
      </c>
      <c r="K57" s="438"/>
      <c r="L57" s="368" t="str">
        <f>IFERROR(VLOOKUP(K56,Ereignistabelle[],2,FALSE),"")</f>
        <v>Geburtstag Mustermann</v>
      </c>
      <c r="M57" s="363"/>
      <c r="N57" s="363"/>
      <c r="O57" s="363"/>
      <c r="P57" s="363"/>
      <c r="Q57" s="364"/>
      <c r="R57" s="364"/>
      <c r="S57" s="379" t="str">
        <f>IFERROR(VLOOKUP(K56,Serientermine,2,FALSE),"")</f>
        <v/>
      </c>
      <c r="T57" s="438"/>
      <c r="U57" s="368" t="str">
        <f>IFERROR(VLOOKUP(T56,Ereignistabelle[],2,FALSE),"")</f>
        <v/>
      </c>
      <c r="V57" s="363"/>
      <c r="W57" s="363"/>
      <c r="X57" s="363"/>
      <c r="Y57" s="363"/>
      <c r="Z57" s="364"/>
      <c r="AA57" s="364"/>
      <c r="AB57" s="379" t="str">
        <f>IFERROR(VLOOKUP(T56,Serientermine,2,FALSE),"")</f>
        <v/>
      </c>
      <c r="AC57" s="438"/>
      <c r="AD57" s="368" t="str">
        <f>IFERROR(VLOOKUP(AC56,Ereignistabelle[],2,FALSE),"")</f>
        <v/>
      </c>
      <c r="AE57" s="363"/>
      <c r="AF57" s="363"/>
      <c r="AG57" s="363"/>
      <c r="AH57" s="363"/>
      <c r="AI57" s="364"/>
      <c r="AJ57" s="364"/>
      <c r="AK57" s="379" t="str">
        <f>IFERROR(VLOOKUP(AC56,Serientermine,2,FALSE),"")</f>
        <v/>
      </c>
      <c r="AL57" s="438"/>
      <c r="AM57" s="368" t="str">
        <f>IFERROR(VLOOKUP(AL56,Ereignistabelle[],2,FALSE),"")</f>
        <v/>
      </c>
      <c r="AN57" s="363"/>
      <c r="AO57" s="363"/>
      <c r="AP57" s="363"/>
      <c r="AQ57" s="363"/>
      <c r="AR57" s="364"/>
      <c r="AS57" s="364"/>
      <c r="AT57" s="379" t="str">
        <f>IFERROR(VLOOKUP(AL56,Serientermine,2,FALSE),"")</f>
        <v/>
      </c>
      <c r="AU57" s="438"/>
      <c r="AV57" s="368" t="str">
        <f>IFERROR(VLOOKUP(AU56,Ereignistabelle[],2,FALSE),"")</f>
        <v/>
      </c>
      <c r="AW57" s="363"/>
      <c r="AX57" s="363"/>
      <c r="AY57" s="363"/>
      <c r="AZ57" s="363"/>
      <c r="BA57" s="364"/>
      <c r="BB57" s="364"/>
      <c r="BC57" s="365" t="str">
        <f>IFERROR(VLOOKUP(AU56,Serientermine,2,FALSE),"")</f>
        <v/>
      </c>
    </row>
    <row r="58" spans="1:55" ht="21.95" customHeight="1" x14ac:dyDescent="0.25">
      <c r="A58" s="439" t="s">
        <v>12</v>
      </c>
      <c r="B58" s="437">
        <f>B56+1</f>
        <v>46044</v>
      </c>
      <c r="C58" s="366" t="str">
        <f>IFERROR(VLOOKUP(B58,FeiertageBW[#All],2,FALSE),"")</f>
        <v/>
      </c>
      <c r="D58" s="367"/>
      <c r="E58" s="367"/>
      <c r="F58" s="367"/>
      <c r="G58" s="360"/>
      <c r="H58" s="359"/>
      <c r="I58" s="359"/>
      <c r="J58" s="378"/>
      <c r="K58" s="437">
        <f>K56+1</f>
        <v>46072</v>
      </c>
      <c r="L58" s="366" t="str">
        <f>IFERROR(VLOOKUP(K58,FeiertageBW[#All],2,FALSE),"")</f>
        <v/>
      </c>
      <c r="M58" s="367"/>
      <c r="N58" s="367"/>
      <c r="O58" s="367"/>
      <c r="P58" s="360"/>
      <c r="Q58" s="359"/>
      <c r="R58" s="359"/>
      <c r="S58" s="378"/>
      <c r="T58" s="437">
        <f>T56+1</f>
        <v>46100</v>
      </c>
      <c r="U58" s="366" t="str">
        <f>IFERROR(VLOOKUP(T58,FeiertageBW[#All],2,FALSE),"")</f>
        <v/>
      </c>
      <c r="V58" s="367"/>
      <c r="W58" s="367"/>
      <c r="X58" s="367"/>
      <c r="Y58" s="360"/>
      <c r="Z58" s="359"/>
      <c r="AA58" s="359"/>
      <c r="AB58" s="378"/>
      <c r="AC58" s="437">
        <f>AC56+1</f>
        <v>46135</v>
      </c>
      <c r="AD58" s="366" t="str">
        <f>IFERROR(VLOOKUP(AC58,FeiertageBW[#All],2,FALSE),"")</f>
        <v/>
      </c>
      <c r="AE58" s="367"/>
      <c r="AF58" s="367"/>
      <c r="AG58" s="367"/>
      <c r="AH58" s="360"/>
      <c r="AI58" s="359"/>
      <c r="AJ58" s="359"/>
      <c r="AK58" s="378"/>
      <c r="AL58" s="437">
        <f>AL56+1</f>
        <v>46163</v>
      </c>
      <c r="AM58" s="366" t="str">
        <f>IFERROR(VLOOKUP(AL58,FeiertageBW[#All],2,FALSE),"")</f>
        <v/>
      </c>
      <c r="AN58" s="367"/>
      <c r="AO58" s="367"/>
      <c r="AP58" s="367"/>
      <c r="AQ58" s="360"/>
      <c r="AR58" s="359"/>
      <c r="AS58" s="359"/>
      <c r="AT58" s="378"/>
      <c r="AU58" s="437">
        <f>AU56+1</f>
        <v>46191</v>
      </c>
      <c r="AV58" s="366" t="str">
        <f>IFERROR(VLOOKUP(AU58,FeiertageBW[#All],2,FALSE),"")</f>
        <v/>
      </c>
      <c r="AW58" s="367"/>
      <c r="AX58" s="367"/>
      <c r="AY58" s="367"/>
      <c r="AZ58" s="360"/>
      <c r="BA58" s="359"/>
      <c r="BB58" s="359"/>
      <c r="BC58" s="361"/>
    </row>
    <row r="59" spans="1:55" ht="21.95" customHeight="1" x14ac:dyDescent="0.25">
      <c r="A59" s="439"/>
      <c r="B59" s="438"/>
      <c r="C59" s="368" t="str">
        <f>IFERROR(VLOOKUP(B58,Ereignistabelle[],2,FALSE),"")</f>
        <v/>
      </c>
      <c r="D59" s="363"/>
      <c r="E59" s="363"/>
      <c r="F59" s="363"/>
      <c r="G59" s="363"/>
      <c r="H59" s="364"/>
      <c r="I59" s="364"/>
      <c r="J59" s="379" t="str">
        <f>IFERROR(VLOOKUP(B58,Serientermine,2,FALSE),"")</f>
        <v/>
      </c>
      <c r="K59" s="438"/>
      <c r="L59" s="368" t="str">
        <f>IFERROR(VLOOKUP(K58,Ereignistabelle[],2,FALSE),"")</f>
        <v/>
      </c>
      <c r="M59" s="363"/>
      <c r="N59" s="363"/>
      <c r="O59" s="363"/>
      <c r="P59" s="363"/>
      <c r="Q59" s="364"/>
      <c r="R59" s="364"/>
      <c r="S59" s="379" t="str">
        <f>IFERROR(VLOOKUP(K58,Serientermine,2,FALSE),"")</f>
        <v/>
      </c>
      <c r="T59" s="438"/>
      <c r="U59" s="368" t="str">
        <f>IFERROR(VLOOKUP(T58,Ereignistabelle[],2,FALSE),"")</f>
        <v/>
      </c>
      <c r="V59" s="363"/>
      <c r="W59" s="363"/>
      <c r="X59" s="363"/>
      <c r="Y59" s="363"/>
      <c r="Z59" s="364"/>
      <c r="AA59" s="364"/>
      <c r="AB59" s="379" t="str">
        <f>IFERROR(VLOOKUP(T58,Serientermine,2,FALSE),"")</f>
        <v/>
      </c>
      <c r="AC59" s="438"/>
      <c r="AD59" s="368" t="str">
        <f>IFERROR(VLOOKUP(AC58,Ereignistabelle[],2,FALSE),"")</f>
        <v/>
      </c>
      <c r="AE59" s="363"/>
      <c r="AF59" s="363"/>
      <c r="AG59" s="363"/>
      <c r="AH59" s="363"/>
      <c r="AI59" s="364"/>
      <c r="AJ59" s="364"/>
      <c r="AK59" s="379" t="str">
        <f>IFERROR(VLOOKUP(AC58,Serientermine,2,FALSE),"")</f>
        <v/>
      </c>
      <c r="AL59" s="438"/>
      <c r="AM59" s="368" t="str">
        <f>IFERROR(VLOOKUP(AL58,Ereignistabelle[],2,FALSE),"")</f>
        <v/>
      </c>
      <c r="AN59" s="363"/>
      <c r="AO59" s="363"/>
      <c r="AP59" s="363"/>
      <c r="AQ59" s="363"/>
      <c r="AR59" s="364"/>
      <c r="AS59" s="364"/>
      <c r="AT59" s="379" t="str">
        <f>IFERROR(VLOOKUP(AL58,Serientermine,2,FALSE),"")</f>
        <v/>
      </c>
      <c r="AU59" s="438"/>
      <c r="AV59" s="368" t="str">
        <f>IFERROR(VLOOKUP(AU58,Ereignistabelle[],2,FALSE),"")</f>
        <v/>
      </c>
      <c r="AW59" s="363"/>
      <c r="AX59" s="363"/>
      <c r="AY59" s="363"/>
      <c r="AZ59" s="363"/>
      <c r="BA59" s="364"/>
      <c r="BB59" s="364"/>
      <c r="BC59" s="365" t="str">
        <f>IFERROR(VLOOKUP(AU58,Serientermine,2,FALSE),"")</f>
        <v/>
      </c>
    </row>
    <row r="60" spans="1:55" ht="21.95" customHeight="1" x14ac:dyDescent="0.25">
      <c r="A60" s="439" t="s">
        <v>15</v>
      </c>
      <c r="B60" s="437">
        <f>B58+1</f>
        <v>46045</v>
      </c>
      <c r="C60" s="366" t="str">
        <f>IFERROR(VLOOKUP(B60,FeiertageBW[#All],2,FALSE),"")</f>
        <v/>
      </c>
      <c r="D60" s="367"/>
      <c r="E60" s="367"/>
      <c r="F60" s="367"/>
      <c r="G60" s="360"/>
      <c r="H60" s="359"/>
      <c r="I60" s="359"/>
      <c r="J60" s="378"/>
      <c r="K60" s="437">
        <f>K58+1</f>
        <v>46073</v>
      </c>
      <c r="L60" s="366" t="str">
        <f>IFERROR(VLOOKUP(K60,FeiertageBW[#All],2,FALSE),"")</f>
        <v/>
      </c>
      <c r="M60" s="367"/>
      <c r="N60" s="367"/>
      <c r="O60" s="367"/>
      <c r="P60" s="360"/>
      <c r="Q60" s="359"/>
      <c r="R60" s="359"/>
      <c r="S60" s="378"/>
      <c r="T60" s="437">
        <f>T58+1</f>
        <v>46101</v>
      </c>
      <c r="U60" s="366" t="str">
        <f>IFERROR(VLOOKUP(T60,FeiertageBW[#All],2,FALSE),"")</f>
        <v/>
      </c>
      <c r="V60" s="367"/>
      <c r="W60" s="367"/>
      <c r="X60" s="367"/>
      <c r="Y60" s="360"/>
      <c r="Z60" s="359"/>
      <c r="AA60" s="359"/>
      <c r="AB60" s="378"/>
      <c r="AC60" s="437">
        <f>AC58+1</f>
        <v>46136</v>
      </c>
      <c r="AD60" s="366" t="str">
        <f>IFERROR(VLOOKUP(AC60,FeiertageBW[#All],2,FALSE),"")</f>
        <v/>
      </c>
      <c r="AE60" s="367"/>
      <c r="AF60" s="367"/>
      <c r="AG60" s="367"/>
      <c r="AH60" s="360"/>
      <c r="AI60" s="359"/>
      <c r="AJ60" s="359"/>
      <c r="AK60" s="378"/>
      <c r="AL60" s="437">
        <f>AL58+1</f>
        <v>46164</v>
      </c>
      <c r="AM60" s="366" t="str">
        <f>IFERROR(VLOOKUP(AL60,FeiertageBW[#All],2,FALSE),"")</f>
        <v/>
      </c>
      <c r="AN60" s="367"/>
      <c r="AO60" s="367"/>
      <c r="AP60" s="367"/>
      <c r="AQ60" s="360"/>
      <c r="AR60" s="359"/>
      <c r="AS60" s="359"/>
      <c r="AT60" s="378"/>
      <c r="AU60" s="437">
        <f>AU58+1</f>
        <v>46192</v>
      </c>
      <c r="AV60" s="366" t="str">
        <f>IFERROR(VLOOKUP(AU60,FeiertageBW[#All],2,FALSE),"")</f>
        <v/>
      </c>
      <c r="AW60" s="367"/>
      <c r="AX60" s="367"/>
      <c r="AY60" s="367"/>
      <c r="AZ60" s="360"/>
      <c r="BA60" s="359"/>
      <c r="BB60" s="359"/>
      <c r="BC60" s="361"/>
    </row>
    <row r="61" spans="1:55" ht="21.95" customHeight="1" x14ac:dyDescent="0.25">
      <c r="A61" s="439"/>
      <c r="B61" s="438"/>
      <c r="C61" s="368" t="str">
        <f>IFERROR(VLOOKUP(B60,Ereignistabelle[],2,FALSE),"")</f>
        <v/>
      </c>
      <c r="D61" s="363"/>
      <c r="E61" s="363"/>
      <c r="F61" s="363"/>
      <c r="G61" s="363"/>
      <c r="H61" s="364"/>
      <c r="I61" s="364"/>
      <c r="J61" s="379" t="str">
        <f>IFERROR(VLOOKUP(B60,Serientermine,2,FALSE),"")</f>
        <v/>
      </c>
      <c r="K61" s="438"/>
      <c r="L61" s="368" t="str">
        <f>IFERROR(VLOOKUP(K60,Ereignistabelle[],2,FALSE),"")</f>
        <v/>
      </c>
      <c r="M61" s="363"/>
      <c r="N61" s="363"/>
      <c r="O61" s="363"/>
      <c r="P61" s="363"/>
      <c r="Q61" s="364"/>
      <c r="R61" s="364"/>
      <c r="S61" s="379" t="str">
        <f>IFERROR(VLOOKUP(K60,Serientermine,2,FALSE),"")</f>
        <v/>
      </c>
      <c r="T61" s="438"/>
      <c r="U61" s="368" t="str">
        <f>IFERROR(VLOOKUP(T60,Ereignistabelle[],2,FALSE),"")</f>
        <v/>
      </c>
      <c r="V61" s="363"/>
      <c r="W61" s="363"/>
      <c r="X61" s="363"/>
      <c r="Y61" s="363"/>
      <c r="Z61" s="364"/>
      <c r="AA61" s="364"/>
      <c r="AB61" s="379" t="str">
        <f>IFERROR(VLOOKUP(T60,Serientermine,2,FALSE),"")</f>
        <v/>
      </c>
      <c r="AC61" s="438"/>
      <c r="AD61" s="368" t="str">
        <f>IFERROR(VLOOKUP(AC60,Ereignistabelle[],2,FALSE),"")</f>
        <v/>
      </c>
      <c r="AE61" s="363"/>
      <c r="AF61" s="363"/>
      <c r="AG61" s="363"/>
      <c r="AH61" s="363"/>
      <c r="AI61" s="364"/>
      <c r="AJ61" s="364"/>
      <c r="AK61" s="379" t="str">
        <f>IFERROR(VLOOKUP(AC60,Serientermine,2,FALSE),"")</f>
        <v/>
      </c>
      <c r="AL61" s="438"/>
      <c r="AM61" s="368" t="str">
        <f>IFERROR(VLOOKUP(AL60,Ereignistabelle[],2,FALSE),"")</f>
        <v/>
      </c>
      <c r="AN61" s="363"/>
      <c r="AO61" s="363"/>
      <c r="AP61" s="363"/>
      <c r="AQ61" s="363"/>
      <c r="AR61" s="364"/>
      <c r="AS61" s="364"/>
      <c r="AT61" s="379" t="str">
        <f>IFERROR(VLOOKUP(AL60,Serientermine,2,FALSE),"")</f>
        <v/>
      </c>
      <c r="AU61" s="438"/>
      <c r="AV61" s="368" t="str">
        <f>IFERROR(VLOOKUP(AU60,Ereignistabelle[],2,FALSE),"")</f>
        <v/>
      </c>
      <c r="AW61" s="363"/>
      <c r="AX61" s="363"/>
      <c r="AY61" s="363"/>
      <c r="AZ61" s="363"/>
      <c r="BA61" s="364"/>
      <c r="BB61" s="364"/>
      <c r="BC61" s="365" t="str">
        <f>IFERROR(VLOOKUP(AU60,Serientermine,2,FALSE),"")</f>
        <v/>
      </c>
    </row>
    <row r="62" spans="1:55" ht="21.95" customHeight="1" x14ac:dyDescent="0.25">
      <c r="A62" s="441" t="s">
        <v>16</v>
      </c>
      <c r="B62" s="442">
        <f>B60+1</f>
        <v>46046</v>
      </c>
      <c r="C62" s="369" t="str">
        <f>IFERROR(VLOOKUP(B62,FeiertageBW[#All],2,FALSE),"")</f>
        <v/>
      </c>
      <c r="D62" s="370"/>
      <c r="E62" s="370"/>
      <c r="F62" s="370"/>
      <c r="G62" s="371"/>
      <c r="H62" s="372"/>
      <c r="I62" s="372"/>
      <c r="J62" s="380"/>
      <c r="K62" s="442">
        <f>K60+1</f>
        <v>46074</v>
      </c>
      <c r="L62" s="369" t="str">
        <f>IFERROR(VLOOKUP(K62,FeiertageBW[#All],2,FALSE),"")</f>
        <v/>
      </c>
      <c r="M62" s="370"/>
      <c r="N62" s="370"/>
      <c r="O62" s="370"/>
      <c r="P62" s="371"/>
      <c r="Q62" s="372"/>
      <c r="R62" s="372"/>
      <c r="S62" s="380"/>
      <c r="T62" s="442">
        <f>T60+1</f>
        <v>46102</v>
      </c>
      <c r="U62" s="369" t="str">
        <f>IFERROR(VLOOKUP(T62,FeiertageBW[#All],2,FALSE),"")</f>
        <v/>
      </c>
      <c r="V62" s="370"/>
      <c r="W62" s="370"/>
      <c r="X62" s="370"/>
      <c r="Y62" s="371"/>
      <c r="Z62" s="372"/>
      <c r="AA62" s="372"/>
      <c r="AB62" s="380"/>
      <c r="AC62" s="442">
        <f>AC60+1</f>
        <v>46137</v>
      </c>
      <c r="AD62" s="369" t="str">
        <f>IFERROR(VLOOKUP(AC62,FeiertageBW[#All],2,FALSE),"")</f>
        <v/>
      </c>
      <c r="AE62" s="370"/>
      <c r="AF62" s="370"/>
      <c r="AG62" s="370"/>
      <c r="AH62" s="371"/>
      <c r="AI62" s="372"/>
      <c r="AJ62" s="372"/>
      <c r="AK62" s="380"/>
      <c r="AL62" s="442">
        <f>AL60+1</f>
        <v>46165</v>
      </c>
      <c r="AM62" s="369" t="str">
        <f>IFERROR(VLOOKUP(AL62,FeiertageBW[#All],2,FALSE),"")</f>
        <v/>
      </c>
      <c r="AN62" s="370"/>
      <c r="AO62" s="370"/>
      <c r="AP62" s="370"/>
      <c r="AQ62" s="371"/>
      <c r="AR62" s="372"/>
      <c r="AS62" s="372"/>
      <c r="AT62" s="380"/>
      <c r="AU62" s="442">
        <f>AU60+1</f>
        <v>46193</v>
      </c>
      <c r="AV62" s="369" t="str">
        <f>IFERROR(VLOOKUP(AU62,FeiertageBW[#All],2,FALSE),"")</f>
        <v/>
      </c>
      <c r="AW62" s="370"/>
      <c r="AX62" s="370"/>
      <c r="AY62" s="370"/>
      <c r="AZ62" s="371"/>
      <c r="BA62" s="372"/>
      <c r="BB62" s="372"/>
      <c r="BC62" s="373"/>
    </row>
    <row r="63" spans="1:55" ht="21.95" customHeight="1" x14ac:dyDescent="0.25">
      <c r="A63" s="441"/>
      <c r="B63" s="443"/>
      <c r="C63" s="374" t="str">
        <f>IFERROR(VLOOKUP(B62,Ereignistabelle[],2,FALSE),"")</f>
        <v/>
      </c>
      <c r="D63" s="375"/>
      <c r="E63" s="375"/>
      <c r="F63" s="375"/>
      <c r="G63" s="375"/>
      <c r="H63" s="376"/>
      <c r="I63" s="376"/>
      <c r="J63" s="381" t="str">
        <f>IFERROR(VLOOKUP(B62,Serientermine,2,FALSE),"")</f>
        <v/>
      </c>
      <c r="K63" s="443"/>
      <c r="L63" s="374" t="str">
        <f>IFERROR(VLOOKUP(K62,Ereignistabelle[],2,FALSE),"")</f>
        <v/>
      </c>
      <c r="M63" s="375"/>
      <c r="N63" s="375"/>
      <c r="O63" s="375"/>
      <c r="P63" s="375"/>
      <c r="Q63" s="376"/>
      <c r="R63" s="376"/>
      <c r="S63" s="381" t="str">
        <f>IFERROR(VLOOKUP(K62,Serientermine,2,FALSE),"")</f>
        <v>Testserie1</v>
      </c>
      <c r="T63" s="443"/>
      <c r="U63" s="374" t="str">
        <f>IFERROR(VLOOKUP(T62,Ereignistabelle[],2,FALSE),"")</f>
        <v/>
      </c>
      <c r="V63" s="375"/>
      <c r="W63" s="375"/>
      <c r="X63" s="375"/>
      <c r="Y63" s="375"/>
      <c r="Z63" s="376"/>
      <c r="AA63" s="376"/>
      <c r="AB63" s="381" t="str">
        <f>IFERROR(VLOOKUP(T62,Serientermine,2,FALSE),"")</f>
        <v/>
      </c>
      <c r="AC63" s="443"/>
      <c r="AD63" s="374" t="str">
        <f>IFERROR(VLOOKUP(AC62,Ereignistabelle[],2,FALSE),"")</f>
        <v/>
      </c>
      <c r="AE63" s="375"/>
      <c r="AF63" s="375"/>
      <c r="AG63" s="375"/>
      <c r="AH63" s="375"/>
      <c r="AI63" s="376"/>
      <c r="AJ63" s="376"/>
      <c r="AK63" s="381" t="str">
        <f>IFERROR(VLOOKUP(AC62,Serientermine,2,FALSE),"")</f>
        <v/>
      </c>
      <c r="AL63" s="443"/>
      <c r="AM63" s="374" t="str">
        <f>IFERROR(VLOOKUP(AL62,Ereignistabelle[],2,FALSE),"")</f>
        <v/>
      </c>
      <c r="AN63" s="375"/>
      <c r="AO63" s="375"/>
      <c r="AP63" s="375"/>
      <c r="AQ63" s="375"/>
      <c r="AR63" s="376"/>
      <c r="AS63" s="376"/>
      <c r="AT63" s="381" t="str">
        <f>IFERROR(VLOOKUP(AL62,Serientermine,2,FALSE),"")</f>
        <v/>
      </c>
      <c r="AU63" s="443"/>
      <c r="AV63" s="374" t="str">
        <f>IFERROR(VLOOKUP(AU62,Ereignistabelle[],2,FALSE),"")</f>
        <v/>
      </c>
      <c r="AW63" s="375"/>
      <c r="AX63" s="375"/>
      <c r="AY63" s="375"/>
      <c r="AZ63" s="375"/>
      <c r="BA63" s="376"/>
      <c r="BB63" s="376"/>
      <c r="BC63" s="377" t="str">
        <f>IFERROR(VLOOKUP(AU62,Serientermine,2,FALSE),"")</f>
        <v/>
      </c>
    </row>
    <row r="64" spans="1:55" ht="21.95" customHeight="1" x14ac:dyDescent="0.25">
      <c r="A64" s="441" t="s">
        <v>17</v>
      </c>
      <c r="B64" s="442">
        <f>B62+1</f>
        <v>46047</v>
      </c>
      <c r="C64" s="369" t="str">
        <f>IFERROR(VLOOKUP(B64,FeiertageBW[#All],2,FALSE),"")</f>
        <v/>
      </c>
      <c r="D64" s="370"/>
      <c r="E64" s="370"/>
      <c r="F64" s="370"/>
      <c r="G64" s="371"/>
      <c r="H64" s="372"/>
      <c r="I64" s="372"/>
      <c r="J64" s="380"/>
      <c r="K64" s="442">
        <f>K62+1</f>
        <v>46075</v>
      </c>
      <c r="L64" s="369" t="str">
        <f>IFERROR(VLOOKUP(K64,FeiertageBW[#All],2,FALSE),"")</f>
        <v/>
      </c>
      <c r="M64" s="370"/>
      <c r="N64" s="370"/>
      <c r="O64" s="370"/>
      <c r="P64" s="371"/>
      <c r="Q64" s="372"/>
      <c r="R64" s="372"/>
      <c r="S64" s="380"/>
      <c r="T64" s="442">
        <f>T62+1</f>
        <v>46103</v>
      </c>
      <c r="U64" s="369" t="str">
        <f>IFERROR(VLOOKUP(T64,FeiertageBW[#All],2,FALSE),"")</f>
        <v/>
      </c>
      <c r="V64" s="370"/>
      <c r="W64" s="370"/>
      <c r="X64" s="370"/>
      <c r="Y64" s="371"/>
      <c r="Z64" s="372"/>
      <c r="AA64" s="372"/>
      <c r="AB64" s="380"/>
      <c r="AC64" s="442">
        <f>AC62+1</f>
        <v>46138</v>
      </c>
      <c r="AD64" s="369" t="str">
        <f>IFERROR(VLOOKUP(AC64,FeiertageBW[#All],2,FALSE),"")</f>
        <v/>
      </c>
      <c r="AE64" s="370"/>
      <c r="AF64" s="370"/>
      <c r="AG64" s="370"/>
      <c r="AH64" s="371"/>
      <c r="AI64" s="372"/>
      <c r="AJ64" s="372"/>
      <c r="AK64" s="380"/>
      <c r="AL64" s="442">
        <f>AL62+1</f>
        <v>46166</v>
      </c>
      <c r="AM64" s="369" t="str">
        <f>IFERROR(VLOOKUP(AL64,FeiertageBW[#All],2,FALSE),"")</f>
        <v>Pfingstsonntag</v>
      </c>
      <c r="AN64" s="370"/>
      <c r="AO64" s="370"/>
      <c r="AP64" s="370"/>
      <c r="AQ64" s="371"/>
      <c r="AR64" s="372"/>
      <c r="AS64" s="372"/>
      <c r="AT64" s="380"/>
      <c r="AU64" s="442">
        <f>AU62+1</f>
        <v>46194</v>
      </c>
      <c r="AV64" s="369" t="str">
        <f>IFERROR(VLOOKUP(AU64,FeiertageBW[#All],2,FALSE),"")</f>
        <v/>
      </c>
      <c r="AW64" s="370"/>
      <c r="AX64" s="370"/>
      <c r="AY64" s="370"/>
      <c r="AZ64" s="371"/>
      <c r="BA64" s="372"/>
      <c r="BB64" s="372"/>
      <c r="BC64" s="373"/>
    </row>
    <row r="65" spans="1:55" ht="21.95" customHeight="1" x14ac:dyDescent="0.25">
      <c r="A65" s="441"/>
      <c r="B65" s="443"/>
      <c r="C65" s="374" t="str">
        <f>IFERROR(VLOOKUP(B64,Ereignistabelle[],2,FALSE),"")</f>
        <v/>
      </c>
      <c r="D65" s="375"/>
      <c r="E65" s="375"/>
      <c r="F65" s="375"/>
      <c r="G65" s="375"/>
      <c r="H65" s="376"/>
      <c r="I65" s="376"/>
      <c r="J65" s="381" t="str">
        <f>IFERROR(VLOOKUP(B64,Serientermine,2,FALSE),"")</f>
        <v/>
      </c>
      <c r="K65" s="443"/>
      <c r="L65" s="374" t="str">
        <f>IFERROR(VLOOKUP(K64,Ereignistabelle[],2,FALSE),"")</f>
        <v/>
      </c>
      <c r="M65" s="375"/>
      <c r="N65" s="375"/>
      <c r="O65" s="375"/>
      <c r="P65" s="375"/>
      <c r="Q65" s="376"/>
      <c r="R65" s="376"/>
      <c r="S65" s="381" t="str">
        <f>IFERROR(VLOOKUP(K64,Serientermine,2,FALSE),"")</f>
        <v/>
      </c>
      <c r="T65" s="443"/>
      <c r="U65" s="374" t="str">
        <f>IFERROR(VLOOKUP(T64,Ereignistabelle[],2,FALSE),"")</f>
        <v/>
      </c>
      <c r="V65" s="375"/>
      <c r="W65" s="375"/>
      <c r="X65" s="375"/>
      <c r="Y65" s="375"/>
      <c r="Z65" s="376"/>
      <c r="AA65" s="376"/>
      <c r="AB65" s="381" t="str">
        <f>IFERROR(VLOOKUP(T64,Serientermine,2,FALSE),"")</f>
        <v/>
      </c>
      <c r="AC65" s="443"/>
      <c r="AD65" s="374" t="str">
        <f>IFERROR(VLOOKUP(AC64,Ereignistabelle[],2,FALSE),"")</f>
        <v/>
      </c>
      <c r="AE65" s="375"/>
      <c r="AF65" s="375"/>
      <c r="AG65" s="375"/>
      <c r="AH65" s="375"/>
      <c r="AI65" s="376"/>
      <c r="AJ65" s="376"/>
      <c r="AK65" s="381" t="str">
        <f>IFERROR(VLOOKUP(AC64,Serientermine,2,FALSE),"")</f>
        <v/>
      </c>
      <c r="AL65" s="443"/>
      <c r="AM65" s="374" t="str">
        <f>IFERROR(VLOOKUP(AL64,Ereignistabelle[],2,FALSE),"")</f>
        <v/>
      </c>
      <c r="AN65" s="375"/>
      <c r="AO65" s="375"/>
      <c r="AP65" s="375"/>
      <c r="AQ65" s="375"/>
      <c r="AR65" s="376"/>
      <c r="AS65" s="376"/>
      <c r="AT65" s="381" t="str">
        <f>IFERROR(VLOOKUP(AL64,Serientermine,2,FALSE),"")</f>
        <v/>
      </c>
      <c r="AU65" s="443"/>
      <c r="AV65" s="374" t="str">
        <f>IFERROR(VLOOKUP(AU64,Ereignistabelle[],2,FALSE),"")</f>
        <v/>
      </c>
      <c r="AW65" s="375"/>
      <c r="AX65" s="375"/>
      <c r="AY65" s="375"/>
      <c r="AZ65" s="375"/>
      <c r="BA65" s="376"/>
      <c r="BB65" s="376"/>
      <c r="BC65" s="377" t="str">
        <f>IFERROR(VLOOKUP(AU64,Serientermine,2,FALSE),"")</f>
        <v/>
      </c>
    </row>
    <row r="66" spans="1:55" ht="21.95" customHeight="1" x14ac:dyDescent="0.25">
      <c r="A66" s="439" t="s">
        <v>18</v>
      </c>
      <c r="B66" s="437">
        <f>B64+1</f>
        <v>46048</v>
      </c>
      <c r="C66" s="366" t="str">
        <f>IFERROR(VLOOKUP(B66,FeiertageBW[#All],2,FALSE),"")</f>
        <v/>
      </c>
      <c r="D66" s="367"/>
      <c r="E66" s="367"/>
      <c r="F66" s="367"/>
      <c r="G66" s="360"/>
      <c r="H66" s="359"/>
      <c r="I66" s="359"/>
      <c r="J66" s="378"/>
      <c r="K66" s="437">
        <f>K64+1</f>
        <v>46076</v>
      </c>
      <c r="L66" s="366" t="str">
        <f>IFERROR(VLOOKUP(K66,FeiertageBW[#All],2,FALSE),"")</f>
        <v/>
      </c>
      <c r="M66" s="367"/>
      <c r="N66" s="367"/>
      <c r="O66" s="367"/>
      <c r="P66" s="360"/>
      <c r="Q66" s="359"/>
      <c r="R66" s="359"/>
      <c r="S66" s="378"/>
      <c r="T66" s="437">
        <f>T64+1</f>
        <v>46104</v>
      </c>
      <c r="U66" s="366" t="str">
        <f>IFERROR(VLOOKUP(T66,FeiertageBW[#All],2,FALSE),"")</f>
        <v/>
      </c>
      <c r="V66" s="367"/>
      <c r="W66" s="367"/>
      <c r="X66" s="367"/>
      <c r="Y66" s="360"/>
      <c r="Z66" s="359"/>
      <c r="AA66" s="359"/>
      <c r="AB66" s="378"/>
      <c r="AC66" s="437">
        <f>AC64+1</f>
        <v>46139</v>
      </c>
      <c r="AD66" s="366" t="str">
        <f>IFERROR(VLOOKUP(AC66,FeiertageBW[#All],2,FALSE),"")</f>
        <v/>
      </c>
      <c r="AE66" s="367"/>
      <c r="AF66" s="367"/>
      <c r="AG66" s="367"/>
      <c r="AH66" s="360"/>
      <c r="AI66" s="359"/>
      <c r="AJ66" s="359"/>
      <c r="AK66" s="378"/>
      <c r="AL66" s="437">
        <f>AL64+1</f>
        <v>46167</v>
      </c>
      <c r="AM66" s="366" t="str">
        <f>IFERROR(VLOOKUP(AL66,FeiertageBW[#All],2,FALSE),"")</f>
        <v>Pfingstmontag</v>
      </c>
      <c r="AN66" s="367"/>
      <c r="AO66" s="367"/>
      <c r="AP66" s="367"/>
      <c r="AQ66" s="360"/>
      <c r="AR66" s="359"/>
      <c r="AS66" s="359"/>
      <c r="AT66" s="378"/>
      <c r="AU66" s="437">
        <f>AU64+1</f>
        <v>46195</v>
      </c>
      <c r="AV66" s="366" t="str">
        <f>IFERROR(VLOOKUP(AU66,FeiertageBW[#All],2,FALSE),"")</f>
        <v/>
      </c>
      <c r="AW66" s="367"/>
      <c r="AX66" s="367"/>
      <c r="AY66" s="367"/>
      <c r="AZ66" s="360"/>
      <c r="BA66" s="359"/>
      <c r="BB66" s="359"/>
      <c r="BC66" s="361"/>
    </row>
    <row r="67" spans="1:55" ht="21.95" customHeight="1" x14ac:dyDescent="0.25">
      <c r="A67" s="439"/>
      <c r="B67" s="438"/>
      <c r="C67" s="368" t="str">
        <f>IFERROR(VLOOKUP(B66,Ereignistabelle[],2,FALSE),"")</f>
        <v/>
      </c>
      <c r="D67" s="363"/>
      <c r="E67" s="363"/>
      <c r="F67" s="363"/>
      <c r="G67" s="363"/>
      <c r="H67" s="364"/>
      <c r="I67" s="364"/>
      <c r="J67" s="379" t="str">
        <f>IFERROR(VLOOKUP(B66,Serientermine,2,FALSE),"")</f>
        <v/>
      </c>
      <c r="K67" s="438"/>
      <c r="L67" s="368" t="str">
        <f>IFERROR(VLOOKUP(K66,Ereignistabelle[],2,FALSE),"")</f>
        <v/>
      </c>
      <c r="M67" s="363"/>
      <c r="N67" s="363"/>
      <c r="O67" s="363"/>
      <c r="P67" s="363"/>
      <c r="Q67" s="364"/>
      <c r="R67" s="364"/>
      <c r="S67" s="379" t="str">
        <f>IFERROR(VLOOKUP(K66,Serientermine,2,FALSE),"")</f>
        <v/>
      </c>
      <c r="T67" s="438"/>
      <c r="U67" s="368" t="str">
        <f>IFERROR(VLOOKUP(T66,Ereignistabelle[],2,FALSE),"")</f>
        <v/>
      </c>
      <c r="V67" s="363"/>
      <c r="W67" s="363"/>
      <c r="X67" s="363"/>
      <c r="Y67" s="363"/>
      <c r="Z67" s="364"/>
      <c r="AA67" s="364"/>
      <c r="AB67" s="379" t="str">
        <f>IFERROR(VLOOKUP(T66,Serientermine,2,FALSE),"")</f>
        <v/>
      </c>
      <c r="AC67" s="438"/>
      <c r="AD67" s="368" t="str">
        <f>IFERROR(VLOOKUP(AC66,Ereignistabelle[],2,FALSE),"")</f>
        <v/>
      </c>
      <c r="AE67" s="363"/>
      <c r="AF67" s="363"/>
      <c r="AG67" s="363"/>
      <c r="AH67" s="363"/>
      <c r="AI67" s="364"/>
      <c r="AJ67" s="364"/>
      <c r="AK67" s="379" t="str">
        <f>IFERROR(VLOOKUP(AC66,Serientermine,2,FALSE),"")</f>
        <v/>
      </c>
      <c r="AL67" s="438"/>
      <c r="AM67" s="368" t="str">
        <f>IFERROR(VLOOKUP(AL66,Ereignistabelle[],2,FALSE),"")</f>
        <v/>
      </c>
      <c r="AN67" s="363"/>
      <c r="AO67" s="363"/>
      <c r="AP67" s="363"/>
      <c r="AQ67" s="363"/>
      <c r="AR67" s="364"/>
      <c r="AS67" s="364"/>
      <c r="AT67" s="379" t="str">
        <f>IFERROR(VLOOKUP(AL66,Serientermine,2,FALSE),"")</f>
        <v/>
      </c>
      <c r="AU67" s="438"/>
      <c r="AV67" s="368" t="str">
        <f>IFERROR(VLOOKUP(AU66,Ereignistabelle[],2,FALSE),"")</f>
        <v/>
      </c>
      <c r="AW67" s="363"/>
      <c r="AX67" s="363"/>
      <c r="AY67" s="363"/>
      <c r="AZ67" s="363"/>
      <c r="BA67" s="364"/>
      <c r="BB67" s="364"/>
      <c r="BC67" s="365" t="str">
        <f>IFERROR(VLOOKUP(AU66,Serientermine,2,FALSE),"")</f>
        <v/>
      </c>
    </row>
    <row r="68" spans="1:55" ht="21.95" customHeight="1" x14ac:dyDescent="0.25">
      <c r="A68" s="439" t="s">
        <v>14</v>
      </c>
      <c r="B68" s="437">
        <f>B66+1</f>
        <v>46049</v>
      </c>
      <c r="C68" s="366" t="str">
        <f>IFERROR(VLOOKUP(B68,FeiertageBW[#All],2,FALSE),"")</f>
        <v/>
      </c>
      <c r="D68" s="367"/>
      <c r="E68" s="367"/>
      <c r="F68" s="367"/>
      <c r="G68" s="360"/>
      <c r="H68" s="359"/>
      <c r="I68" s="359"/>
      <c r="J68" s="378"/>
      <c r="K68" s="437">
        <f>K66+1</f>
        <v>46077</v>
      </c>
      <c r="L68" s="366" t="str">
        <f>IFERROR(VLOOKUP(K68,FeiertageBW[#All],2,FALSE),"")</f>
        <v/>
      </c>
      <c r="M68" s="367"/>
      <c r="N68" s="367"/>
      <c r="O68" s="367"/>
      <c r="P68" s="360"/>
      <c r="Q68" s="359"/>
      <c r="R68" s="359"/>
      <c r="S68" s="378"/>
      <c r="T68" s="437">
        <f>T66+1</f>
        <v>46105</v>
      </c>
      <c r="U68" s="366" t="str">
        <f>IFERROR(VLOOKUP(T68,FeiertageBW[#All],2,FALSE),"")</f>
        <v/>
      </c>
      <c r="V68" s="367"/>
      <c r="W68" s="367"/>
      <c r="X68" s="367"/>
      <c r="Y68" s="360"/>
      <c r="Z68" s="359"/>
      <c r="AA68" s="359"/>
      <c r="AB68" s="378"/>
      <c r="AC68" s="437">
        <f>AC66+1</f>
        <v>46140</v>
      </c>
      <c r="AD68" s="366" t="str">
        <f>IFERROR(VLOOKUP(AC68,FeiertageBW[#All],2,FALSE),"")</f>
        <v/>
      </c>
      <c r="AE68" s="367"/>
      <c r="AF68" s="367"/>
      <c r="AG68" s="367"/>
      <c r="AH68" s="360"/>
      <c r="AI68" s="359"/>
      <c r="AJ68" s="359"/>
      <c r="AK68" s="378"/>
      <c r="AL68" s="437">
        <f>AL66+1</f>
        <v>46168</v>
      </c>
      <c r="AM68" s="366" t="str">
        <f>IFERROR(VLOOKUP(AL68,FeiertageBW[#All],2,FALSE),"")</f>
        <v/>
      </c>
      <c r="AN68" s="367"/>
      <c r="AO68" s="367"/>
      <c r="AP68" s="367"/>
      <c r="AQ68" s="360"/>
      <c r="AR68" s="359"/>
      <c r="AS68" s="359"/>
      <c r="AT68" s="378"/>
      <c r="AU68" s="437">
        <f>AU66+1</f>
        <v>46196</v>
      </c>
      <c r="AV68" s="366" t="str">
        <f>IFERROR(VLOOKUP(AU68,FeiertageBW[#All],2,FALSE),"")</f>
        <v/>
      </c>
      <c r="AW68" s="367"/>
      <c r="AX68" s="367"/>
      <c r="AY68" s="367"/>
      <c r="AZ68" s="360"/>
      <c r="BA68" s="359"/>
      <c r="BB68" s="359"/>
      <c r="BC68" s="361"/>
    </row>
    <row r="69" spans="1:55" ht="21.95" customHeight="1" x14ac:dyDescent="0.25">
      <c r="A69" s="439"/>
      <c r="B69" s="438"/>
      <c r="C69" s="368" t="str">
        <f>IFERROR(VLOOKUP(B68,Ereignistabelle[],2,FALSE),"")</f>
        <v/>
      </c>
      <c r="D69" s="363"/>
      <c r="E69" s="363"/>
      <c r="F69" s="363"/>
      <c r="G69" s="363"/>
      <c r="H69" s="364"/>
      <c r="I69" s="364"/>
      <c r="J69" s="379" t="str">
        <f>IFERROR(VLOOKUP(B68,Serientermine,2,FALSE),"")</f>
        <v/>
      </c>
      <c r="K69" s="438"/>
      <c r="L69" s="368" t="str">
        <f>IFERROR(VLOOKUP(K68,Ereignistabelle[],2,FALSE),"")</f>
        <v/>
      </c>
      <c r="M69" s="363"/>
      <c r="N69" s="363"/>
      <c r="O69" s="363"/>
      <c r="P69" s="363"/>
      <c r="Q69" s="364"/>
      <c r="R69" s="364"/>
      <c r="S69" s="379" t="str">
        <f>IFERROR(VLOOKUP(K68,Serientermine,2,FALSE),"")</f>
        <v/>
      </c>
      <c r="T69" s="438"/>
      <c r="U69" s="368" t="str">
        <f>IFERROR(VLOOKUP(T68,Ereignistabelle[],2,FALSE),"")</f>
        <v/>
      </c>
      <c r="V69" s="363"/>
      <c r="W69" s="363"/>
      <c r="X69" s="363"/>
      <c r="Y69" s="363"/>
      <c r="Z69" s="364"/>
      <c r="AA69" s="364"/>
      <c r="AB69" s="379" t="str">
        <f>IFERROR(VLOOKUP(T68,Serientermine,2,FALSE),"")</f>
        <v/>
      </c>
      <c r="AC69" s="438"/>
      <c r="AD69" s="368" t="str">
        <f>IFERROR(VLOOKUP(AC68,Ereignistabelle[],2,FALSE),"")</f>
        <v/>
      </c>
      <c r="AE69" s="363"/>
      <c r="AF69" s="363"/>
      <c r="AG69" s="363"/>
      <c r="AH69" s="363"/>
      <c r="AI69" s="364"/>
      <c r="AJ69" s="364"/>
      <c r="AK69" s="379" t="str">
        <f>IFERROR(VLOOKUP(AC68,Serientermine,2,FALSE),"")</f>
        <v/>
      </c>
      <c r="AL69" s="438"/>
      <c r="AM69" s="368" t="str">
        <f>IFERROR(VLOOKUP(AL68,Ereignistabelle[],2,FALSE),"")</f>
        <v/>
      </c>
      <c r="AN69" s="363"/>
      <c r="AO69" s="363"/>
      <c r="AP69" s="363"/>
      <c r="AQ69" s="363"/>
      <c r="AR69" s="364"/>
      <c r="AS69" s="364"/>
      <c r="AT69" s="379" t="str">
        <f>IFERROR(VLOOKUP(AL68,Serientermine,2,FALSE),"")</f>
        <v/>
      </c>
      <c r="AU69" s="438"/>
      <c r="AV69" s="368" t="str">
        <f>IFERROR(VLOOKUP(AU68,Ereignistabelle[],2,FALSE),"")</f>
        <v/>
      </c>
      <c r="AW69" s="363"/>
      <c r="AX69" s="363"/>
      <c r="AY69" s="363"/>
      <c r="AZ69" s="363"/>
      <c r="BA69" s="364"/>
      <c r="BB69" s="364"/>
      <c r="BC69" s="365" t="str">
        <f>IFERROR(VLOOKUP(AU68,Serientermine,2,FALSE),"")</f>
        <v/>
      </c>
    </row>
    <row r="70" spans="1:55" ht="21.95" customHeight="1" x14ac:dyDescent="0.25">
      <c r="A70" s="439" t="s">
        <v>13</v>
      </c>
      <c r="B70" s="437">
        <f>IF(DATE(Einstellungen!$F$47, 2, 0)&gt;Kalender!B68,B68+1,"")</f>
        <v>46050</v>
      </c>
      <c r="C70" s="366" t="str">
        <f>IFERROR(VLOOKUP(B70,FeiertageBW[#All],2,FALSE),"")</f>
        <v/>
      </c>
      <c r="D70" s="367"/>
      <c r="E70" s="367"/>
      <c r="F70" s="367"/>
      <c r="G70" s="360"/>
      <c r="H70" s="359"/>
      <c r="I70" s="359"/>
      <c r="J70" s="378" t="str">
        <f>IF(B70&lt;&gt;"",TRUNC((B70-WEEKDAY(B70,2)-DATE(YEAR(B70+4-WEEKDAY(B70,2)),1,-10))/7)&amp;"","")</f>
        <v>5</v>
      </c>
      <c r="K70" s="437">
        <f>IF(DATE(Einstellungen!$F$47, 3, 0)&gt;Kalender!K68,K68+1,"")</f>
        <v>46078</v>
      </c>
      <c r="L70" s="366" t="str">
        <f>IFERROR(VLOOKUP(K70,FeiertageBW[#All],2,FALSE),"")</f>
        <v/>
      </c>
      <c r="M70" s="367"/>
      <c r="N70" s="367"/>
      <c r="O70" s="367"/>
      <c r="P70" s="360"/>
      <c r="Q70" s="359"/>
      <c r="R70" s="359"/>
      <c r="S70" s="378" t="str">
        <f>IF(K70&lt;&gt;"",TRUNC((K70-WEEKDAY(K70,2)-DATE(YEAR(K70+4-WEEKDAY(K70,2)),1,-10))/7)&amp;"","")</f>
        <v>9</v>
      </c>
      <c r="T70" s="437">
        <f>IF(DATE(Einstellungen!$F$47, 4, 0)&gt;Kalender!T68,T68+1,"")</f>
        <v>46106</v>
      </c>
      <c r="U70" s="366" t="str">
        <f>IFERROR(VLOOKUP(T70,FeiertageBW[#All],2,FALSE),"")</f>
        <v/>
      </c>
      <c r="V70" s="367"/>
      <c r="W70" s="367"/>
      <c r="X70" s="367"/>
      <c r="Y70" s="360"/>
      <c r="Z70" s="359"/>
      <c r="AA70" s="359"/>
      <c r="AB70" s="378" t="str">
        <f>IF(T70&lt;&gt;"",TRUNC((T70-WEEKDAY(T70,2)-DATE(YEAR(T70+4-WEEKDAY(T70,2)),1,-10))/7)&amp;"","")</f>
        <v>13</v>
      </c>
      <c r="AC70" s="437">
        <f>IF(DATE(Einstellungen!$F$47, 5, 0)&gt;Kalender!AC68,AC68+1,"")</f>
        <v>46141</v>
      </c>
      <c r="AD70" s="366" t="str">
        <f>IFERROR(VLOOKUP(AC70,FeiertageBW[#All],2,FALSE),"")</f>
        <v/>
      </c>
      <c r="AE70" s="367"/>
      <c r="AF70" s="367"/>
      <c r="AG70" s="367"/>
      <c r="AH70" s="360"/>
      <c r="AI70" s="359"/>
      <c r="AJ70" s="359"/>
      <c r="AK70" s="378" t="str">
        <f>IF(AC70&lt;&gt;"",TRUNC((AC70-WEEKDAY(AC70,2)-DATE(YEAR(AC70+4-WEEKDAY(AC70,2)),1,-10))/7)&amp;"","")</f>
        <v>18</v>
      </c>
      <c r="AL70" s="437">
        <f>IF(DATE(Einstellungen!$F$47, 6, 0)&gt;Kalender!AL68,AL68+1,"")</f>
        <v>46169</v>
      </c>
      <c r="AM70" s="366" t="str">
        <f>IFERROR(VLOOKUP(AL70,FeiertageBW[#All],2,FALSE),"")</f>
        <v/>
      </c>
      <c r="AN70" s="367"/>
      <c r="AO70" s="367"/>
      <c r="AP70" s="367"/>
      <c r="AQ70" s="360"/>
      <c r="AR70" s="359"/>
      <c r="AS70" s="359"/>
      <c r="AT70" s="378" t="str">
        <f>IF(AL70&lt;&gt;"",TRUNC((AL70-WEEKDAY(AL70,2)-DATE(YEAR(AL70+4-WEEKDAY(AL70,2)),1,-10))/7)&amp;"","")</f>
        <v>22</v>
      </c>
      <c r="AU70" s="437">
        <f>IF(DATE(Einstellungen!$F$47, 7, 0)&gt;Kalender!AU68,AU68+1,"")</f>
        <v>46197</v>
      </c>
      <c r="AV70" s="366" t="str">
        <f>IFERROR(VLOOKUP(AU70,FeiertageBW[#All],2,FALSE),"")</f>
        <v/>
      </c>
      <c r="AW70" s="367"/>
      <c r="AX70" s="367"/>
      <c r="AY70" s="367"/>
      <c r="AZ70" s="360"/>
      <c r="BA70" s="359"/>
      <c r="BB70" s="359"/>
      <c r="BC70" s="361" t="str">
        <f>IF(AU70&lt;&gt;"",TRUNC((AU70-WEEKDAY(AU70,2)-DATE(YEAR(AU70+4-WEEKDAY(AU70,2)),1,-10))/7)&amp;"","")</f>
        <v>26</v>
      </c>
    </row>
    <row r="71" spans="1:55" ht="21.95" customHeight="1" x14ac:dyDescent="0.25">
      <c r="A71" s="439"/>
      <c r="B71" s="438"/>
      <c r="C71" s="368" t="str">
        <f>IFERROR(VLOOKUP(B70,Ereignistabelle[],2,FALSE),"")</f>
        <v/>
      </c>
      <c r="D71" s="363"/>
      <c r="E71" s="363"/>
      <c r="F71" s="363"/>
      <c r="G71" s="363"/>
      <c r="H71" s="364"/>
      <c r="I71" s="364"/>
      <c r="J71" s="379" t="str">
        <f>IFERROR(VLOOKUP(B70,Serientermine,2,FALSE),"")</f>
        <v/>
      </c>
      <c r="K71" s="438"/>
      <c r="L71" s="368" t="str">
        <f>IFERROR(VLOOKUP(K70,Ereignistabelle[],2,FALSE),"")</f>
        <v/>
      </c>
      <c r="M71" s="363"/>
      <c r="N71" s="363"/>
      <c r="O71" s="363"/>
      <c r="P71" s="363"/>
      <c r="Q71" s="364"/>
      <c r="R71" s="364"/>
      <c r="S71" s="379" t="str">
        <f>IFERROR(VLOOKUP(K70,Serientermine,2,FALSE),"")</f>
        <v/>
      </c>
      <c r="T71" s="438"/>
      <c r="U71" s="368" t="str">
        <f>IFERROR(VLOOKUP(T70,Ereignistabelle[],2,FALSE),"")</f>
        <v/>
      </c>
      <c r="V71" s="363"/>
      <c r="W71" s="363"/>
      <c r="X71" s="363"/>
      <c r="Y71" s="363"/>
      <c r="Z71" s="364"/>
      <c r="AA71" s="364"/>
      <c r="AB71" s="379" t="str">
        <f>IFERROR(VLOOKUP(T70,Serientermine,2,FALSE),"")</f>
        <v/>
      </c>
      <c r="AC71" s="438"/>
      <c r="AD71" s="368" t="str">
        <f>IFERROR(VLOOKUP(AC70,Ereignistabelle[],2,FALSE),"")</f>
        <v/>
      </c>
      <c r="AE71" s="363"/>
      <c r="AF71" s="363"/>
      <c r="AG71" s="363"/>
      <c r="AH71" s="363"/>
      <c r="AI71" s="364"/>
      <c r="AJ71" s="364"/>
      <c r="AK71" s="379" t="str">
        <f>IFERROR(VLOOKUP(AC70,Serientermine,2,FALSE),"")</f>
        <v/>
      </c>
      <c r="AL71" s="438"/>
      <c r="AM71" s="368" t="str">
        <f>IFERROR(VLOOKUP(AL70,Ereignistabelle[],2,FALSE),"")</f>
        <v/>
      </c>
      <c r="AN71" s="363"/>
      <c r="AO71" s="363"/>
      <c r="AP71" s="363"/>
      <c r="AQ71" s="363"/>
      <c r="AR71" s="364"/>
      <c r="AS71" s="364"/>
      <c r="AT71" s="379" t="str">
        <f>IFERROR(VLOOKUP(AL70,Serientermine,2,FALSE),"")</f>
        <v/>
      </c>
      <c r="AU71" s="438"/>
      <c r="AV71" s="368" t="str">
        <f>IFERROR(VLOOKUP(AU70,Ereignistabelle[],2,FALSE),"")</f>
        <v/>
      </c>
      <c r="AW71" s="363"/>
      <c r="AX71" s="363"/>
      <c r="AY71" s="363"/>
      <c r="AZ71" s="363"/>
      <c r="BA71" s="364"/>
      <c r="BB71" s="364"/>
      <c r="BC71" s="365" t="str">
        <f>IFERROR(VLOOKUP(AU70,Serientermine,2,FALSE),"")</f>
        <v/>
      </c>
    </row>
    <row r="72" spans="1:55" ht="21.95" customHeight="1" x14ac:dyDescent="0.25">
      <c r="A72" s="439" t="s">
        <v>12</v>
      </c>
      <c r="B72" s="437">
        <f>IF(DATE(Einstellungen!$F$47, 2, 0)&gt;Kalender!B70,B70+1,"")</f>
        <v>46051</v>
      </c>
      <c r="C72" s="366" t="str">
        <f>IFERROR(VLOOKUP(B72,FeiertageBW[#All],2,FALSE),"")</f>
        <v/>
      </c>
      <c r="D72" s="367"/>
      <c r="E72" s="367"/>
      <c r="F72" s="367"/>
      <c r="G72" s="360"/>
      <c r="H72" s="359"/>
      <c r="I72" s="359"/>
      <c r="J72" s="378"/>
      <c r="K72" s="437">
        <f>IF(DATE(Einstellungen!$F$47, 3, 0)&gt;Kalender!K70,K70+1,"")</f>
        <v>46079</v>
      </c>
      <c r="L72" s="366" t="str">
        <f>IFERROR(VLOOKUP(K72,FeiertageBW[#All],2,FALSE),"")</f>
        <v/>
      </c>
      <c r="M72" s="367"/>
      <c r="N72" s="367"/>
      <c r="O72" s="367"/>
      <c r="P72" s="360"/>
      <c r="Q72" s="359"/>
      <c r="R72" s="359"/>
      <c r="S72" s="378"/>
      <c r="T72" s="437">
        <f>IF(DATE(Einstellungen!$F$47, 4, 0)&gt;Kalender!T70,T70+1,"")</f>
        <v>46107</v>
      </c>
      <c r="U72" s="366" t="str">
        <f>IFERROR(VLOOKUP(T72,FeiertageBW[#All],2,FALSE),"")</f>
        <v/>
      </c>
      <c r="V72" s="367"/>
      <c r="W72" s="367"/>
      <c r="X72" s="367"/>
      <c r="Y72" s="360"/>
      <c r="Z72" s="359"/>
      <c r="AA72" s="359"/>
      <c r="AB72" s="378"/>
      <c r="AC72" s="437">
        <f>IF(DATE(Einstellungen!$F$47, 5, 0)&gt;Kalender!AC70,AC70+1,"")</f>
        <v>46142</v>
      </c>
      <c r="AD72" s="366" t="str">
        <f>IFERROR(VLOOKUP(AC72,FeiertageBW[#All],2,FALSE),"")</f>
        <v/>
      </c>
      <c r="AE72" s="367"/>
      <c r="AF72" s="367"/>
      <c r="AG72" s="367"/>
      <c r="AH72" s="360"/>
      <c r="AI72" s="359"/>
      <c r="AJ72" s="359"/>
      <c r="AK72" s="378"/>
      <c r="AL72" s="437">
        <f>IF(DATE(Einstellungen!$F$47, 6, 0)&gt;Kalender!AL70,AL70+1,"")</f>
        <v>46170</v>
      </c>
      <c r="AM72" s="366" t="str">
        <f>IFERROR(VLOOKUP(AL72,FeiertageBW[#All],2,FALSE),"")</f>
        <v/>
      </c>
      <c r="AN72" s="367"/>
      <c r="AO72" s="367"/>
      <c r="AP72" s="367"/>
      <c r="AQ72" s="360"/>
      <c r="AR72" s="359"/>
      <c r="AS72" s="359"/>
      <c r="AT72" s="378"/>
      <c r="AU72" s="437">
        <f>IF(DATE(Einstellungen!$F$47, 7, 0)&gt;Kalender!AU70,AU70+1,"")</f>
        <v>46198</v>
      </c>
      <c r="AV72" s="366" t="str">
        <f>IFERROR(VLOOKUP(AU72,FeiertageBW[#All],2,FALSE),"")</f>
        <v/>
      </c>
      <c r="AW72" s="367"/>
      <c r="AX72" s="367"/>
      <c r="AY72" s="367"/>
      <c r="AZ72" s="360"/>
      <c r="BA72" s="359"/>
      <c r="BB72" s="359"/>
      <c r="BC72" s="361"/>
    </row>
    <row r="73" spans="1:55" ht="21.95" customHeight="1" x14ac:dyDescent="0.25">
      <c r="A73" s="439"/>
      <c r="B73" s="438"/>
      <c r="C73" s="368" t="str">
        <f>IFERROR(VLOOKUP(B72,Ereignistabelle[],2,FALSE),"")</f>
        <v/>
      </c>
      <c r="D73" s="363"/>
      <c r="E73" s="363"/>
      <c r="F73" s="363"/>
      <c r="G73" s="363"/>
      <c r="H73" s="364"/>
      <c r="I73" s="364"/>
      <c r="J73" s="379" t="str">
        <f>IFERROR(VLOOKUP(B72,Serientermine,2,FALSE),"")</f>
        <v/>
      </c>
      <c r="K73" s="438"/>
      <c r="L73" s="368" t="str">
        <f>IFERROR(VLOOKUP(K72,Ereignistabelle[],2,FALSE),"")</f>
        <v/>
      </c>
      <c r="M73" s="363"/>
      <c r="N73" s="363"/>
      <c r="O73" s="363"/>
      <c r="P73" s="363"/>
      <c r="Q73" s="364"/>
      <c r="R73" s="364"/>
      <c r="S73" s="379" t="str">
        <f>IFERROR(VLOOKUP(K72,Serientermine,2,FALSE),"")</f>
        <v/>
      </c>
      <c r="T73" s="438"/>
      <c r="U73" s="368" t="str">
        <f>IFERROR(VLOOKUP(T72,Ereignistabelle[],2,FALSE),"")</f>
        <v/>
      </c>
      <c r="V73" s="363"/>
      <c r="W73" s="363"/>
      <c r="X73" s="363"/>
      <c r="Y73" s="363"/>
      <c r="Z73" s="364"/>
      <c r="AA73" s="364"/>
      <c r="AB73" s="379" t="str">
        <f>IFERROR(VLOOKUP(T72,Serientermine,2,FALSE),"")</f>
        <v/>
      </c>
      <c r="AC73" s="438"/>
      <c r="AD73" s="368" t="str">
        <f>IFERROR(VLOOKUP(AC72,Ereignistabelle[],2,FALSE),"")</f>
        <v/>
      </c>
      <c r="AE73" s="363"/>
      <c r="AF73" s="363"/>
      <c r="AG73" s="363"/>
      <c r="AH73" s="363"/>
      <c r="AI73" s="364"/>
      <c r="AJ73" s="364"/>
      <c r="AK73" s="379" t="str">
        <f>IFERROR(VLOOKUP(AC72,Serientermine,2,FALSE),"")</f>
        <v/>
      </c>
      <c r="AL73" s="438"/>
      <c r="AM73" s="368" t="str">
        <f>IFERROR(VLOOKUP(AL72,Ereignistabelle[],2,FALSE),"")</f>
        <v/>
      </c>
      <c r="AN73" s="363"/>
      <c r="AO73" s="363"/>
      <c r="AP73" s="363"/>
      <c r="AQ73" s="363"/>
      <c r="AR73" s="364"/>
      <c r="AS73" s="364"/>
      <c r="AT73" s="379" t="str">
        <f>IFERROR(VLOOKUP(AL72,Serientermine,2,FALSE),"")</f>
        <v/>
      </c>
      <c r="AU73" s="438"/>
      <c r="AV73" s="368" t="str">
        <f>IFERROR(VLOOKUP(AU72,Ereignistabelle[],2,FALSE),"")</f>
        <v/>
      </c>
      <c r="AW73" s="363"/>
      <c r="AX73" s="363"/>
      <c r="AY73" s="363"/>
      <c r="AZ73" s="363"/>
      <c r="BA73" s="364"/>
      <c r="BB73" s="364"/>
      <c r="BC73" s="365" t="str">
        <f>IFERROR(VLOOKUP(AU72,Serientermine,2,FALSE),"")</f>
        <v/>
      </c>
    </row>
    <row r="74" spans="1:55" ht="21.95" customHeight="1" x14ac:dyDescent="0.25">
      <c r="A74" s="439" t="s">
        <v>15</v>
      </c>
      <c r="B74" s="437">
        <f>IF(DATE(Einstellungen!$F$47, 2, 0)&gt;Kalender!B72,B72+1,"")</f>
        <v>46052</v>
      </c>
      <c r="C74" s="366" t="str">
        <f>IFERROR(VLOOKUP(B74,FeiertageBW[#All],2,FALSE),"")</f>
        <v/>
      </c>
      <c r="D74" s="367"/>
      <c r="E74" s="367"/>
      <c r="F74" s="367"/>
      <c r="G74" s="360"/>
      <c r="H74" s="359"/>
      <c r="I74" s="359"/>
      <c r="J74" s="378"/>
      <c r="K74" s="437">
        <f>IF(DATE(Einstellungen!$F$47, 3, 0)&gt;Kalender!K72,K72+1,"")</f>
        <v>46080</v>
      </c>
      <c r="L74" s="366" t="str">
        <f>IFERROR(VLOOKUP(K74,FeiertageBW[#All],2,FALSE),"")</f>
        <v/>
      </c>
      <c r="M74" s="367"/>
      <c r="N74" s="367"/>
      <c r="O74" s="367"/>
      <c r="P74" s="360"/>
      <c r="Q74" s="359"/>
      <c r="R74" s="359"/>
      <c r="S74" s="378"/>
      <c r="T74" s="437">
        <f>IF(DATE(Einstellungen!$F$47, 4, 0)&gt;Kalender!T72,T72+1,"")</f>
        <v>46108</v>
      </c>
      <c r="U74" s="366" t="str">
        <f>IFERROR(VLOOKUP(T74,FeiertageBW[#All],2,FALSE),"")</f>
        <v/>
      </c>
      <c r="V74" s="367"/>
      <c r="W74" s="367"/>
      <c r="X74" s="367"/>
      <c r="Y74" s="360"/>
      <c r="Z74" s="359"/>
      <c r="AA74" s="359"/>
      <c r="AB74" s="378"/>
      <c r="AC74" s="437" t="str">
        <f>IF(DATE(Einstellungen!$F$47, 5, 0)&gt;Kalender!AC72,AC72+1,"")</f>
        <v/>
      </c>
      <c r="AD74" s="366" t="str">
        <f>IFERROR(VLOOKUP(AC74,FeiertageBW[#All],2,FALSE),"")</f>
        <v/>
      </c>
      <c r="AE74" s="367"/>
      <c r="AF74" s="367"/>
      <c r="AG74" s="367"/>
      <c r="AH74" s="360"/>
      <c r="AI74" s="359"/>
      <c r="AJ74" s="359"/>
      <c r="AK74" s="378"/>
      <c r="AL74" s="437">
        <f>IF(DATE(Einstellungen!$F$47, 6, 0)&gt;Kalender!AL72,AL72+1,"")</f>
        <v>46171</v>
      </c>
      <c r="AM74" s="366" t="str">
        <f>IFERROR(VLOOKUP(AL74,FeiertageBW[#All],2,FALSE),"")</f>
        <v/>
      </c>
      <c r="AN74" s="367"/>
      <c r="AO74" s="367"/>
      <c r="AP74" s="367"/>
      <c r="AQ74" s="360"/>
      <c r="AR74" s="359"/>
      <c r="AS74" s="359"/>
      <c r="AT74" s="378"/>
      <c r="AU74" s="437">
        <f>IF(DATE(Einstellungen!$F$47, 7, 0)&gt;Kalender!AU72,AU72+1,"")</f>
        <v>46199</v>
      </c>
      <c r="AV74" s="366" t="str">
        <f>IFERROR(VLOOKUP(AU74,FeiertageBW[#All],2,FALSE),"")</f>
        <v/>
      </c>
      <c r="AW74" s="367"/>
      <c r="AX74" s="367"/>
      <c r="AY74" s="367"/>
      <c r="AZ74" s="360"/>
      <c r="BA74" s="359"/>
      <c r="BB74" s="359"/>
      <c r="BC74" s="361"/>
    </row>
    <row r="75" spans="1:55" ht="21.95" customHeight="1" x14ac:dyDescent="0.25">
      <c r="A75" s="439"/>
      <c r="B75" s="438"/>
      <c r="C75" s="368" t="str">
        <f>IFERROR(VLOOKUP(B74,Ereignistabelle[],2,FALSE),"")</f>
        <v/>
      </c>
      <c r="D75" s="363"/>
      <c r="E75" s="363"/>
      <c r="F75" s="363"/>
      <c r="G75" s="363"/>
      <c r="H75" s="364"/>
      <c r="I75" s="364"/>
      <c r="J75" s="379" t="str">
        <f>IFERROR(VLOOKUP(B74,Serientermine,2,FALSE),"")</f>
        <v/>
      </c>
      <c r="K75" s="438"/>
      <c r="L75" s="368" t="str">
        <f>IFERROR(VLOOKUP(K74,Ereignistabelle[],2,FALSE),"")</f>
        <v/>
      </c>
      <c r="M75" s="363"/>
      <c r="N75" s="363"/>
      <c r="O75" s="363"/>
      <c r="P75" s="363"/>
      <c r="Q75" s="364"/>
      <c r="R75" s="364"/>
      <c r="S75" s="379" t="str">
        <f>IFERROR(VLOOKUP(K74,Serientermine,2,FALSE),"")</f>
        <v/>
      </c>
      <c r="T75" s="438"/>
      <c r="U75" s="368" t="str">
        <f>IFERROR(VLOOKUP(T74,Ereignistabelle[],2,FALSE),"")</f>
        <v/>
      </c>
      <c r="V75" s="363"/>
      <c r="W75" s="363"/>
      <c r="X75" s="363"/>
      <c r="Y75" s="363"/>
      <c r="Z75" s="364"/>
      <c r="AA75" s="364"/>
      <c r="AB75" s="379" t="str">
        <f>IFERROR(VLOOKUP(T74,Serientermine,2,FALSE),"")</f>
        <v/>
      </c>
      <c r="AC75" s="438"/>
      <c r="AD75" s="368" t="str">
        <f>IFERROR(VLOOKUP(AC74,Ereignistabelle[],2,FALSE),"")</f>
        <v/>
      </c>
      <c r="AE75" s="363"/>
      <c r="AF75" s="363"/>
      <c r="AG75" s="363"/>
      <c r="AH75" s="363"/>
      <c r="AI75" s="364"/>
      <c r="AJ75" s="364"/>
      <c r="AK75" s="379" t="str">
        <f>IFERROR(VLOOKUP(AC74,Serientermine,2,FALSE),"")</f>
        <v/>
      </c>
      <c r="AL75" s="438"/>
      <c r="AM75" s="368" t="str">
        <f>IFERROR(VLOOKUP(AL74,Ereignistabelle[],2,FALSE),"")</f>
        <v/>
      </c>
      <c r="AN75" s="363"/>
      <c r="AO75" s="363"/>
      <c r="AP75" s="363"/>
      <c r="AQ75" s="363"/>
      <c r="AR75" s="364"/>
      <c r="AS75" s="364"/>
      <c r="AT75" s="379" t="str">
        <f>IFERROR(VLOOKUP(AL74,Serientermine,2,FALSE),"")</f>
        <v/>
      </c>
      <c r="AU75" s="438"/>
      <c r="AV75" s="368" t="str">
        <f>IFERROR(VLOOKUP(AU74,Ereignistabelle[],2,FALSE),"")</f>
        <v/>
      </c>
      <c r="AW75" s="363"/>
      <c r="AX75" s="363"/>
      <c r="AY75" s="363"/>
      <c r="AZ75" s="363"/>
      <c r="BA75" s="364"/>
      <c r="BB75" s="364"/>
      <c r="BC75" s="365" t="str">
        <f>IFERROR(VLOOKUP(AU74,Serientermine,2,FALSE),"")</f>
        <v/>
      </c>
    </row>
    <row r="76" spans="1:55" ht="21.95" customHeight="1" x14ac:dyDescent="0.25">
      <c r="A76" s="441" t="s">
        <v>16</v>
      </c>
      <c r="B76" s="442">
        <f>IF(DATE(Einstellungen!$F$47, 2, 0)&gt;Kalender!B74,B74+1,"")</f>
        <v>46053</v>
      </c>
      <c r="C76" s="369" t="str">
        <f>IFERROR(VLOOKUP(B76,FeiertageBW[#All],2,FALSE),"")</f>
        <v/>
      </c>
      <c r="D76" s="370"/>
      <c r="E76" s="370"/>
      <c r="F76" s="370"/>
      <c r="G76" s="371"/>
      <c r="H76" s="372"/>
      <c r="I76" s="372"/>
      <c r="J76" s="380"/>
      <c r="K76" s="442">
        <f>IF(DATE(Einstellungen!$F$47, 3, 0)&gt;Kalender!K74,K74+1,"")</f>
        <v>46081</v>
      </c>
      <c r="L76" s="369" t="str">
        <f>IFERROR(VLOOKUP(K76,FeiertageBW[#All],2,FALSE),"")</f>
        <v/>
      </c>
      <c r="M76" s="370"/>
      <c r="N76" s="370"/>
      <c r="O76" s="370"/>
      <c r="P76" s="371"/>
      <c r="Q76" s="372"/>
      <c r="R76" s="372"/>
      <c r="S76" s="380"/>
      <c r="T76" s="442">
        <f>IF(DATE(Einstellungen!$F$47, 4, 0)&gt;Kalender!T74,T74+1,"")</f>
        <v>46109</v>
      </c>
      <c r="U76" s="369" t="str">
        <f>IFERROR(VLOOKUP(T76,FeiertageBW[#All],2,FALSE),"")</f>
        <v/>
      </c>
      <c r="V76" s="370"/>
      <c r="W76" s="370"/>
      <c r="X76" s="370"/>
      <c r="Y76" s="371"/>
      <c r="Z76" s="372"/>
      <c r="AA76" s="372"/>
      <c r="AB76" s="380"/>
      <c r="AC76" s="442" t="str">
        <f>IF(DATE(Einstellungen!$F$47, 5, 0)&gt;Kalender!AC74,AC74+1,"")</f>
        <v/>
      </c>
      <c r="AD76" s="369" t="str">
        <f>IFERROR(VLOOKUP(AC76,FeiertageBW[#All],2,FALSE),"")</f>
        <v/>
      </c>
      <c r="AE76" s="370"/>
      <c r="AF76" s="370"/>
      <c r="AG76" s="370"/>
      <c r="AH76" s="371"/>
      <c r="AI76" s="372"/>
      <c r="AJ76" s="372"/>
      <c r="AK76" s="380"/>
      <c r="AL76" s="442">
        <f>IF(DATE(Einstellungen!$F$47, 6, 0)&gt;Kalender!AL74,AL74+1,"")</f>
        <v>46172</v>
      </c>
      <c r="AM76" s="369" t="str">
        <f>IFERROR(VLOOKUP(AL76,FeiertageBW[#All],2,FALSE),"")</f>
        <v/>
      </c>
      <c r="AN76" s="370"/>
      <c r="AO76" s="370"/>
      <c r="AP76" s="370"/>
      <c r="AQ76" s="371"/>
      <c r="AR76" s="372"/>
      <c r="AS76" s="372"/>
      <c r="AT76" s="380"/>
      <c r="AU76" s="442">
        <f>IF(DATE(Einstellungen!$F$47, 7, 0)&gt;Kalender!AU74,AU74+1,"")</f>
        <v>46200</v>
      </c>
      <c r="AV76" s="369" t="str">
        <f>IFERROR(VLOOKUP(AU76,FeiertageBW[#All],2,FALSE),"")</f>
        <v/>
      </c>
      <c r="AW76" s="370"/>
      <c r="AX76" s="370"/>
      <c r="AY76" s="370"/>
      <c r="AZ76" s="371"/>
      <c r="BA76" s="372"/>
      <c r="BB76" s="372"/>
      <c r="BC76" s="373"/>
    </row>
    <row r="77" spans="1:55" ht="21.95" customHeight="1" x14ac:dyDescent="0.25">
      <c r="A77" s="441"/>
      <c r="B77" s="443"/>
      <c r="C77" s="374" t="str">
        <f>IFERROR(VLOOKUP(B76,Ereignistabelle[],2,FALSE),"")</f>
        <v/>
      </c>
      <c r="D77" s="375"/>
      <c r="E77" s="375"/>
      <c r="F77" s="375"/>
      <c r="G77" s="375"/>
      <c r="H77" s="376"/>
      <c r="I77" s="376"/>
      <c r="J77" s="381" t="str">
        <f>IFERROR(VLOOKUP(B76,Serientermine,2,FALSE),"")</f>
        <v/>
      </c>
      <c r="K77" s="443"/>
      <c r="L77" s="374" t="str">
        <f>IFERROR(VLOOKUP(K76,Ereignistabelle[],2,FALSE),"")</f>
        <v/>
      </c>
      <c r="M77" s="375"/>
      <c r="N77" s="375"/>
      <c r="O77" s="375"/>
      <c r="P77" s="375"/>
      <c r="Q77" s="376"/>
      <c r="R77" s="376"/>
      <c r="S77" s="381" t="str">
        <f>IFERROR(VLOOKUP(K76,Serientermine,2,FALSE),"")</f>
        <v>Testserie1</v>
      </c>
      <c r="T77" s="443"/>
      <c r="U77" s="374" t="str">
        <f>IFERROR(VLOOKUP(T76,Ereignistabelle[],2,FALSE),"")</f>
        <v/>
      </c>
      <c r="V77" s="375"/>
      <c r="W77" s="375"/>
      <c r="X77" s="375"/>
      <c r="Y77" s="375"/>
      <c r="Z77" s="376"/>
      <c r="AA77" s="376"/>
      <c r="AB77" s="381" t="str">
        <f>IFERROR(VLOOKUP(T76,Serientermine,2,FALSE),"")</f>
        <v/>
      </c>
      <c r="AC77" s="443"/>
      <c r="AD77" s="374" t="str">
        <f>IFERROR(VLOOKUP(AC76,Ereignistabelle[],2,FALSE),"")</f>
        <v/>
      </c>
      <c r="AE77" s="375"/>
      <c r="AF77" s="375"/>
      <c r="AG77" s="375"/>
      <c r="AH77" s="375"/>
      <c r="AI77" s="376"/>
      <c r="AJ77" s="376"/>
      <c r="AK77" s="381" t="str">
        <f>IFERROR(VLOOKUP(AC76,Serientermine,2,FALSE),"")</f>
        <v/>
      </c>
      <c r="AL77" s="443"/>
      <c r="AM77" s="374" t="str">
        <f>IFERROR(VLOOKUP(AL76,Ereignistabelle[],2,FALSE),"")</f>
        <v/>
      </c>
      <c r="AN77" s="375"/>
      <c r="AO77" s="375"/>
      <c r="AP77" s="375"/>
      <c r="AQ77" s="375"/>
      <c r="AR77" s="376"/>
      <c r="AS77" s="376"/>
      <c r="AT77" s="381" t="str">
        <f>IFERROR(VLOOKUP(AL76,Serientermine,2,FALSE),"")</f>
        <v/>
      </c>
      <c r="AU77" s="443"/>
      <c r="AV77" s="374" t="str">
        <f>IFERROR(VLOOKUP(AU76,Ereignistabelle[],2,FALSE),"")</f>
        <v/>
      </c>
      <c r="AW77" s="375"/>
      <c r="AX77" s="375"/>
      <c r="AY77" s="375"/>
      <c r="AZ77" s="375"/>
      <c r="BA77" s="376"/>
      <c r="BB77" s="376"/>
      <c r="BC77" s="377" t="str">
        <f>IFERROR(VLOOKUP(AU76,Serientermine,2,FALSE),"")</f>
        <v/>
      </c>
    </row>
    <row r="78" spans="1:55" ht="21.95" customHeight="1" x14ac:dyDescent="0.25">
      <c r="A78" s="441" t="s">
        <v>17</v>
      </c>
      <c r="B78" s="442" t="str">
        <f>IF(DATE(Einstellungen!$F$47, 2, 0)&gt;Kalender!B76,B76+1,"")</f>
        <v/>
      </c>
      <c r="C78" s="369" t="str">
        <f>IFERROR(VLOOKUP(B78,FeiertageBW[#All],2,FALSE),"")</f>
        <v/>
      </c>
      <c r="D78" s="370"/>
      <c r="E78" s="370"/>
      <c r="F78" s="370"/>
      <c r="G78" s="371"/>
      <c r="H78" s="372"/>
      <c r="I78" s="372"/>
      <c r="J78" s="380"/>
      <c r="K78" s="442" t="str">
        <f>IF(DATE(Einstellungen!$F$47, 3, 0)&gt;Kalender!K76,K76+1,"")</f>
        <v/>
      </c>
      <c r="L78" s="369" t="str">
        <f>IFERROR(VLOOKUP(K78,FeiertageBW[#All],2,FALSE),"")</f>
        <v/>
      </c>
      <c r="M78" s="370"/>
      <c r="N78" s="370"/>
      <c r="O78" s="370"/>
      <c r="P78" s="371"/>
      <c r="Q78" s="372"/>
      <c r="R78" s="372"/>
      <c r="S78" s="380"/>
      <c r="T78" s="442">
        <f>IF(DATE(Einstellungen!$F$47, 4, 0)&gt;Kalender!T76,T76+1,"")</f>
        <v>46110</v>
      </c>
      <c r="U78" s="369" t="str">
        <f>IFERROR(VLOOKUP(T78,FeiertageBW[#All],2,FALSE),"")</f>
        <v/>
      </c>
      <c r="V78" s="370"/>
      <c r="W78" s="370"/>
      <c r="X78" s="370"/>
      <c r="Y78" s="371"/>
      <c r="Z78" s="372"/>
      <c r="AA78" s="372"/>
      <c r="AB78" s="380"/>
      <c r="AC78" s="442" t="str">
        <f>IF(DATE(Einstellungen!$F$47, 5, 0)&gt;Kalender!AC76,AC76+1,"")</f>
        <v/>
      </c>
      <c r="AD78" s="369" t="str">
        <f>IFERROR(VLOOKUP(AC78,FeiertageBW[#All],2,FALSE),"")</f>
        <v/>
      </c>
      <c r="AE78" s="370"/>
      <c r="AF78" s="370"/>
      <c r="AG78" s="370"/>
      <c r="AH78" s="371"/>
      <c r="AI78" s="372"/>
      <c r="AJ78" s="372"/>
      <c r="AK78" s="380"/>
      <c r="AL78" s="442">
        <f>IF(DATE(Einstellungen!$F$47, 6, 0)&gt;Kalender!AL76,AL76+1,"")</f>
        <v>46173</v>
      </c>
      <c r="AM78" s="369" t="str">
        <f>IFERROR(VLOOKUP(AL78,FeiertageBW[#All],2,FALSE),"")</f>
        <v/>
      </c>
      <c r="AN78" s="370"/>
      <c r="AO78" s="370"/>
      <c r="AP78" s="370"/>
      <c r="AQ78" s="371"/>
      <c r="AR78" s="372"/>
      <c r="AS78" s="372"/>
      <c r="AT78" s="380"/>
      <c r="AU78" s="442">
        <f>IF(DATE(Einstellungen!$F$47, 7, 0)&gt;Kalender!AU76,AU76+1,"")</f>
        <v>46201</v>
      </c>
      <c r="AV78" s="369" t="str">
        <f>IFERROR(VLOOKUP(AU78,FeiertageBW[#All],2,FALSE),"")</f>
        <v/>
      </c>
      <c r="AW78" s="370"/>
      <c r="AX78" s="370"/>
      <c r="AY78" s="370"/>
      <c r="AZ78" s="371"/>
      <c r="BA78" s="372"/>
      <c r="BB78" s="372"/>
      <c r="BC78" s="373"/>
    </row>
    <row r="79" spans="1:55" ht="21.95" customHeight="1" x14ac:dyDescent="0.25">
      <c r="A79" s="441"/>
      <c r="B79" s="443"/>
      <c r="C79" s="374" t="str">
        <f>IFERROR(VLOOKUP(B78,Ereignistabelle[],2,FALSE),"")</f>
        <v/>
      </c>
      <c r="D79" s="375"/>
      <c r="E79" s="375"/>
      <c r="F79" s="375"/>
      <c r="G79" s="375"/>
      <c r="H79" s="376"/>
      <c r="I79" s="376"/>
      <c r="J79" s="381" t="str">
        <f>IFERROR(VLOOKUP(B78,Serientermine,2,FALSE),"")</f>
        <v/>
      </c>
      <c r="K79" s="443"/>
      <c r="L79" s="374" t="str">
        <f>IFERROR(VLOOKUP(K78,Ereignistabelle[],2,FALSE),"")</f>
        <v/>
      </c>
      <c r="M79" s="375"/>
      <c r="N79" s="375"/>
      <c r="O79" s="375"/>
      <c r="P79" s="375"/>
      <c r="Q79" s="376"/>
      <c r="R79" s="376"/>
      <c r="S79" s="381" t="str">
        <f>IFERROR(VLOOKUP(K78,Serientermine,2,FALSE),"")</f>
        <v/>
      </c>
      <c r="T79" s="443"/>
      <c r="U79" s="374" t="str">
        <f>IFERROR(VLOOKUP(T78,Ereignistabelle[],2,FALSE),"")</f>
        <v/>
      </c>
      <c r="V79" s="375"/>
      <c r="W79" s="375"/>
      <c r="X79" s="375"/>
      <c r="Y79" s="375"/>
      <c r="Z79" s="376"/>
      <c r="AA79" s="376"/>
      <c r="AB79" s="381" t="str">
        <f>IFERROR(VLOOKUP(T78,Serientermine,2,FALSE),"")</f>
        <v/>
      </c>
      <c r="AC79" s="443"/>
      <c r="AD79" s="374" t="str">
        <f>IFERROR(VLOOKUP(AC78,Ereignistabelle[],2,FALSE),"")</f>
        <v/>
      </c>
      <c r="AE79" s="375"/>
      <c r="AF79" s="375"/>
      <c r="AG79" s="375"/>
      <c r="AH79" s="375"/>
      <c r="AI79" s="376"/>
      <c r="AJ79" s="376"/>
      <c r="AK79" s="381" t="str">
        <f>IFERROR(VLOOKUP(AC78,Serientermine,2,FALSE),"")</f>
        <v/>
      </c>
      <c r="AL79" s="443"/>
      <c r="AM79" s="374" t="str">
        <f>IFERROR(VLOOKUP(AL78,Ereignistabelle[],2,FALSE),"")</f>
        <v/>
      </c>
      <c r="AN79" s="375"/>
      <c r="AO79" s="375"/>
      <c r="AP79" s="375"/>
      <c r="AQ79" s="375"/>
      <c r="AR79" s="376"/>
      <c r="AS79" s="376"/>
      <c r="AT79" s="381" t="str">
        <f>IFERROR(VLOOKUP(AL78,Serientermine,2,FALSE),"")</f>
        <v/>
      </c>
      <c r="AU79" s="443"/>
      <c r="AV79" s="374" t="str">
        <f>IFERROR(VLOOKUP(AU78,Ereignistabelle[],2,FALSE),"")</f>
        <v/>
      </c>
      <c r="AW79" s="375"/>
      <c r="AX79" s="375"/>
      <c r="AY79" s="375"/>
      <c r="AZ79" s="375"/>
      <c r="BA79" s="376"/>
      <c r="BB79" s="376"/>
      <c r="BC79" s="377" t="str">
        <f>IFERROR(VLOOKUP(AU78,Serientermine,2,FALSE),"")</f>
        <v/>
      </c>
    </row>
    <row r="80" spans="1:55" ht="21.95" customHeight="1" x14ac:dyDescent="0.25">
      <c r="A80" s="439" t="s">
        <v>18</v>
      </c>
      <c r="B80" s="437" t="str">
        <f>IF(DATE(Einstellungen!$F$47, 2, 0)&gt;Kalender!B78,B78+1,"")</f>
        <v/>
      </c>
      <c r="C80" s="366" t="str">
        <f>IFERROR(VLOOKUP(B80,FeiertageBW[#All],2,FALSE),"")</f>
        <v/>
      </c>
      <c r="D80" s="367"/>
      <c r="E80" s="367"/>
      <c r="F80" s="367"/>
      <c r="G80" s="360"/>
      <c r="H80" s="359"/>
      <c r="I80" s="359"/>
      <c r="J80" s="378"/>
      <c r="K80" s="437" t="str">
        <f>IF(DATE(Einstellungen!$F$47, 3, 0)&gt;Kalender!K78,K78+1,"")</f>
        <v/>
      </c>
      <c r="L80" s="366" t="str">
        <f>IFERROR(VLOOKUP(K80,FeiertageBW[#All],2,FALSE),"")</f>
        <v/>
      </c>
      <c r="M80" s="367"/>
      <c r="N80" s="367"/>
      <c r="O80" s="367"/>
      <c r="P80" s="360"/>
      <c r="Q80" s="359"/>
      <c r="R80" s="359"/>
      <c r="S80" s="378"/>
      <c r="T80" s="437">
        <f>IF(DATE(Einstellungen!$F$47, 4, 0)&gt;Kalender!T78,T78+1,"")</f>
        <v>46111</v>
      </c>
      <c r="U80" s="366" t="str">
        <f>IFERROR(VLOOKUP(T80,FeiertageBW[#All],2,FALSE),"")</f>
        <v/>
      </c>
      <c r="V80" s="367"/>
      <c r="W80" s="367"/>
      <c r="X80" s="367"/>
      <c r="Y80" s="360"/>
      <c r="Z80" s="359"/>
      <c r="AA80" s="359"/>
      <c r="AB80" s="378"/>
      <c r="AC80" s="437" t="str">
        <f>IF(DATE(Einstellungen!$F$47, 5, 0)&gt;Kalender!AC78,AC78+1,"")</f>
        <v/>
      </c>
      <c r="AD80" s="366" t="str">
        <f>IFERROR(VLOOKUP(AC80,FeiertageBW[#All],2,FALSE),"")</f>
        <v/>
      </c>
      <c r="AE80" s="367"/>
      <c r="AF80" s="367"/>
      <c r="AG80" s="367"/>
      <c r="AH80" s="360"/>
      <c r="AI80" s="359"/>
      <c r="AJ80" s="359"/>
      <c r="AK80" s="378"/>
      <c r="AL80" s="437" t="str">
        <f>IF(DATE(Einstellungen!$F$47, 6, 0)&gt;Kalender!AL78,AL78+1,"")</f>
        <v/>
      </c>
      <c r="AM80" s="366" t="str">
        <f>IFERROR(VLOOKUP(AL80,FeiertageBW[#All],2,FALSE),"")</f>
        <v/>
      </c>
      <c r="AN80" s="367"/>
      <c r="AO80" s="367"/>
      <c r="AP80" s="367"/>
      <c r="AQ80" s="360"/>
      <c r="AR80" s="359"/>
      <c r="AS80" s="359"/>
      <c r="AT80" s="378"/>
      <c r="AU80" s="437">
        <f>IF(DATE(Einstellungen!$F$47, 7, 0)&gt;Kalender!AU78,AU78+1,"")</f>
        <v>46202</v>
      </c>
      <c r="AV80" s="366" t="str">
        <f>IFERROR(VLOOKUP(AU80,FeiertageBW[#All],2,FALSE),"")</f>
        <v/>
      </c>
      <c r="AW80" s="367"/>
      <c r="AX80" s="367"/>
      <c r="AY80" s="367"/>
      <c r="AZ80" s="360"/>
      <c r="BA80" s="359"/>
      <c r="BB80" s="359"/>
      <c r="BC80" s="361"/>
    </row>
    <row r="81" spans="1:55" ht="21.95" customHeight="1" x14ac:dyDescent="0.25">
      <c r="A81" s="439"/>
      <c r="B81" s="438"/>
      <c r="C81" s="368" t="str">
        <f>IFERROR(VLOOKUP(B80,Ereignistabelle[],2,FALSE),"")</f>
        <v/>
      </c>
      <c r="D81" s="363"/>
      <c r="E81" s="363"/>
      <c r="F81" s="363"/>
      <c r="G81" s="363"/>
      <c r="H81" s="364"/>
      <c r="I81" s="364"/>
      <c r="J81" s="379" t="str">
        <f>IFERROR(VLOOKUP(B80,Serientermine,2,FALSE),"")</f>
        <v/>
      </c>
      <c r="K81" s="438"/>
      <c r="L81" s="368" t="str">
        <f>IFERROR(VLOOKUP(K80,Ereignistabelle[],2,FALSE),"")</f>
        <v/>
      </c>
      <c r="M81" s="363"/>
      <c r="N81" s="363"/>
      <c r="O81" s="363"/>
      <c r="P81" s="363"/>
      <c r="Q81" s="364"/>
      <c r="R81" s="364"/>
      <c r="S81" s="379" t="str">
        <f>IFERROR(VLOOKUP(K80,Serientermine,2,FALSE),"")</f>
        <v/>
      </c>
      <c r="T81" s="438"/>
      <c r="U81" s="368" t="str">
        <f>IFERROR(VLOOKUP(T80,Ereignistabelle[],2,FALSE),"")</f>
        <v/>
      </c>
      <c r="V81" s="363"/>
      <c r="W81" s="363"/>
      <c r="X81" s="363"/>
      <c r="Y81" s="363"/>
      <c r="Z81" s="364"/>
      <c r="AA81" s="364"/>
      <c r="AB81" s="379" t="str">
        <f>IFERROR(VLOOKUP(T80,Serientermine,2,FALSE),"")</f>
        <v/>
      </c>
      <c r="AC81" s="438"/>
      <c r="AD81" s="368" t="str">
        <f>IFERROR(VLOOKUP(AC80,Ereignistabelle[],2,FALSE),"")</f>
        <v/>
      </c>
      <c r="AE81" s="363"/>
      <c r="AF81" s="363"/>
      <c r="AG81" s="363"/>
      <c r="AH81" s="363"/>
      <c r="AI81" s="364"/>
      <c r="AJ81" s="364"/>
      <c r="AK81" s="379" t="str">
        <f>IFERROR(VLOOKUP(AC80,Serientermine,2,FALSE),"")</f>
        <v/>
      </c>
      <c r="AL81" s="438"/>
      <c r="AM81" s="368" t="str">
        <f>IFERROR(VLOOKUP(AL80,Ereignistabelle[],2,FALSE),"")</f>
        <v/>
      </c>
      <c r="AN81" s="363"/>
      <c r="AO81" s="363"/>
      <c r="AP81" s="363"/>
      <c r="AQ81" s="363"/>
      <c r="AR81" s="364"/>
      <c r="AS81" s="364"/>
      <c r="AT81" s="379" t="str">
        <f>IFERROR(VLOOKUP(AL80,Serientermine,2,FALSE),"")</f>
        <v/>
      </c>
      <c r="AU81" s="438"/>
      <c r="AV81" s="368" t="str">
        <f>IFERROR(VLOOKUP(AU80,Ereignistabelle[],2,FALSE),"")</f>
        <v/>
      </c>
      <c r="AW81" s="363"/>
      <c r="AX81" s="363"/>
      <c r="AY81" s="363"/>
      <c r="AZ81" s="363"/>
      <c r="BA81" s="364"/>
      <c r="BB81" s="364"/>
      <c r="BC81" s="365" t="str">
        <f>IFERROR(VLOOKUP(AU80,Serientermine,2,FALSE),"")</f>
        <v/>
      </c>
    </row>
    <row r="82" spans="1:55" ht="21.95" customHeight="1" x14ac:dyDescent="0.25">
      <c r="A82" s="439" t="s">
        <v>14</v>
      </c>
      <c r="B82" s="437" t="str">
        <f>IF(DATE(Einstellungen!$F$47, 2, 0)&gt;Kalender!B80,B80+1,"")</f>
        <v/>
      </c>
      <c r="C82" s="366" t="str">
        <f>IFERROR(VLOOKUP(B82,FeiertageBW[#All],2,FALSE),"")</f>
        <v/>
      </c>
      <c r="D82" s="367"/>
      <c r="E82" s="367"/>
      <c r="F82" s="367"/>
      <c r="G82" s="360"/>
      <c r="H82" s="359"/>
      <c r="I82" s="359"/>
      <c r="J82" s="378" t="str">
        <f>IF(B82&lt;&gt;"",TRUNC((B82-WEEKDAY(B82,2)-DATE(YEAR(B82+4-WEEKDAY(B82,2)),1,-10))/7)&amp;"","")</f>
        <v/>
      </c>
      <c r="K82" s="437" t="str">
        <f>IF(DATE(Einstellungen!$F$47, 3, 0)&gt;Kalender!K80,K80+1,"")</f>
        <v/>
      </c>
      <c r="L82" s="366" t="str">
        <f>IFERROR(VLOOKUP(K82,FeiertageBW[#All],2,FALSE),"")</f>
        <v/>
      </c>
      <c r="M82" s="367"/>
      <c r="N82" s="367"/>
      <c r="O82" s="367"/>
      <c r="P82" s="360"/>
      <c r="Q82" s="359"/>
      <c r="R82" s="359"/>
      <c r="S82" s="378" t="str">
        <f>IF(K82&lt;&gt;"",TRUNC((K82-WEEKDAY(K82,2)-DATE(YEAR(K82+4-WEEKDAY(K82,2)),1,-10))/7)&amp;"","")</f>
        <v/>
      </c>
      <c r="T82" s="437">
        <f>IF(DATE(Einstellungen!$F$47, 4, 0)&gt;Kalender!T80,T80+1,"")</f>
        <v>46112</v>
      </c>
      <c r="U82" s="366" t="str">
        <f>IFERROR(VLOOKUP(T82,FeiertageBW[#All],2,FALSE),"")</f>
        <v/>
      </c>
      <c r="V82" s="367"/>
      <c r="W82" s="367"/>
      <c r="X82" s="367"/>
      <c r="Y82" s="360"/>
      <c r="Z82" s="359"/>
      <c r="AA82" s="359"/>
      <c r="AB82" s="378" t="str">
        <f>IF(T82&lt;&gt;"",TRUNC((T82-WEEKDAY(T82,2)-DATE(YEAR(T82+4-WEEKDAY(T82,2)),1,-10))/7)&amp;"","")</f>
        <v>14</v>
      </c>
      <c r="AC82" s="437" t="str">
        <f>IF(DATE(Einstellungen!$F$47, 5, 0)&gt;Kalender!AC80,AC80+1,"")</f>
        <v/>
      </c>
      <c r="AD82" s="366" t="str">
        <f>IFERROR(VLOOKUP(AC82,FeiertageBW[#All],2,FALSE),"")</f>
        <v/>
      </c>
      <c r="AE82" s="367"/>
      <c r="AF82" s="367"/>
      <c r="AG82" s="367"/>
      <c r="AH82" s="360"/>
      <c r="AI82" s="359"/>
      <c r="AJ82" s="359"/>
      <c r="AK82" s="378" t="str">
        <f>IF(AC82&lt;&gt;"",TRUNC((AC82-WEEKDAY(AC82,2)-DATE(YEAR(AC82+4-WEEKDAY(AC82,2)),1,-10))/7)&amp;"","")</f>
        <v/>
      </c>
      <c r="AL82" s="437" t="str">
        <f>IF(DATE(Einstellungen!$F$47, 6, 0)&gt;Kalender!AL80,AL80+1,"")</f>
        <v/>
      </c>
      <c r="AM82" s="366" t="str">
        <f>IFERROR(VLOOKUP(AL82,FeiertageBW[#All],2,FALSE),"")</f>
        <v/>
      </c>
      <c r="AN82" s="367"/>
      <c r="AO82" s="367"/>
      <c r="AP82" s="367"/>
      <c r="AQ82" s="360"/>
      <c r="AR82" s="359"/>
      <c r="AS82" s="359"/>
      <c r="AT82" s="378" t="str">
        <f>IF(AL82&lt;&gt;"",TRUNC((AL82-WEEKDAY(AL82,2)-DATE(YEAR(AL82+4-WEEKDAY(AL82,2)),1,-10))/7)&amp;"","")</f>
        <v/>
      </c>
      <c r="AU82" s="437">
        <f>IF(DATE(Einstellungen!$F$47, 7, 0)&gt;Kalender!AU80,AU80+1,"")</f>
        <v>46203</v>
      </c>
      <c r="AV82" s="366" t="str">
        <f>IFERROR(VLOOKUP(AU82,FeiertageBW[#All],2,FALSE),"")</f>
        <v/>
      </c>
      <c r="AW82" s="367"/>
      <c r="AX82" s="367"/>
      <c r="AY82" s="367"/>
      <c r="AZ82" s="360"/>
      <c r="BA82" s="359"/>
      <c r="BB82" s="359"/>
      <c r="BC82" s="361" t="str">
        <f>IF(AU82&lt;&gt;"",TRUNC((AU82-WEEKDAY(AU82,2)-DATE(YEAR(AU82+4-WEEKDAY(AU82,2)),1,-10))/7)&amp;"","")</f>
        <v>27</v>
      </c>
    </row>
    <row r="83" spans="1:55" ht="21.95" customHeight="1" x14ac:dyDescent="0.25">
      <c r="A83" s="439"/>
      <c r="B83" s="438"/>
      <c r="C83" s="368" t="str">
        <f>IFERROR(VLOOKUP(B82,Ereignistabelle[],2,FALSE),"")</f>
        <v/>
      </c>
      <c r="D83" s="363"/>
      <c r="E83" s="363"/>
      <c r="F83" s="363"/>
      <c r="G83" s="363"/>
      <c r="H83" s="364"/>
      <c r="I83" s="364"/>
      <c r="J83" s="379" t="str">
        <f>IFERROR(VLOOKUP(B82,Serientermine,2,FALSE),"")</f>
        <v/>
      </c>
      <c r="K83" s="438"/>
      <c r="L83" s="368" t="str">
        <f>IFERROR(VLOOKUP(K82,Ereignistabelle[],2,FALSE),"")</f>
        <v/>
      </c>
      <c r="M83" s="363"/>
      <c r="N83" s="363"/>
      <c r="O83" s="363"/>
      <c r="P83" s="363"/>
      <c r="Q83" s="364"/>
      <c r="R83" s="364"/>
      <c r="S83" s="379" t="str">
        <f>IFERROR(VLOOKUP(K82,Serientermine,2,FALSE),"")</f>
        <v/>
      </c>
      <c r="T83" s="438"/>
      <c r="U83" s="368" t="str">
        <f>IFERROR(VLOOKUP(T82,Ereignistabelle[],2,FALSE),"")</f>
        <v/>
      </c>
      <c r="V83" s="363"/>
      <c r="W83" s="363"/>
      <c r="X83" s="363"/>
      <c r="Y83" s="363"/>
      <c r="Z83" s="364"/>
      <c r="AA83" s="364"/>
      <c r="AB83" s="379" t="str">
        <f>IFERROR(VLOOKUP(T82,Serientermine,2,FALSE),"")</f>
        <v/>
      </c>
      <c r="AC83" s="438"/>
      <c r="AD83" s="368" t="str">
        <f>IFERROR(VLOOKUP(AC82,Ereignistabelle[],2,FALSE),"")</f>
        <v/>
      </c>
      <c r="AE83" s="363"/>
      <c r="AF83" s="363"/>
      <c r="AG83" s="363"/>
      <c r="AH83" s="363"/>
      <c r="AI83" s="364"/>
      <c r="AJ83" s="364"/>
      <c r="AK83" s="379" t="str">
        <f>IFERROR(VLOOKUP(AC82,Serientermine,2,FALSE),"")</f>
        <v/>
      </c>
      <c r="AL83" s="438"/>
      <c r="AM83" s="368" t="str">
        <f>IFERROR(VLOOKUP(AL82,Ereignistabelle[],2,FALSE),"")</f>
        <v/>
      </c>
      <c r="AN83" s="363"/>
      <c r="AO83" s="363"/>
      <c r="AP83" s="363"/>
      <c r="AQ83" s="363"/>
      <c r="AR83" s="364"/>
      <c r="AS83" s="364"/>
      <c r="AT83" s="379" t="str">
        <f>IFERROR(VLOOKUP(AL82,Serientermine,2,FALSE),"")</f>
        <v/>
      </c>
      <c r="AU83" s="438"/>
      <c r="AV83" s="368" t="str">
        <f>IFERROR(VLOOKUP(AU82,Ereignistabelle[],2,FALSE),"")</f>
        <v/>
      </c>
      <c r="AW83" s="363"/>
      <c r="AX83" s="363"/>
      <c r="AY83" s="363"/>
      <c r="AZ83" s="363"/>
      <c r="BA83" s="364"/>
      <c r="BB83" s="364"/>
      <c r="BC83" s="365" t="str">
        <f>IFERROR(VLOOKUP(AU82,Serientermine,2,FALSE),"")</f>
        <v/>
      </c>
    </row>
    <row r="84" spans="1:55" ht="21.95" customHeight="1" x14ac:dyDescent="0.25">
      <c r="A84" s="439" t="s">
        <v>13</v>
      </c>
      <c r="B84" s="437" t="str">
        <f>IF(DATE(Einstellungen!$F$47, 2, 0)&gt;Kalender!B82,B82+1,"")</f>
        <v/>
      </c>
      <c r="C84" s="366" t="str">
        <f>IFERROR(VLOOKUP(B84,FeiertageBW[#All],2,FALSE),"")</f>
        <v/>
      </c>
      <c r="D84" s="367"/>
      <c r="E84" s="367"/>
      <c r="F84" s="367"/>
      <c r="G84" s="382"/>
      <c r="H84" s="367"/>
      <c r="I84" s="367"/>
      <c r="J84" s="383"/>
      <c r="K84" s="437" t="str">
        <f>IF(DATE(Einstellungen!$F$47, 3, 0)&gt;Kalender!K82,K82+1,"")</f>
        <v/>
      </c>
      <c r="L84" s="366" t="str">
        <f>IFERROR(VLOOKUP(K84,FeiertageBW[#All],2,FALSE),"")</f>
        <v/>
      </c>
      <c r="M84" s="367"/>
      <c r="N84" s="367"/>
      <c r="O84" s="367"/>
      <c r="P84" s="382"/>
      <c r="Q84" s="367"/>
      <c r="R84" s="367"/>
      <c r="S84" s="383"/>
      <c r="T84" s="437" t="str">
        <f>IF(DATE(Einstellungen!$F$47, 4, 0)&gt;Kalender!T82,T82+1,"")</f>
        <v/>
      </c>
      <c r="U84" s="366" t="str">
        <f>IFERROR(VLOOKUP(T84,FeiertageBW[#All],2,FALSE),"")</f>
        <v/>
      </c>
      <c r="V84" s="367"/>
      <c r="W84" s="367"/>
      <c r="X84" s="367"/>
      <c r="Y84" s="382"/>
      <c r="Z84" s="367"/>
      <c r="AA84" s="367"/>
      <c r="AB84" s="383"/>
      <c r="AC84" s="437" t="str">
        <f>IF(DATE(Einstellungen!$F$47, 5, 0)&gt;Kalender!AC82,AC82+1,"")</f>
        <v/>
      </c>
      <c r="AD84" s="366" t="str">
        <f>IFERROR(VLOOKUP(AC84,FeiertageBW[#All],2,FALSE),"")</f>
        <v/>
      </c>
      <c r="AE84" s="367"/>
      <c r="AF84" s="367"/>
      <c r="AG84" s="367"/>
      <c r="AH84" s="382"/>
      <c r="AI84" s="367"/>
      <c r="AJ84" s="367"/>
      <c r="AK84" s="383"/>
      <c r="AL84" s="437" t="str">
        <f>IF(DATE(Einstellungen!$F$47, 6, 0)&gt;Kalender!AL82,AL82+1,"")</f>
        <v/>
      </c>
      <c r="AM84" s="366" t="str">
        <f>IFERROR(VLOOKUP(AL84,FeiertageBW[#All],2,FALSE),"")</f>
        <v/>
      </c>
      <c r="AN84" s="367"/>
      <c r="AO84" s="367"/>
      <c r="AP84" s="367"/>
      <c r="AQ84" s="382"/>
      <c r="AR84" s="367"/>
      <c r="AS84" s="367"/>
      <c r="AT84" s="383"/>
      <c r="AU84" s="437" t="str">
        <f>IF(DATE(Einstellungen!$F$47, 7, 0)&gt;Kalender!AU82,AU82+1,"")</f>
        <v/>
      </c>
      <c r="AV84" s="366" t="str">
        <f>IFERROR(VLOOKUP(AU84,FeiertageBW[#All],2,FALSE),"")</f>
        <v/>
      </c>
      <c r="AW84" s="367"/>
      <c r="AX84" s="367"/>
      <c r="AY84" s="367"/>
      <c r="AZ84" s="382"/>
      <c r="BA84" s="367"/>
      <c r="BB84" s="367"/>
      <c r="BC84" s="361"/>
    </row>
    <row r="85" spans="1:55" ht="21.95" customHeight="1" thickBot="1" x14ac:dyDescent="0.3">
      <c r="A85" s="444"/>
      <c r="B85" s="445"/>
      <c r="C85" s="384" t="str">
        <f>IFERROR(VLOOKUP(B84,Ereignistabelle[],2,FALSE),"")</f>
        <v/>
      </c>
      <c r="D85" s="385"/>
      <c r="E85" s="385"/>
      <c r="F85" s="385"/>
      <c r="G85" s="385"/>
      <c r="H85" s="386"/>
      <c r="I85" s="386"/>
      <c r="J85" s="387" t="str">
        <f>IFERROR(VLOOKUP(B84,Serientermine,2,FALSE),"")</f>
        <v/>
      </c>
      <c r="K85" s="445"/>
      <c r="L85" s="384" t="str">
        <f>IFERROR(VLOOKUP(K84,Ereignistabelle[],2,FALSE),"")</f>
        <v/>
      </c>
      <c r="M85" s="385"/>
      <c r="N85" s="385"/>
      <c r="O85" s="385"/>
      <c r="P85" s="385"/>
      <c r="Q85" s="386"/>
      <c r="R85" s="386"/>
      <c r="S85" s="387" t="str">
        <f>IFERROR(VLOOKUP(K84,Serientermine,2,FALSE),"")</f>
        <v/>
      </c>
      <c r="T85" s="445"/>
      <c r="U85" s="384" t="str">
        <f>IFERROR(VLOOKUP(T84,Ereignistabelle[],2,FALSE),"")</f>
        <v/>
      </c>
      <c r="V85" s="385"/>
      <c r="W85" s="385"/>
      <c r="X85" s="385"/>
      <c r="Y85" s="385"/>
      <c r="Z85" s="386"/>
      <c r="AA85" s="386"/>
      <c r="AB85" s="387" t="str">
        <f>IFERROR(VLOOKUP(T84,Serientermine,2,FALSE),"")</f>
        <v/>
      </c>
      <c r="AC85" s="445"/>
      <c r="AD85" s="384" t="str">
        <f>IFERROR(VLOOKUP(AC84,Ereignistabelle[],2,FALSE),"")</f>
        <v/>
      </c>
      <c r="AE85" s="385"/>
      <c r="AF85" s="385"/>
      <c r="AG85" s="385"/>
      <c r="AH85" s="385"/>
      <c r="AI85" s="386"/>
      <c r="AJ85" s="386"/>
      <c r="AK85" s="387" t="str">
        <f>IFERROR(VLOOKUP(AC84,Serientermine,2,FALSE),"")</f>
        <v/>
      </c>
      <c r="AL85" s="445"/>
      <c r="AM85" s="384" t="str">
        <f>IFERROR(VLOOKUP(AL84,Ereignistabelle[],2,FALSE),"")</f>
        <v/>
      </c>
      <c r="AN85" s="385"/>
      <c r="AO85" s="385"/>
      <c r="AP85" s="385"/>
      <c r="AQ85" s="385"/>
      <c r="AR85" s="386"/>
      <c r="AS85" s="386"/>
      <c r="AT85" s="387" t="str">
        <f>IFERROR(VLOOKUP(AL84,Serientermine,2,FALSE),"")</f>
        <v/>
      </c>
      <c r="AU85" s="445"/>
      <c r="AV85" s="384" t="str">
        <f>IFERROR(VLOOKUP(AU84,Ereignistabelle[],2,FALSE),"")</f>
        <v/>
      </c>
      <c r="AW85" s="385"/>
      <c r="AX85" s="385"/>
      <c r="AY85" s="385"/>
      <c r="AZ85" s="385"/>
      <c r="BA85" s="386"/>
      <c r="BB85" s="386"/>
      <c r="BC85" s="387" t="str">
        <f>IFERROR(VLOOKUP(AU84,Serientermine,2,FALSE),"")</f>
        <v/>
      </c>
    </row>
    <row r="86" spans="1:55" ht="21" x14ac:dyDescent="0.35">
      <c r="BC86" s="390" t="s">
        <v>113</v>
      </c>
    </row>
  </sheetData>
  <sheetProtection algorithmName="SHA-512" hashValue="GTFTPYD8vvH3Z+Cykt0BfI5REfYJFQkP/76upCfICgFNEMZqwdcnWMg7hve3C/SfP4JFAMtccKuOgzwKTKx3sQ==" saltValue="8IndlKV73sgc6SS6qv+Yxw==" spinCount="100000" sheet="1" objects="1" scenarios="1"/>
  <mergeCells count="299">
    <mergeCell ref="AJ3:AM3"/>
    <mergeCell ref="AJ4:AM4"/>
    <mergeCell ref="AJ5:AM5"/>
    <mergeCell ref="AJ6:AM6"/>
    <mergeCell ref="AJ7:AM7"/>
    <mergeCell ref="AE3:AH3"/>
    <mergeCell ref="AE4:AH4"/>
    <mergeCell ref="AE5:AH5"/>
    <mergeCell ref="AE6:AH6"/>
    <mergeCell ref="AE7:AH7"/>
    <mergeCell ref="T3:W3"/>
    <mergeCell ref="T4:W4"/>
    <mergeCell ref="T5:W5"/>
    <mergeCell ref="T6:W6"/>
    <mergeCell ref="T7:W7"/>
    <mergeCell ref="A2:F5"/>
    <mergeCell ref="J2:AH2"/>
    <mergeCell ref="O3:R3"/>
    <mergeCell ref="O4:R4"/>
    <mergeCell ref="O5:R5"/>
    <mergeCell ref="O6:R6"/>
    <mergeCell ref="B6:E7"/>
    <mergeCell ref="AS2:BC2"/>
    <mergeCell ref="AS3:BC3"/>
    <mergeCell ref="AS4:BC4"/>
    <mergeCell ref="AS5:BC5"/>
    <mergeCell ref="AS6:BC6"/>
    <mergeCell ref="AS7:BC7"/>
    <mergeCell ref="AS8:BC8"/>
    <mergeCell ref="AS9:BC9"/>
    <mergeCell ref="AU84:AU85"/>
    <mergeCell ref="AU76:AU77"/>
    <mergeCell ref="AU72:AU73"/>
    <mergeCell ref="AU68:AU69"/>
    <mergeCell ref="AU64:AU65"/>
    <mergeCell ref="AU60:AU61"/>
    <mergeCell ref="AU56:AU57"/>
    <mergeCell ref="AU52:AU53"/>
    <mergeCell ref="AU48:AU49"/>
    <mergeCell ref="AU44:AU45"/>
    <mergeCell ref="AU40:AU41"/>
    <mergeCell ref="AU36:AU37"/>
    <mergeCell ref="AU32:AU33"/>
    <mergeCell ref="AU28:AU29"/>
    <mergeCell ref="AU24:AU25"/>
    <mergeCell ref="AU20:AU21"/>
    <mergeCell ref="A84:A85"/>
    <mergeCell ref="B84:B85"/>
    <mergeCell ref="K84:K85"/>
    <mergeCell ref="T84:T85"/>
    <mergeCell ref="AC84:AC85"/>
    <mergeCell ref="AL84:AL85"/>
    <mergeCell ref="AU80:AU81"/>
    <mergeCell ref="A82:A83"/>
    <mergeCell ref="B82:B83"/>
    <mergeCell ref="K82:K83"/>
    <mergeCell ref="T82:T83"/>
    <mergeCell ref="AC82:AC83"/>
    <mergeCell ref="AL82:AL83"/>
    <mergeCell ref="AU82:AU83"/>
    <mergeCell ref="A80:A81"/>
    <mergeCell ref="B80:B81"/>
    <mergeCell ref="K80:K81"/>
    <mergeCell ref="T80:T81"/>
    <mergeCell ref="AC80:AC81"/>
    <mergeCell ref="AL80:AL81"/>
    <mergeCell ref="A78:A79"/>
    <mergeCell ref="B78:B79"/>
    <mergeCell ref="K78:K79"/>
    <mergeCell ref="T78:T79"/>
    <mergeCell ref="AC78:AC79"/>
    <mergeCell ref="AL78:AL79"/>
    <mergeCell ref="AU78:AU79"/>
    <mergeCell ref="A76:A77"/>
    <mergeCell ref="B76:B77"/>
    <mergeCell ref="K76:K77"/>
    <mergeCell ref="T76:T77"/>
    <mergeCell ref="AC76:AC77"/>
    <mergeCell ref="AL76:AL77"/>
    <mergeCell ref="A74:A75"/>
    <mergeCell ref="B74:B75"/>
    <mergeCell ref="K74:K75"/>
    <mergeCell ref="T74:T75"/>
    <mergeCell ref="AC74:AC75"/>
    <mergeCell ref="AL74:AL75"/>
    <mergeCell ref="AU74:AU75"/>
    <mergeCell ref="A72:A73"/>
    <mergeCell ref="B72:B73"/>
    <mergeCell ref="K72:K73"/>
    <mergeCell ref="T72:T73"/>
    <mergeCell ref="AC72:AC73"/>
    <mergeCell ref="AL72:AL73"/>
    <mergeCell ref="A70:A71"/>
    <mergeCell ref="B70:B71"/>
    <mergeCell ref="K70:K71"/>
    <mergeCell ref="T70:T71"/>
    <mergeCell ref="AC70:AC71"/>
    <mergeCell ref="AL70:AL71"/>
    <mergeCell ref="AU70:AU71"/>
    <mergeCell ref="A68:A69"/>
    <mergeCell ref="B68:B69"/>
    <mergeCell ref="K68:K69"/>
    <mergeCell ref="T68:T69"/>
    <mergeCell ref="AC68:AC69"/>
    <mergeCell ref="AL68:AL69"/>
    <mergeCell ref="A66:A67"/>
    <mergeCell ref="B66:B67"/>
    <mergeCell ref="K66:K67"/>
    <mergeCell ref="T66:T67"/>
    <mergeCell ref="AC66:AC67"/>
    <mergeCell ref="AL66:AL67"/>
    <mergeCell ref="AU66:AU67"/>
    <mergeCell ref="A64:A65"/>
    <mergeCell ref="B64:B65"/>
    <mergeCell ref="K64:K65"/>
    <mergeCell ref="T64:T65"/>
    <mergeCell ref="AC64:AC65"/>
    <mergeCell ref="AL64:AL65"/>
    <mergeCell ref="A62:A63"/>
    <mergeCell ref="B62:B63"/>
    <mergeCell ref="K62:K63"/>
    <mergeCell ref="T62:T63"/>
    <mergeCell ref="AC62:AC63"/>
    <mergeCell ref="AL62:AL63"/>
    <mergeCell ref="AU62:AU63"/>
    <mergeCell ref="A60:A61"/>
    <mergeCell ref="B60:B61"/>
    <mergeCell ref="K60:K61"/>
    <mergeCell ref="T60:T61"/>
    <mergeCell ref="AC60:AC61"/>
    <mergeCell ref="AL60:AL61"/>
    <mergeCell ref="A58:A59"/>
    <mergeCell ref="B58:B59"/>
    <mergeCell ref="K58:K59"/>
    <mergeCell ref="T58:T59"/>
    <mergeCell ref="AC58:AC59"/>
    <mergeCell ref="AL58:AL59"/>
    <mergeCell ref="AU58:AU59"/>
    <mergeCell ref="A56:A57"/>
    <mergeCell ref="B56:B57"/>
    <mergeCell ref="K56:K57"/>
    <mergeCell ref="T56:T57"/>
    <mergeCell ref="AC56:AC57"/>
    <mergeCell ref="AL56:AL57"/>
    <mergeCell ref="A54:A55"/>
    <mergeCell ref="B54:B55"/>
    <mergeCell ref="K54:K55"/>
    <mergeCell ref="T54:T55"/>
    <mergeCell ref="AC54:AC55"/>
    <mergeCell ref="AL54:AL55"/>
    <mergeCell ref="AU54:AU55"/>
    <mergeCell ref="A52:A53"/>
    <mergeCell ref="B52:B53"/>
    <mergeCell ref="K52:K53"/>
    <mergeCell ref="T52:T53"/>
    <mergeCell ref="AC52:AC53"/>
    <mergeCell ref="AL52:AL53"/>
    <mergeCell ref="A50:A51"/>
    <mergeCell ref="B50:B51"/>
    <mergeCell ref="K50:K51"/>
    <mergeCell ref="T50:T51"/>
    <mergeCell ref="AC50:AC51"/>
    <mergeCell ref="AL50:AL51"/>
    <mergeCell ref="AU50:AU51"/>
    <mergeCell ref="A48:A49"/>
    <mergeCell ref="B48:B49"/>
    <mergeCell ref="K48:K49"/>
    <mergeCell ref="T48:T49"/>
    <mergeCell ref="AC48:AC49"/>
    <mergeCell ref="AL48:AL49"/>
    <mergeCell ref="A46:A47"/>
    <mergeCell ref="B46:B47"/>
    <mergeCell ref="K46:K47"/>
    <mergeCell ref="T46:T47"/>
    <mergeCell ref="AC46:AC47"/>
    <mergeCell ref="AL46:AL47"/>
    <mergeCell ref="AU46:AU47"/>
    <mergeCell ref="A44:A45"/>
    <mergeCell ref="B44:B45"/>
    <mergeCell ref="K44:K45"/>
    <mergeCell ref="T44:T45"/>
    <mergeCell ref="AC44:AC45"/>
    <mergeCell ref="AL44:AL45"/>
    <mergeCell ref="A42:A43"/>
    <mergeCell ref="B42:B43"/>
    <mergeCell ref="K42:K43"/>
    <mergeCell ref="T42:T43"/>
    <mergeCell ref="AC42:AC43"/>
    <mergeCell ref="AL42:AL43"/>
    <mergeCell ref="AU42:AU43"/>
    <mergeCell ref="A40:A41"/>
    <mergeCell ref="B40:B41"/>
    <mergeCell ref="K40:K41"/>
    <mergeCell ref="T40:T41"/>
    <mergeCell ref="AC40:AC41"/>
    <mergeCell ref="AL40:AL41"/>
    <mergeCell ref="A38:A39"/>
    <mergeCell ref="B38:B39"/>
    <mergeCell ref="K38:K39"/>
    <mergeCell ref="T38:T39"/>
    <mergeCell ref="AC38:AC39"/>
    <mergeCell ref="AL38:AL39"/>
    <mergeCell ref="AU38:AU39"/>
    <mergeCell ref="A36:A37"/>
    <mergeCell ref="B36:B37"/>
    <mergeCell ref="K36:K37"/>
    <mergeCell ref="T36:T37"/>
    <mergeCell ref="AC36:AC37"/>
    <mergeCell ref="AL36:AL37"/>
    <mergeCell ref="A34:A35"/>
    <mergeCell ref="B34:B35"/>
    <mergeCell ref="K34:K35"/>
    <mergeCell ref="T34:T35"/>
    <mergeCell ref="AC34:AC35"/>
    <mergeCell ref="AL34:AL35"/>
    <mergeCell ref="AU34:AU35"/>
    <mergeCell ref="A32:A33"/>
    <mergeCell ref="B32:B33"/>
    <mergeCell ref="K32:K33"/>
    <mergeCell ref="T32:T33"/>
    <mergeCell ref="AC32:AC33"/>
    <mergeCell ref="AL32:AL33"/>
    <mergeCell ref="A30:A31"/>
    <mergeCell ref="B30:B31"/>
    <mergeCell ref="K30:K31"/>
    <mergeCell ref="T30:T31"/>
    <mergeCell ref="AC30:AC31"/>
    <mergeCell ref="AL30:AL31"/>
    <mergeCell ref="AU30:AU31"/>
    <mergeCell ref="A28:A29"/>
    <mergeCell ref="B28:B29"/>
    <mergeCell ref="K28:K29"/>
    <mergeCell ref="T28:T29"/>
    <mergeCell ref="AC28:AC29"/>
    <mergeCell ref="AL28:AL29"/>
    <mergeCell ref="A26:A27"/>
    <mergeCell ref="B26:B27"/>
    <mergeCell ref="K26:K27"/>
    <mergeCell ref="T26:T27"/>
    <mergeCell ref="AC26:AC27"/>
    <mergeCell ref="AL26:AL27"/>
    <mergeCell ref="AU26:AU27"/>
    <mergeCell ref="A24:A25"/>
    <mergeCell ref="B24:B25"/>
    <mergeCell ref="K24:K25"/>
    <mergeCell ref="T24:T25"/>
    <mergeCell ref="AC24:AC25"/>
    <mergeCell ref="AL24:AL25"/>
    <mergeCell ref="A22:A23"/>
    <mergeCell ref="B22:B23"/>
    <mergeCell ref="K22:K23"/>
    <mergeCell ref="T22:T23"/>
    <mergeCell ref="AC22:AC23"/>
    <mergeCell ref="AL22:AL23"/>
    <mergeCell ref="AU22:AU23"/>
    <mergeCell ref="A20:A21"/>
    <mergeCell ref="B20:B21"/>
    <mergeCell ref="K20:K21"/>
    <mergeCell ref="T20:T21"/>
    <mergeCell ref="AC20:AC21"/>
    <mergeCell ref="AL20:AL21"/>
    <mergeCell ref="AU16:AU17"/>
    <mergeCell ref="A18:A19"/>
    <mergeCell ref="B18:B19"/>
    <mergeCell ref="K18:K19"/>
    <mergeCell ref="T18:T19"/>
    <mergeCell ref="AC18:AC19"/>
    <mergeCell ref="AL18:AL19"/>
    <mergeCell ref="AU18:AU19"/>
    <mergeCell ref="A16:A17"/>
    <mergeCell ref="B16:B17"/>
    <mergeCell ref="K16:K17"/>
    <mergeCell ref="T16:T17"/>
    <mergeCell ref="AC16:AC17"/>
    <mergeCell ref="AL16:AL17"/>
    <mergeCell ref="AU12:AU13"/>
    <mergeCell ref="A14:A15"/>
    <mergeCell ref="B14:B15"/>
    <mergeCell ref="K14:K15"/>
    <mergeCell ref="T14:T15"/>
    <mergeCell ref="AC14:AC15"/>
    <mergeCell ref="AL14:AL15"/>
    <mergeCell ref="AU14:AU15"/>
    <mergeCell ref="A12:A13"/>
    <mergeCell ref="B12:B13"/>
    <mergeCell ref="K12:K13"/>
    <mergeCell ref="T12:T13"/>
    <mergeCell ref="AC12:AC13"/>
    <mergeCell ref="AL12:AL13"/>
    <mergeCell ref="B11:J11"/>
    <mergeCell ref="K11:S11"/>
    <mergeCell ref="T11:AB11"/>
    <mergeCell ref="AC11:AK11"/>
    <mergeCell ref="AL11:AT11"/>
    <mergeCell ref="AU11:BC11"/>
    <mergeCell ref="D10:F10"/>
    <mergeCell ref="O7:R7"/>
    <mergeCell ref="AW10:BC10"/>
    <mergeCell ref="J9:AM9"/>
  </mergeCells>
  <conditionalFormatting sqref="A22:A23">
    <cfRule type="containsText" dxfId="6190" priority="1634" operator="containsText" text="So">
      <formula>NOT(ISERROR(SEARCH("So",A22)))</formula>
    </cfRule>
  </conditionalFormatting>
  <conditionalFormatting sqref="A12:A21">
    <cfRule type="containsText" dxfId="6189" priority="1633" operator="containsText" text="So">
      <formula>NOT(ISERROR(SEARCH("So",A12)))</formula>
    </cfRule>
  </conditionalFormatting>
  <conditionalFormatting sqref="A24:A83">
    <cfRule type="containsText" dxfId="6188" priority="1632" operator="containsText" text="So">
      <formula>NOT(ISERROR(SEARCH("So",A24)))</formula>
    </cfRule>
  </conditionalFormatting>
  <conditionalFormatting sqref="A84:A85">
    <cfRule type="containsText" dxfId="6187" priority="1631" operator="containsText" text="So">
      <formula>NOT(ISERROR(SEARCH("So",A84)))</formula>
    </cfRule>
  </conditionalFormatting>
  <conditionalFormatting sqref="A36:A37">
    <cfRule type="containsText" dxfId="6186" priority="1630" operator="containsText" text="So">
      <formula>NOT(ISERROR(SEARCH("So",A36)))</formula>
    </cfRule>
  </conditionalFormatting>
  <conditionalFormatting sqref="A34:A35">
    <cfRule type="containsText" dxfId="6185" priority="1629" operator="containsText" text="So">
      <formula>NOT(ISERROR(SEARCH("So",A34)))</formula>
    </cfRule>
  </conditionalFormatting>
  <conditionalFormatting sqref="A50:A51">
    <cfRule type="containsText" dxfId="6184" priority="1628" operator="containsText" text="So">
      <formula>NOT(ISERROR(SEARCH("So",A50)))</formula>
    </cfRule>
  </conditionalFormatting>
  <conditionalFormatting sqref="A48:A49">
    <cfRule type="containsText" dxfId="6183" priority="1627" operator="containsText" text="So">
      <formula>NOT(ISERROR(SEARCH("So",A48)))</formula>
    </cfRule>
  </conditionalFormatting>
  <conditionalFormatting sqref="A64:A65">
    <cfRule type="containsText" dxfId="6182" priority="1626" operator="containsText" text="So">
      <formula>NOT(ISERROR(SEARCH("So",A64)))</formula>
    </cfRule>
  </conditionalFormatting>
  <conditionalFormatting sqref="A62:A63">
    <cfRule type="containsText" dxfId="6181" priority="1625" operator="containsText" text="So">
      <formula>NOT(ISERROR(SEARCH("So",A62)))</formula>
    </cfRule>
  </conditionalFormatting>
  <conditionalFormatting sqref="A78:A79">
    <cfRule type="containsText" dxfId="6180" priority="1624" operator="containsText" text="So">
      <formula>NOT(ISERROR(SEARCH("So",A78)))</formula>
    </cfRule>
  </conditionalFormatting>
  <conditionalFormatting sqref="A76:A77">
    <cfRule type="containsText" dxfId="6179" priority="1623" operator="containsText" text="So">
      <formula>NOT(ISERROR(SEARCH("So",A76)))</formula>
    </cfRule>
  </conditionalFormatting>
  <conditionalFormatting sqref="AS2:BC2">
    <cfRule type="notContainsBlanks" dxfId="6178" priority="15">
      <formula>LEN(TRIM(AS2))&gt;0</formula>
    </cfRule>
  </conditionalFormatting>
  <conditionalFormatting sqref="AS3:BC3">
    <cfRule type="notContainsBlanks" dxfId="6177" priority="7">
      <formula>LEN(TRIM(AS3))&gt;0</formula>
    </cfRule>
  </conditionalFormatting>
  <conditionalFormatting sqref="AS4:BC4">
    <cfRule type="notContainsBlanks" dxfId="6176" priority="6">
      <formula>LEN(TRIM(AS4))&gt;0</formula>
    </cfRule>
  </conditionalFormatting>
  <conditionalFormatting sqref="AS5:BC5">
    <cfRule type="notContainsBlanks" dxfId="6175" priority="5">
      <formula>LEN(TRIM(AS5))&gt;0</formula>
    </cfRule>
  </conditionalFormatting>
  <conditionalFormatting sqref="AS6:BC6">
    <cfRule type="notContainsBlanks" dxfId="6174" priority="4">
      <formula>LEN(TRIM(AS6))&gt;0</formula>
    </cfRule>
  </conditionalFormatting>
  <conditionalFormatting sqref="AS7:BC7">
    <cfRule type="notContainsBlanks" dxfId="6173" priority="3">
      <formula>LEN(TRIM(AS7))&gt;0</formula>
    </cfRule>
  </conditionalFormatting>
  <conditionalFormatting sqref="AS8:BC8">
    <cfRule type="notContainsBlanks" dxfId="6172" priority="2">
      <formula>LEN(TRIM(AS8))&gt;0</formula>
    </cfRule>
  </conditionalFormatting>
  <conditionalFormatting sqref="AS9:BC9">
    <cfRule type="notContainsBlanks" dxfId="6171" priority="1">
      <formula>LEN(TRIM(AS9))&gt;0</formula>
    </cfRule>
  </conditionalFormatting>
  <hyperlinks>
    <hyperlink ref="AW10" r:id="rId1" xr:uid="{F71F9F29-FB3A-4454-973E-5600C780964E}"/>
    <hyperlink ref="J9:AM9" r:id="rId2" display="Entdecke die Pro-Version des AMV-Jahreskalender 2020 (hier klicken)" xr:uid="{30CC044E-A277-40C9-BEA1-6045455A0314}"/>
    <hyperlink ref="AW10:BC10" r:id="rId3" display="www.alle-meine-vorlagen.de" xr:uid="{E8904342-60CC-4977-BC90-E054BA6A1A0D}"/>
  </hyperlinks>
  <printOptions horizontalCentered="1" verticalCentered="1"/>
  <pageMargins left="0.39370078740157483" right="0.39370078740157483" top="0.39370078740157483" bottom="0.39370078740157483" header="0.31496062992125984" footer="0.31496062992125984"/>
  <pageSetup paperSize="9" scale="27" orientation="landscape" r:id="rId4"/>
  <ignoredErrors>
    <ignoredError sqref="C12:AX77 C78:AY85 BC18:BC85" formula="1"/>
  </ignoredErrors>
  <extLst>
    <ext xmlns:x14="http://schemas.microsoft.com/office/spreadsheetml/2009/9/main" uri="{78C0D931-6437-407d-A8EE-F0AAD7539E65}">
      <x14:conditionalFormattings>
        <x14:conditionalFormatting xmlns:xm="http://schemas.microsoft.com/office/excel/2006/main">
          <x14:cfRule type="expression" priority="1622" id="{A374E33B-AD97-4094-9BA5-E01A38C8C406}">
            <xm:f>Einstellungen!#REF!="x"</xm:f>
            <x14:dxf>
              <fill>
                <patternFill>
                  <bgColor theme="6" tint="0.39994506668294322"/>
                </patternFill>
              </fill>
            </x14:dxf>
          </x14:cfRule>
          <xm:sqref>A22:A23</xm:sqref>
        </x14:conditionalFormatting>
        <x14:conditionalFormatting xmlns:xm="http://schemas.microsoft.com/office/excel/2006/main">
          <x14:cfRule type="expression" priority="1617" id="{954CD51B-79A6-420F-A6DD-91B66CC9A90A}">
            <xm:f>Einstellungen!#REF!="x"</xm:f>
            <x14:dxf>
              <fill>
                <patternFill>
                  <bgColor theme="9" tint="0.39994506668294322"/>
                </patternFill>
              </fill>
            </x14:dxf>
          </x14:cfRule>
          <x14:cfRule type="expression" priority="1618" id="{00B79FCF-34A1-484B-8EA5-03A08EB09328}">
            <xm:f>Einstellungen!#REF!="x"</xm:f>
            <x14:dxf>
              <fill>
                <patternFill>
                  <bgColor theme="5" tint="0.39994506668294322"/>
                </patternFill>
              </fill>
            </x14:dxf>
          </x14:cfRule>
          <x14:cfRule type="expression" priority="1619" id="{82210E23-EB73-4E06-A9F9-F0AC63A7C4FE}">
            <xm:f>Einstellungen!#REF!="x"</xm:f>
            <x14:dxf>
              <fill>
                <patternFill>
                  <bgColor theme="0" tint="-0.24994659260841701"/>
                </patternFill>
              </fill>
            </x14:dxf>
          </x14:cfRule>
          <x14:cfRule type="expression" priority="1620" id="{72B04C16-4228-48C4-978B-4370A7249A8B}">
            <xm:f>Einstellungen!#REF!="x"</xm:f>
            <x14:dxf>
              <fill>
                <patternFill>
                  <bgColor theme="3" tint="0.39994506668294322"/>
                </patternFill>
              </fill>
            </x14:dxf>
          </x14:cfRule>
          <x14:cfRule type="expression" priority="1621" id="{D709EA84-DF7B-410F-8887-9D8C5CFC92A8}">
            <xm:f>Einstellungen!#REF!="x"</xm:f>
            <x14:dxf>
              <fill>
                <patternFill>
                  <bgColor theme="8" tint="0.39994506668294322"/>
                </patternFill>
              </fill>
            </x14:dxf>
          </x14:cfRule>
          <xm:sqref>A22:A23</xm:sqref>
        </x14:conditionalFormatting>
        <x14:conditionalFormatting xmlns:xm="http://schemas.microsoft.com/office/excel/2006/main">
          <x14:cfRule type="expression" priority="1616" id="{E5940AF7-87B8-44A0-8CF2-ECA03953FBB8}">
            <xm:f>Einstellungen!#REF!="x"</xm:f>
            <x14:dxf>
              <fill>
                <patternFill>
                  <bgColor theme="6" tint="0.39994506668294322"/>
                </patternFill>
              </fill>
            </x14:dxf>
          </x14:cfRule>
          <xm:sqref>A12:A21</xm:sqref>
        </x14:conditionalFormatting>
        <x14:conditionalFormatting xmlns:xm="http://schemas.microsoft.com/office/excel/2006/main">
          <x14:cfRule type="expression" priority="1612" id="{9A881462-D2FD-428F-AE9E-CBF845688E9A}">
            <xm:f>Einstellungen!#REF!="x"</xm:f>
            <x14:dxf>
              <fill>
                <patternFill>
                  <bgColor theme="9" tint="0.39994506668294322"/>
                </patternFill>
              </fill>
            </x14:dxf>
          </x14:cfRule>
          <x14:cfRule type="expression" priority="1613" id="{CBAAB39B-CEA5-46F8-B98F-563492FECA81}">
            <xm:f>Einstellungen!#REF!="x"</xm:f>
            <x14:dxf>
              <fill>
                <patternFill>
                  <bgColor theme="5" tint="0.39994506668294322"/>
                </patternFill>
              </fill>
            </x14:dxf>
          </x14:cfRule>
          <x14:cfRule type="expression" priority="1614" id="{8E809405-5C17-4B53-82BB-7AAABA1F6743}">
            <xm:f>Einstellungen!#REF!="x"</xm:f>
            <x14:dxf>
              <fill>
                <patternFill>
                  <bgColor theme="3" tint="0.39994506668294322"/>
                </patternFill>
              </fill>
            </x14:dxf>
          </x14:cfRule>
          <x14:cfRule type="expression" priority="1615" id="{08827342-4440-43D8-A4BD-9D28B7A78FCA}">
            <xm:f>Einstellungen!#REF!="x"</xm:f>
            <x14:dxf>
              <fill>
                <patternFill>
                  <bgColor theme="8" tint="0.39994506668294322"/>
                </patternFill>
              </fill>
            </x14:dxf>
          </x14:cfRule>
          <xm:sqref>A12:A21</xm:sqref>
        </x14:conditionalFormatting>
        <x14:conditionalFormatting xmlns:xm="http://schemas.microsoft.com/office/excel/2006/main">
          <x14:cfRule type="expression" priority="1611" id="{D73AC6BC-D810-4A31-A9A2-2C6D9901C182}">
            <xm:f>Einstellungen!#REF!="x"</xm:f>
            <x14:dxf>
              <fill>
                <patternFill>
                  <bgColor theme="6" tint="0.39994506668294322"/>
                </patternFill>
              </fill>
            </x14:dxf>
          </x14:cfRule>
          <xm:sqref>A24:A83</xm:sqref>
        </x14:conditionalFormatting>
        <x14:conditionalFormatting xmlns:xm="http://schemas.microsoft.com/office/excel/2006/main">
          <x14:cfRule type="expression" priority="1607" id="{F21D2875-FE7B-4670-90EF-BEDE241FBC13}">
            <xm:f>Einstellungen!#REF!="x"</xm:f>
            <x14:dxf>
              <fill>
                <patternFill>
                  <bgColor theme="9" tint="0.39994506668294322"/>
                </patternFill>
              </fill>
            </x14:dxf>
          </x14:cfRule>
          <x14:cfRule type="expression" priority="1608" id="{521504DD-B74E-4F62-81BF-FC2538D03E6D}">
            <xm:f>Einstellungen!#REF!="x"</xm:f>
            <x14:dxf>
              <fill>
                <patternFill>
                  <bgColor theme="5" tint="0.39994506668294322"/>
                </patternFill>
              </fill>
            </x14:dxf>
          </x14:cfRule>
          <x14:cfRule type="expression" priority="1609" id="{2DE7394B-368D-4E0E-94DC-9BBDA3FC96C8}">
            <xm:f>Einstellungen!#REF!="x"</xm:f>
            <x14:dxf>
              <fill>
                <patternFill>
                  <bgColor theme="3" tint="0.39994506668294322"/>
                </patternFill>
              </fill>
            </x14:dxf>
          </x14:cfRule>
          <x14:cfRule type="expression" priority="1610" id="{4F715C60-B991-4DB5-96E2-4848C07C47AF}">
            <xm:f>Einstellungen!#REF!="x"</xm:f>
            <x14:dxf>
              <fill>
                <patternFill>
                  <bgColor theme="8" tint="0.39994506668294322"/>
                </patternFill>
              </fill>
            </x14:dxf>
          </x14:cfRule>
          <xm:sqref>A24:A83</xm:sqref>
        </x14:conditionalFormatting>
        <x14:conditionalFormatting xmlns:xm="http://schemas.microsoft.com/office/excel/2006/main">
          <x14:cfRule type="expression" priority="1606" id="{6427D106-2275-4467-9054-DE7771B36E69}">
            <xm:f>AND(Einstellungen!$E$51="x")</xm:f>
            <x14:dxf>
              <fill>
                <patternFill>
                  <bgColor theme="0" tint="-0.14996795556505021"/>
                </patternFill>
              </fill>
            </x14:dxf>
          </x14:cfRule>
          <xm:sqref>D22:J23</xm:sqref>
        </x14:conditionalFormatting>
        <x14:conditionalFormatting xmlns:xm="http://schemas.microsoft.com/office/excel/2006/main">
          <x14:cfRule type="expression" priority="1605" id="{0FD74536-02E1-4721-9B7C-C5222477DA70}">
            <xm:f>AND(Einstellungen!$E$51="x")</xm:f>
            <x14:dxf>
              <fill>
                <patternFill>
                  <bgColor theme="0" tint="-0.14996795556505021"/>
                </patternFill>
              </fill>
            </x14:dxf>
          </x14:cfRule>
          <xm:sqref>AU20:AU23</xm:sqref>
        </x14:conditionalFormatting>
        <x14:conditionalFormatting xmlns:xm="http://schemas.microsoft.com/office/excel/2006/main">
          <x14:cfRule type="cellIs" priority="1604" operator="between" id="{C9FD3593-DB8A-4D21-A245-767807281CE4}">
            <xm:f>Einstellungen!$E$102</xm:f>
            <xm:f>Einstellungen!$F$102</xm:f>
            <x14:dxf>
              <fill>
                <patternFill>
                  <bgColor rgb="FFFFFF00"/>
                </patternFill>
              </fill>
            </x14:dxf>
          </x14:cfRule>
          <xm:sqref>B14 B18 B16 B12 K12:K19 K24:K85 B22:B85 T12:T85 AC12:AC85 AL12:AL85 AU12:AU85</xm:sqref>
        </x14:conditionalFormatting>
        <x14:conditionalFormatting xmlns:xm="http://schemas.microsoft.com/office/excel/2006/main">
          <x14:cfRule type="cellIs" priority="1603" operator="between" id="{61269957-32FF-43F9-ACE6-5F562D50BB8D}">
            <xm:f>Einstellungen!$E$103</xm:f>
            <xm:f>Einstellungen!$F$103</xm:f>
            <x14:dxf>
              <fill>
                <patternFill>
                  <bgColor rgb="FFFFFF00"/>
                </patternFill>
              </fill>
            </x14:dxf>
          </x14:cfRule>
          <xm:sqref>B14 B18 B16 B12 K12:K19 K24:K85 B22:B85 T12:T85 AC12:AC85 AL12:AL85 AU12:AU85</xm:sqref>
        </x14:conditionalFormatting>
        <x14:conditionalFormatting xmlns:xm="http://schemas.microsoft.com/office/excel/2006/main">
          <x14:cfRule type="cellIs" priority="1595" operator="between" id="{9E0AEEB4-F923-4257-9410-95012A75F801}">
            <xm:f>Einstellungen!$F$93</xm:f>
            <xm:f>Einstellungen!$G$93</xm:f>
            <x14:dxf>
              <fill>
                <patternFill>
                  <bgColor rgb="FFFFFF00"/>
                </patternFill>
              </fill>
            </x14:dxf>
          </x14:cfRule>
          <x14:cfRule type="cellIs" priority="1596" operator="between" id="{44694EE7-0B41-4CF4-9993-0C49649CE20D}">
            <xm:f>Einstellungen!$F$92</xm:f>
            <xm:f>Einstellungen!$G$92</xm:f>
            <x14:dxf>
              <fill>
                <patternFill>
                  <bgColor rgb="FFFFFF00"/>
                </patternFill>
              </fill>
            </x14:dxf>
          </x14:cfRule>
          <x14:cfRule type="cellIs" priority="1597" operator="between" id="{7F3A461D-4886-4BE2-B2E7-F5949EB5230D}">
            <xm:f>Einstellungen!$E$108</xm:f>
            <xm:f>Einstellungen!$F$108</xm:f>
            <x14:dxf>
              <fill>
                <patternFill>
                  <bgColor rgb="FFFFFF00"/>
                </patternFill>
              </fill>
            </x14:dxf>
          </x14:cfRule>
          <x14:cfRule type="cellIs" priority="1598" operator="between" id="{98DC9166-2CF4-416D-A177-E97A15826E6A}">
            <xm:f>Einstellungen!$E$107</xm:f>
            <xm:f>Einstellungen!$F$107</xm:f>
            <x14:dxf>
              <fill>
                <patternFill>
                  <bgColor rgb="FFFFFF00"/>
                </patternFill>
              </fill>
            </x14:dxf>
          </x14:cfRule>
          <x14:cfRule type="cellIs" priority="1599" operator="between" id="{57DD321F-5553-41B3-8036-CB4F3C1063B6}">
            <xm:f>Einstellungen!$E$106</xm:f>
            <xm:f>Einstellungen!$F$106</xm:f>
            <x14:dxf>
              <fill>
                <patternFill>
                  <bgColor rgb="FFFFFF00"/>
                </patternFill>
              </fill>
            </x14:dxf>
          </x14:cfRule>
          <x14:cfRule type="cellIs" priority="1600" operator="between" id="{BF0548D2-7107-4667-A0DA-9BE9445741F2}">
            <xm:f>Einstellungen!$E$105</xm:f>
            <xm:f>Einstellungen!$F$105</xm:f>
            <x14:dxf>
              <fill>
                <patternFill>
                  <bgColor rgb="FFFFFF00"/>
                </patternFill>
              </fill>
            </x14:dxf>
          </x14:cfRule>
          <x14:cfRule type="cellIs" priority="1601" operator="between" id="{67FA12C9-E9BD-4E1D-9877-79CA9068FAF4}">
            <xm:f>Einstellungen!$E$104</xm:f>
            <xm:f>Einstellungen!$F$104</xm:f>
            <x14:dxf>
              <fill>
                <patternFill>
                  <bgColor rgb="FFFFFF00"/>
                </patternFill>
              </fill>
            </x14:dxf>
          </x14:cfRule>
          <x14:cfRule type="cellIs" priority="1602" operator="between" id="{A622F419-22A1-4E7B-BB61-B500A8938312}">
            <xm:f>Einstellungen!$E$101</xm:f>
            <xm:f>Einstellungen!$F$101</xm:f>
            <x14:dxf>
              <fill>
                <patternFill>
                  <bgColor rgb="FFFFFF00"/>
                </patternFill>
              </fill>
            </x14:dxf>
          </x14:cfRule>
          <xm:sqref>B14 B18 B16 B12 K12:K19 K24:K85 B22:B85 T12:T85 AC12:AC85 AL12:AL85 AU12:AU85</xm:sqref>
        </x14:conditionalFormatting>
        <x14:conditionalFormatting xmlns:xm="http://schemas.microsoft.com/office/excel/2006/main">
          <x14:cfRule type="cellIs" priority="1594" operator="between" id="{244DFCD8-A938-4BD8-A138-43D1A4E96633}">
            <xm:f>Einstellungen!$E$100</xm:f>
            <xm:f>Einstellungen!$F$100</xm:f>
            <x14:dxf>
              <fill>
                <patternFill>
                  <bgColor rgb="FFFFFF00"/>
                </patternFill>
              </fill>
            </x14:dxf>
          </x14:cfRule>
          <xm:sqref>B14 B18 B16 B12 K12:K19 K24:K85 B22:B85 T12:T85 AC12:AC85 AL12:AL85 AU12:AU85</xm:sqref>
        </x14:conditionalFormatting>
        <x14:conditionalFormatting xmlns:xm="http://schemas.microsoft.com/office/excel/2006/main">
          <x14:cfRule type="expression" priority="1593" id="{0F43C860-8EE1-4E7F-9842-1C9D69B6D1F7}">
            <xm:f>AND(Einstellungen!$E$51="x")</xm:f>
            <x14:dxf>
              <fill>
                <patternFill>
                  <bgColor theme="0" tint="-0.14996795556505021"/>
                </patternFill>
              </fill>
            </x14:dxf>
          </x14:cfRule>
          <xm:sqref>D34:F37</xm:sqref>
        </x14:conditionalFormatting>
        <x14:conditionalFormatting xmlns:xm="http://schemas.microsoft.com/office/excel/2006/main">
          <x14:cfRule type="expression" priority="1592" id="{53538338-F034-4003-A683-B8527129ED38}">
            <xm:f>AND(Einstellungen!$E$51="x")</xm:f>
            <x14:dxf>
              <fill>
                <patternFill>
                  <bgColor theme="0" tint="-0.14996795556505021"/>
                </patternFill>
              </fill>
            </x14:dxf>
          </x14:cfRule>
          <xm:sqref>AU34:AU37</xm:sqref>
        </x14:conditionalFormatting>
        <x14:conditionalFormatting xmlns:xm="http://schemas.microsoft.com/office/excel/2006/main">
          <x14:cfRule type="cellIs" priority="1591" operator="between" id="{EAF1E6FC-EF38-4FB1-BF97-B9E5DEB1D305}">
            <xm:f>Einstellungen!$E$102</xm:f>
            <xm:f>Einstellungen!$F$102</xm:f>
            <x14:dxf>
              <fill>
                <patternFill>
                  <bgColor rgb="FFFFFF00"/>
                </patternFill>
              </fill>
            </x14:dxf>
          </x14:cfRule>
          <xm:sqref>T34:T37</xm:sqref>
        </x14:conditionalFormatting>
        <x14:conditionalFormatting xmlns:xm="http://schemas.microsoft.com/office/excel/2006/main">
          <x14:cfRule type="cellIs" priority="1590" operator="between" id="{4D556D88-3DB5-4A26-A456-E5F5F3A86151}">
            <xm:f>Einstellungen!$E$103</xm:f>
            <xm:f>Einstellungen!$F$103</xm:f>
            <x14:dxf>
              <fill>
                <patternFill>
                  <bgColor rgb="FFFFFF00"/>
                </patternFill>
              </fill>
            </x14:dxf>
          </x14:cfRule>
          <xm:sqref>T34:T37</xm:sqref>
        </x14:conditionalFormatting>
        <x14:conditionalFormatting xmlns:xm="http://schemas.microsoft.com/office/excel/2006/main">
          <x14:cfRule type="cellIs" priority="1582" operator="between" id="{AAE206B0-F79E-421A-A067-EC13225D5C89}">
            <xm:f>Einstellungen!$F$93</xm:f>
            <xm:f>Einstellungen!$G$93</xm:f>
            <x14:dxf>
              <fill>
                <patternFill>
                  <bgColor rgb="FFFFFF00"/>
                </patternFill>
              </fill>
            </x14:dxf>
          </x14:cfRule>
          <x14:cfRule type="cellIs" priority="1583" operator="between" id="{8FDD4F60-1AA8-44A5-BB9B-4057576E72EC}">
            <xm:f>Einstellungen!$F$92</xm:f>
            <xm:f>Einstellungen!$G$92</xm:f>
            <x14:dxf>
              <fill>
                <patternFill>
                  <bgColor rgb="FFFFFF00"/>
                </patternFill>
              </fill>
            </x14:dxf>
          </x14:cfRule>
          <x14:cfRule type="cellIs" priority="1584" operator="between" id="{75BE8CB8-3F60-42D1-9DD2-A89DC88D0504}">
            <xm:f>Einstellungen!$E$108</xm:f>
            <xm:f>Einstellungen!$F$108</xm:f>
            <x14:dxf>
              <fill>
                <patternFill>
                  <bgColor rgb="FFFFFF00"/>
                </patternFill>
              </fill>
            </x14:dxf>
          </x14:cfRule>
          <x14:cfRule type="cellIs" priority="1585" operator="between" id="{FA5041A4-C508-49F4-978E-3D848C934744}">
            <xm:f>Einstellungen!$E$107</xm:f>
            <xm:f>Einstellungen!$F$107</xm:f>
            <x14:dxf>
              <fill>
                <patternFill>
                  <bgColor rgb="FFFFFF00"/>
                </patternFill>
              </fill>
            </x14:dxf>
          </x14:cfRule>
          <x14:cfRule type="cellIs" priority="1586" operator="between" id="{725D90ED-634B-480F-9351-FF066864B569}">
            <xm:f>Einstellungen!$E$106</xm:f>
            <xm:f>Einstellungen!$F$106</xm:f>
            <x14:dxf>
              <fill>
                <patternFill>
                  <bgColor rgb="FFFFFF00"/>
                </patternFill>
              </fill>
            </x14:dxf>
          </x14:cfRule>
          <x14:cfRule type="cellIs" priority="1587" operator="between" id="{AA9E4DA7-046E-4F17-AC20-3B635189B682}">
            <xm:f>Einstellungen!$E$105</xm:f>
            <xm:f>Einstellungen!$F$105</xm:f>
            <x14:dxf>
              <fill>
                <patternFill>
                  <bgColor rgb="FFFFFF00"/>
                </patternFill>
              </fill>
            </x14:dxf>
          </x14:cfRule>
          <x14:cfRule type="cellIs" priority="1588" operator="between" id="{0E94743B-A533-46A8-880A-DB7894EC3B7D}">
            <xm:f>Einstellungen!$E$104</xm:f>
            <xm:f>Einstellungen!$F$104</xm:f>
            <x14:dxf>
              <fill>
                <patternFill>
                  <bgColor rgb="FFFFFF00"/>
                </patternFill>
              </fill>
            </x14:dxf>
          </x14:cfRule>
          <x14:cfRule type="cellIs" priority="1589" operator="between" id="{03BF5C81-DE7B-4177-9BF1-5D6CD7080C9F}">
            <xm:f>Einstellungen!$E$101</xm:f>
            <xm:f>Einstellungen!$F$101</xm:f>
            <x14:dxf>
              <fill>
                <patternFill>
                  <bgColor rgb="FFFFFF00"/>
                </patternFill>
              </fill>
            </x14:dxf>
          </x14:cfRule>
          <xm:sqref>T34:T37</xm:sqref>
        </x14:conditionalFormatting>
        <x14:conditionalFormatting xmlns:xm="http://schemas.microsoft.com/office/excel/2006/main">
          <x14:cfRule type="cellIs" priority="1581" operator="between" id="{216B2125-DA73-4103-B123-6B680F847E50}">
            <xm:f>Einstellungen!$E$100</xm:f>
            <xm:f>Einstellungen!$F$100</xm:f>
            <x14:dxf>
              <fill>
                <patternFill>
                  <bgColor rgb="FFFFFF00"/>
                </patternFill>
              </fill>
            </x14:dxf>
          </x14:cfRule>
          <xm:sqref>T34:T37</xm:sqref>
        </x14:conditionalFormatting>
        <x14:conditionalFormatting xmlns:xm="http://schemas.microsoft.com/office/excel/2006/main">
          <x14:cfRule type="expression" priority="1580" id="{623D1CE5-2ABD-431F-AE05-721A2C49FB9B}">
            <xm:f>AND(Einstellungen!$E$51="x")</xm:f>
            <x14:dxf>
              <fill>
                <patternFill>
                  <bgColor theme="0" tint="-0.14996795556505021"/>
                </patternFill>
              </fill>
            </x14:dxf>
          </x14:cfRule>
          <xm:sqref>D48:F51</xm:sqref>
        </x14:conditionalFormatting>
        <x14:conditionalFormatting xmlns:xm="http://schemas.microsoft.com/office/excel/2006/main">
          <x14:cfRule type="expression" priority="1579" id="{B51CE3BC-55C6-4633-8F79-364BD9F6930B}">
            <xm:f>AND(Einstellungen!$E$51="x")</xm:f>
            <x14:dxf>
              <fill>
                <patternFill>
                  <bgColor theme="0" tint="-0.14996795556505021"/>
                </patternFill>
              </fill>
            </x14:dxf>
          </x14:cfRule>
          <xm:sqref>AU48:AU51</xm:sqref>
        </x14:conditionalFormatting>
        <x14:conditionalFormatting xmlns:xm="http://schemas.microsoft.com/office/excel/2006/main">
          <x14:cfRule type="cellIs" priority="1578" operator="between" id="{74096611-AE91-48C7-A97C-6E88568CE998}">
            <xm:f>Einstellungen!$E$102</xm:f>
            <xm:f>Einstellungen!$F$102</xm:f>
            <x14:dxf>
              <fill>
                <patternFill>
                  <bgColor rgb="FFFFFF00"/>
                </patternFill>
              </fill>
            </x14:dxf>
          </x14:cfRule>
          <xm:sqref>T48:T51</xm:sqref>
        </x14:conditionalFormatting>
        <x14:conditionalFormatting xmlns:xm="http://schemas.microsoft.com/office/excel/2006/main">
          <x14:cfRule type="cellIs" priority="1577" operator="between" id="{953EFCDE-D6DF-47C1-AB81-54FB3F648006}">
            <xm:f>Einstellungen!$E$103</xm:f>
            <xm:f>Einstellungen!$F$103</xm:f>
            <x14:dxf>
              <fill>
                <patternFill>
                  <bgColor rgb="FFFFFF00"/>
                </patternFill>
              </fill>
            </x14:dxf>
          </x14:cfRule>
          <xm:sqref>T48:T51</xm:sqref>
        </x14:conditionalFormatting>
        <x14:conditionalFormatting xmlns:xm="http://schemas.microsoft.com/office/excel/2006/main">
          <x14:cfRule type="cellIs" priority="1569" operator="between" id="{2948FB1C-9ECF-4223-B4CC-39C21B58D978}">
            <xm:f>Einstellungen!$F$93</xm:f>
            <xm:f>Einstellungen!$G$93</xm:f>
            <x14:dxf>
              <fill>
                <patternFill>
                  <bgColor rgb="FFFFFF00"/>
                </patternFill>
              </fill>
            </x14:dxf>
          </x14:cfRule>
          <x14:cfRule type="cellIs" priority="1570" operator="between" id="{86EF63E2-0455-464D-B950-BF1D602FBDE4}">
            <xm:f>Einstellungen!$F$92</xm:f>
            <xm:f>Einstellungen!$G$92</xm:f>
            <x14:dxf>
              <fill>
                <patternFill>
                  <bgColor rgb="FFFFFF00"/>
                </patternFill>
              </fill>
            </x14:dxf>
          </x14:cfRule>
          <x14:cfRule type="cellIs" priority="1571" operator="between" id="{1BF3A7BF-B0FC-42EC-AC5A-BAD40E7FFD20}">
            <xm:f>Einstellungen!$E$108</xm:f>
            <xm:f>Einstellungen!$F$108</xm:f>
            <x14:dxf>
              <fill>
                <patternFill>
                  <bgColor rgb="FFFFFF00"/>
                </patternFill>
              </fill>
            </x14:dxf>
          </x14:cfRule>
          <x14:cfRule type="cellIs" priority="1572" operator="between" id="{032F29AA-5973-4A7B-9637-77BCB5B0F7B8}">
            <xm:f>Einstellungen!$E$107</xm:f>
            <xm:f>Einstellungen!$F$107</xm:f>
            <x14:dxf>
              <fill>
                <patternFill>
                  <bgColor rgb="FFFFFF00"/>
                </patternFill>
              </fill>
            </x14:dxf>
          </x14:cfRule>
          <x14:cfRule type="cellIs" priority="1573" operator="between" id="{C9F09F3F-2FB6-4CC7-8439-E9D41DE45107}">
            <xm:f>Einstellungen!$E$106</xm:f>
            <xm:f>Einstellungen!$F$106</xm:f>
            <x14:dxf>
              <fill>
                <patternFill>
                  <bgColor rgb="FFFFFF00"/>
                </patternFill>
              </fill>
            </x14:dxf>
          </x14:cfRule>
          <x14:cfRule type="cellIs" priority="1574" operator="between" id="{03E86FCA-1C43-43AE-A60A-DCABC268BB69}">
            <xm:f>Einstellungen!$E$105</xm:f>
            <xm:f>Einstellungen!$F$105</xm:f>
            <x14:dxf>
              <fill>
                <patternFill>
                  <bgColor rgb="FFFFFF00"/>
                </patternFill>
              </fill>
            </x14:dxf>
          </x14:cfRule>
          <x14:cfRule type="cellIs" priority="1575" operator="between" id="{E16C1225-1A5F-4787-99DE-8C5674774E36}">
            <xm:f>Einstellungen!$E$104</xm:f>
            <xm:f>Einstellungen!$F$104</xm:f>
            <x14:dxf>
              <fill>
                <patternFill>
                  <bgColor rgb="FFFFFF00"/>
                </patternFill>
              </fill>
            </x14:dxf>
          </x14:cfRule>
          <x14:cfRule type="cellIs" priority="1576" operator="between" id="{CF112A5E-1CCB-4AB8-93EC-C4458627132E}">
            <xm:f>Einstellungen!$E$101</xm:f>
            <xm:f>Einstellungen!$F$101</xm:f>
            <x14:dxf>
              <fill>
                <patternFill>
                  <bgColor rgb="FFFFFF00"/>
                </patternFill>
              </fill>
            </x14:dxf>
          </x14:cfRule>
          <xm:sqref>T48:T51</xm:sqref>
        </x14:conditionalFormatting>
        <x14:conditionalFormatting xmlns:xm="http://schemas.microsoft.com/office/excel/2006/main">
          <x14:cfRule type="cellIs" priority="1568" operator="between" id="{C742BE26-E55F-4549-B7E9-6A7E7633F775}">
            <xm:f>Einstellungen!$E$100</xm:f>
            <xm:f>Einstellungen!$F$100</xm:f>
            <x14:dxf>
              <fill>
                <patternFill>
                  <bgColor rgb="FFFFFF00"/>
                </patternFill>
              </fill>
            </x14:dxf>
          </x14:cfRule>
          <xm:sqref>T48:T51</xm:sqref>
        </x14:conditionalFormatting>
        <x14:conditionalFormatting xmlns:xm="http://schemas.microsoft.com/office/excel/2006/main">
          <x14:cfRule type="expression" priority="1567" id="{916FCA23-9D9C-4CE1-9227-17BED3060840}">
            <xm:f>AND(Einstellungen!$E$51="x")</xm:f>
            <x14:dxf>
              <fill>
                <patternFill>
                  <bgColor theme="0" tint="-0.14996795556505021"/>
                </patternFill>
              </fill>
            </x14:dxf>
          </x14:cfRule>
          <xm:sqref>D62:F65</xm:sqref>
        </x14:conditionalFormatting>
        <x14:conditionalFormatting xmlns:xm="http://schemas.microsoft.com/office/excel/2006/main">
          <x14:cfRule type="expression" priority="1566" id="{4236A624-DD75-4096-A211-27B15AA727C6}">
            <xm:f>AND(Einstellungen!$E$51="x")</xm:f>
            <x14:dxf>
              <fill>
                <patternFill>
                  <bgColor theme="0" tint="-0.14996795556505021"/>
                </patternFill>
              </fill>
            </x14:dxf>
          </x14:cfRule>
          <xm:sqref>AU62:AU65</xm:sqref>
        </x14:conditionalFormatting>
        <x14:conditionalFormatting xmlns:xm="http://schemas.microsoft.com/office/excel/2006/main">
          <x14:cfRule type="cellIs" priority="1565" operator="between" id="{BC3C1D3C-606B-45DE-BE5E-4D6EAC624862}">
            <xm:f>Einstellungen!$E$102</xm:f>
            <xm:f>Einstellungen!$F$102</xm:f>
            <x14:dxf>
              <fill>
                <patternFill>
                  <bgColor rgb="FFFFFF00"/>
                </patternFill>
              </fill>
            </x14:dxf>
          </x14:cfRule>
          <xm:sqref>T62:T65</xm:sqref>
        </x14:conditionalFormatting>
        <x14:conditionalFormatting xmlns:xm="http://schemas.microsoft.com/office/excel/2006/main">
          <x14:cfRule type="cellIs" priority="1564" operator="between" id="{E6C6F2FF-84B3-45C5-AF64-68F4417024A3}">
            <xm:f>Einstellungen!$E$103</xm:f>
            <xm:f>Einstellungen!$F$103</xm:f>
            <x14:dxf>
              <fill>
                <patternFill>
                  <bgColor rgb="FFFFFF00"/>
                </patternFill>
              </fill>
            </x14:dxf>
          </x14:cfRule>
          <xm:sqref>T62:T65</xm:sqref>
        </x14:conditionalFormatting>
        <x14:conditionalFormatting xmlns:xm="http://schemas.microsoft.com/office/excel/2006/main">
          <x14:cfRule type="cellIs" priority="1556" operator="between" id="{55095CD4-EC80-4019-81A3-852C5FCB53B6}">
            <xm:f>Einstellungen!$F$93</xm:f>
            <xm:f>Einstellungen!$G$93</xm:f>
            <x14:dxf>
              <fill>
                <patternFill>
                  <bgColor rgb="FFFFFF00"/>
                </patternFill>
              </fill>
            </x14:dxf>
          </x14:cfRule>
          <x14:cfRule type="cellIs" priority="1557" operator="between" id="{B13B6666-811D-407E-8DEA-5E80406F6664}">
            <xm:f>Einstellungen!$F$92</xm:f>
            <xm:f>Einstellungen!$G$92</xm:f>
            <x14:dxf>
              <fill>
                <patternFill>
                  <bgColor rgb="FFFFFF00"/>
                </patternFill>
              </fill>
            </x14:dxf>
          </x14:cfRule>
          <x14:cfRule type="cellIs" priority="1558" operator="between" id="{02F7E331-1535-42C5-8832-1766EE012ECE}">
            <xm:f>Einstellungen!$E$108</xm:f>
            <xm:f>Einstellungen!$F$108</xm:f>
            <x14:dxf>
              <fill>
                <patternFill>
                  <bgColor rgb="FFFFFF00"/>
                </patternFill>
              </fill>
            </x14:dxf>
          </x14:cfRule>
          <x14:cfRule type="cellIs" priority="1559" operator="between" id="{720FABD4-3EAC-4CB2-946D-DFD07C24443E}">
            <xm:f>Einstellungen!$E$107</xm:f>
            <xm:f>Einstellungen!$F$107</xm:f>
            <x14:dxf>
              <fill>
                <patternFill>
                  <bgColor rgb="FFFFFF00"/>
                </patternFill>
              </fill>
            </x14:dxf>
          </x14:cfRule>
          <x14:cfRule type="cellIs" priority="1560" operator="between" id="{16C9A6DB-9EB8-496E-9DB6-EC6D14264295}">
            <xm:f>Einstellungen!$E$106</xm:f>
            <xm:f>Einstellungen!$F$106</xm:f>
            <x14:dxf>
              <fill>
                <patternFill>
                  <bgColor rgb="FFFFFF00"/>
                </patternFill>
              </fill>
            </x14:dxf>
          </x14:cfRule>
          <x14:cfRule type="cellIs" priority="1561" operator="between" id="{5B6C83A8-4BDC-4492-8DA6-C14E9F258340}">
            <xm:f>Einstellungen!$E$105</xm:f>
            <xm:f>Einstellungen!$F$105</xm:f>
            <x14:dxf>
              <fill>
                <patternFill>
                  <bgColor rgb="FFFFFF00"/>
                </patternFill>
              </fill>
            </x14:dxf>
          </x14:cfRule>
          <x14:cfRule type="cellIs" priority="1562" operator="between" id="{593EDB26-17B1-4F18-8688-4DE906C76927}">
            <xm:f>Einstellungen!$E$104</xm:f>
            <xm:f>Einstellungen!$F$104</xm:f>
            <x14:dxf>
              <fill>
                <patternFill>
                  <bgColor rgb="FFFFFF00"/>
                </patternFill>
              </fill>
            </x14:dxf>
          </x14:cfRule>
          <x14:cfRule type="cellIs" priority="1563" operator="between" id="{31BF6D79-F15A-44F4-8B63-7781D76D1393}">
            <xm:f>Einstellungen!$E$101</xm:f>
            <xm:f>Einstellungen!$F$101</xm:f>
            <x14:dxf>
              <fill>
                <patternFill>
                  <bgColor rgb="FFFFFF00"/>
                </patternFill>
              </fill>
            </x14:dxf>
          </x14:cfRule>
          <xm:sqref>T62:T65</xm:sqref>
        </x14:conditionalFormatting>
        <x14:conditionalFormatting xmlns:xm="http://schemas.microsoft.com/office/excel/2006/main">
          <x14:cfRule type="cellIs" priority="1555" operator="between" id="{5E4D1936-0EA0-40A1-92B6-E962E81AC80D}">
            <xm:f>Einstellungen!$E$100</xm:f>
            <xm:f>Einstellungen!$F$100</xm:f>
            <x14:dxf>
              <fill>
                <patternFill>
                  <bgColor rgb="FFFFFF00"/>
                </patternFill>
              </fill>
            </x14:dxf>
          </x14:cfRule>
          <xm:sqref>T62:T65</xm:sqref>
        </x14:conditionalFormatting>
        <x14:conditionalFormatting xmlns:xm="http://schemas.microsoft.com/office/excel/2006/main">
          <x14:cfRule type="expression" priority="1554" id="{5B8C2B55-D83C-4F2A-B178-309531F516C3}">
            <xm:f>AND(Einstellungen!$E$51="x")</xm:f>
            <x14:dxf>
              <fill>
                <patternFill>
                  <bgColor theme="0" tint="-0.14996795556505021"/>
                </patternFill>
              </fill>
            </x14:dxf>
          </x14:cfRule>
          <xm:sqref>D76:F79</xm:sqref>
        </x14:conditionalFormatting>
        <x14:conditionalFormatting xmlns:xm="http://schemas.microsoft.com/office/excel/2006/main">
          <x14:cfRule type="expression" priority="1553" id="{2F01221F-214D-4750-BD22-DB53F852A1B6}">
            <xm:f>AND(Einstellungen!$E$51="x")</xm:f>
            <x14:dxf>
              <fill>
                <patternFill>
                  <bgColor theme="0" tint="-0.14996795556505021"/>
                </patternFill>
              </fill>
            </x14:dxf>
          </x14:cfRule>
          <xm:sqref>AU76:AU79</xm:sqref>
        </x14:conditionalFormatting>
        <x14:conditionalFormatting xmlns:xm="http://schemas.microsoft.com/office/excel/2006/main">
          <x14:cfRule type="cellIs" priority="1552" operator="between" id="{303B0F6C-C9D2-4CA6-8989-D3CE78F71183}">
            <xm:f>Einstellungen!$E$102</xm:f>
            <xm:f>Einstellungen!$F$102</xm:f>
            <x14:dxf>
              <fill>
                <patternFill>
                  <bgColor rgb="FFFFFF00"/>
                </patternFill>
              </fill>
            </x14:dxf>
          </x14:cfRule>
          <xm:sqref>T76:T79</xm:sqref>
        </x14:conditionalFormatting>
        <x14:conditionalFormatting xmlns:xm="http://schemas.microsoft.com/office/excel/2006/main">
          <x14:cfRule type="cellIs" priority="1551" operator="between" id="{E6B091E7-6A89-4D3F-9C9B-4014859FAABC}">
            <xm:f>Einstellungen!$E$103</xm:f>
            <xm:f>Einstellungen!$F$103</xm:f>
            <x14:dxf>
              <fill>
                <patternFill>
                  <bgColor rgb="FFFFFF00"/>
                </patternFill>
              </fill>
            </x14:dxf>
          </x14:cfRule>
          <xm:sqref>T76:T79</xm:sqref>
        </x14:conditionalFormatting>
        <x14:conditionalFormatting xmlns:xm="http://schemas.microsoft.com/office/excel/2006/main">
          <x14:cfRule type="cellIs" priority="1543" operator="between" id="{B2352413-22EB-4708-BF20-3BB7C2C99E96}">
            <xm:f>Einstellungen!$F$93</xm:f>
            <xm:f>Einstellungen!$G$93</xm:f>
            <x14:dxf>
              <fill>
                <patternFill>
                  <bgColor rgb="FFFFFF00"/>
                </patternFill>
              </fill>
            </x14:dxf>
          </x14:cfRule>
          <x14:cfRule type="cellIs" priority="1544" operator="between" id="{B80160B1-EE96-4F3B-AF81-DCD9C8A0B145}">
            <xm:f>Einstellungen!$F$92</xm:f>
            <xm:f>Einstellungen!$G$92</xm:f>
            <x14:dxf>
              <fill>
                <patternFill>
                  <bgColor rgb="FFFFFF00"/>
                </patternFill>
              </fill>
            </x14:dxf>
          </x14:cfRule>
          <x14:cfRule type="cellIs" priority="1545" operator="between" id="{CA9E6C1C-281E-43F8-A60C-291528D8770D}">
            <xm:f>Einstellungen!$E$108</xm:f>
            <xm:f>Einstellungen!$F$108</xm:f>
            <x14:dxf>
              <fill>
                <patternFill>
                  <bgColor rgb="FFFFFF00"/>
                </patternFill>
              </fill>
            </x14:dxf>
          </x14:cfRule>
          <x14:cfRule type="cellIs" priority="1546" operator="between" id="{42E29F96-2113-490D-BBA1-C15E69F780B4}">
            <xm:f>Einstellungen!$E$107</xm:f>
            <xm:f>Einstellungen!$F$107</xm:f>
            <x14:dxf>
              <fill>
                <patternFill>
                  <bgColor rgb="FFFFFF00"/>
                </patternFill>
              </fill>
            </x14:dxf>
          </x14:cfRule>
          <x14:cfRule type="cellIs" priority="1547" operator="between" id="{2E7F9A7C-EDF7-4492-AA4E-11138E40B7F7}">
            <xm:f>Einstellungen!$E$106</xm:f>
            <xm:f>Einstellungen!$F$106</xm:f>
            <x14:dxf>
              <fill>
                <patternFill>
                  <bgColor rgb="FFFFFF00"/>
                </patternFill>
              </fill>
            </x14:dxf>
          </x14:cfRule>
          <x14:cfRule type="cellIs" priority="1548" operator="between" id="{B3F9EA9F-7705-4468-AFD3-1A67F84BAB16}">
            <xm:f>Einstellungen!$E$105</xm:f>
            <xm:f>Einstellungen!$F$105</xm:f>
            <x14:dxf>
              <fill>
                <patternFill>
                  <bgColor rgb="FFFFFF00"/>
                </patternFill>
              </fill>
            </x14:dxf>
          </x14:cfRule>
          <x14:cfRule type="cellIs" priority="1549" operator="between" id="{A8A3532A-DC29-4C49-8E8D-C76E5381668F}">
            <xm:f>Einstellungen!$E$104</xm:f>
            <xm:f>Einstellungen!$F$104</xm:f>
            <x14:dxf>
              <fill>
                <patternFill>
                  <bgColor rgb="FFFFFF00"/>
                </patternFill>
              </fill>
            </x14:dxf>
          </x14:cfRule>
          <x14:cfRule type="cellIs" priority="1550" operator="between" id="{74131822-5DCE-431F-AAD2-F214036DEB49}">
            <xm:f>Einstellungen!$E$101</xm:f>
            <xm:f>Einstellungen!$F$101</xm:f>
            <x14:dxf>
              <fill>
                <patternFill>
                  <bgColor rgb="FFFFFF00"/>
                </patternFill>
              </fill>
            </x14:dxf>
          </x14:cfRule>
          <xm:sqref>T76:T79</xm:sqref>
        </x14:conditionalFormatting>
        <x14:conditionalFormatting xmlns:xm="http://schemas.microsoft.com/office/excel/2006/main">
          <x14:cfRule type="cellIs" priority="1542" operator="between" id="{6B969FCC-6211-41DA-815A-EF6221FD953C}">
            <xm:f>Einstellungen!$E$100</xm:f>
            <xm:f>Einstellungen!$F$100</xm:f>
            <x14:dxf>
              <fill>
                <patternFill>
                  <bgColor rgb="FFFFFF00"/>
                </patternFill>
              </fill>
            </x14:dxf>
          </x14:cfRule>
          <xm:sqref>T76:T79</xm:sqref>
        </x14:conditionalFormatting>
        <x14:conditionalFormatting xmlns:xm="http://schemas.microsoft.com/office/excel/2006/main">
          <x14:cfRule type="expression" priority="1541" id="{1B4C2A9E-4DFD-4148-BE9E-406356942DAF}">
            <xm:f>Einstellungen!#REF!="x"</xm:f>
            <x14:dxf>
              <fill>
                <patternFill>
                  <bgColor theme="6" tint="0.39994506668294322"/>
                </patternFill>
              </fill>
            </x14:dxf>
          </x14:cfRule>
          <xm:sqref>A84:A85</xm:sqref>
        </x14:conditionalFormatting>
        <x14:conditionalFormatting xmlns:xm="http://schemas.microsoft.com/office/excel/2006/main">
          <x14:cfRule type="expression" priority="1536" id="{FEBBE868-E134-438F-B1F0-1C20B882BD98}">
            <xm:f>Einstellungen!#REF!="x"</xm:f>
            <x14:dxf>
              <fill>
                <patternFill>
                  <bgColor theme="9" tint="0.39994506668294322"/>
                </patternFill>
              </fill>
            </x14:dxf>
          </x14:cfRule>
          <x14:cfRule type="expression" priority="1537" id="{B4813D4B-1301-43DB-BB91-3E79B1E52D39}">
            <xm:f>Einstellungen!#REF!="x"</xm:f>
            <x14:dxf>
              <fill>
                <patternFill>
                  <bgColor theme="5" tint="0.39994506668294322"/>
                </patternFill>
              </fill>
            </x14:dxf>
          </x14:cfRule>
          <x14:cfRule type="expression" priority="1538" id="{9300498E-C23A-474F-B79F-8EACADB4726B}">
            <xm:f>Einstellungen!#REF!="x"</xm:f>
            <x14:dxf>
              <fill>
                <patternFill>
                  <bgColor theme="0" tint="-0.24994659260841701"/>
                </patternFill>
              </fill>
            </x14:dxf>
          </x14:cfRule>
          <x14:cfRule type="expression" priority="1539" id="{5BB7460C-07DB-48CE-B5D9-D8CF68E73A52}">
            <xm:f>Einstellungen!#REF!="x"</xm:f>
            <x14:dxf>
              <fill>
                <patternFill>
                  <bgColor theme="3" tint="0.39994506668294322"/>
                </patternFill>
              </fill>
            </x14:dxf>
          </x14:cfRule>
          <x14:cfRule type="expression" priority="1540" id="{5BFD2599-95A9-4E68-8139-2E8EF3022BE4}">
            <xm:f>Einstellungen!#REF!="x"</xm:f>
            <x14:dxf>
              <fill>
                <patternFill>
                  <bgColor theme="8" tint="0.39994506668294322"/>
                </patternFill>
              </fill>
            </x14:dxf>
          </x14:cfRule>
          <xm:sqref>A84:A85</xm:sqref>
        </x14:conditionalFormatting>
        <x14:conditionalFormatting xmlns:xm="http://schemas.microsoft.com/office/excel/2006/main">
          <x14:cfRule type="expression" priority="1535" id="{E3BDBE6F-FE1F-4364-A286-6E3E1F3C711E}">
            <xm:f>AND(Einstellungen!$F$49="x")</xm:f>
            <x14:dxf>
              <fill>
                <patternFill>
                  <bgColor theme="0" tint="-0.14996795556505021"/>
                </patternFill>
              </fill>
            </x14:dxf>
          </x14:cfRule>
          <xm:sqref>A22:J23 A48:F51 A62:F65 A76:F79 A34:K37 K48:K51 K62:K65 K76:K79 T76:T79 T62:T65 T48:T51 T34:T37 T20:T23 AC20:AC23 AC34:AC37 AC48:AC51 AC62:AC65 AC76:AC79 AL76:AL79 AL62:AL65 AL48:AL51 AL34:AL37 AL20:AL23 AU20:AU23 AU34:AU37 AU48:AU51 AU62:AU65 AU76:AU79 M76:O79 M62:O65 M48:O51 M34:O37 V20:X23 V34:X37 V48:X51 V62:X65 V76:X79 AE76:AG79 AE62:AG65 AE48:AG51 AE34:AG37 AE20:AG23 AN20:AP23 AN34:AP37 AN48:AP51 AN62:AP65 AN76:AP79 AW76:AY79 AW62:AY65 AW48:AY51 AW34:AY37 AW20:AY23 A20:A21</xm:sqref>
        </x14:conditionalFormatting>
        <x14:conditionalFormatting xmlns:xm="http://schemas.microsoft.com/office/excel/2006/main">
          <x14:cfRule type="expression" priority="1534" id="{F57A62B8-F264-47EE-802F-71E6E778F167}">
            <xm:f>AND(Einstellungen!$F$49="x")</xm:f>
            <x14:dxf>
              <fill>
                <patternFill>
                  <bgColor theme="0" tint="-0.14996795556505021"/>
                </patternFill>
              </fill>
            </x14:dxf>
          </x14:cfRule>
          <xm:sqref>T20:T23 AC20:AC23 AL20:AL23 AU20:AU23 V20:X23 AE20:AG23 AN20:AP23 AW20:AY23 A22:J23 A20:A21</xm:sqref>
        </x14:conditionalFormatting>
        <x14:conditionalFormatting xmlns:xm="http://schemas.microsoft.com/office/excel/2006/main">
          <x14:cfRule type="expression" priority="1533" id="{3BC9B68A-EFBD-4A36-97B2-C4E9404C843C}">
            <xm:f>Einstellungen!#REF!="x"</xm:f>
            <x14:dxf>
              <fill>
                <patternFill>
                  <bgColor theme="6" tint="0.39994506668294322"/>
                </patternFill>
              </fill>
            </x14:dxf>
          </x14:cfRule>
          <xm:sqref>A36:A37</xm:sqref>
        </x14:conditionalFormatting>
        <x14:conditionalFormatting xmlns:xm="http://schemas.microsoft.com/office/excel/2006/main">
          <x14:cfRule type="expression" priority="1528" id="{C501D38A-E929-492D-82F0-1F3885CFB7B6}">
            <xm:f>Einstellungen!#REF!="x"</xm:f>
            <x14:dxf>
              <fill>
                <patternFill>
                  <bgColor theme="9" tint="0.39994506668294322"/>
                </patternFill>
              </fill>
            </x14:dxf>
          </x14:cfRule>
          <x14:cfRule type="expression" priority="1529" id="{291A1779-E2E3-4612-9E99-D02D67501D66}">
            <xm:f>Einstellungen!#REF!="x"</xm:f>
            <x14:dxf>
              <fill>
                <patternFill>
                  <bgColor theme="5" tint="0.39994506668294322"/>
                </patternFill>
              </fill>
            </x14:dxf>
          </x14:cfRule>
          <x14:cfRule type="expression" priority="1530" id="{B6E9871C-CF2B-46EF-A078-509F39F76EC0}">
            <xm:f>Einstellungen!#REF!="x"</xm:f>
            <x14:dxf>
              <fill>
                <patternFill>
                  <bgColor theme="0" tint="-0.24994659260841701"/>
                </patternFill>
              </fill>
            </x14:dxf>
          </x14:cfRule>
          <x14:cfRule type="expression" priority="1531" id="{13E7F450-4453-4B19-A5DC-635551602FD4}">
            <xm:f>Einstellungen!#REF!="x"</xm:f>
            <x14:dxf>
              <fill>
                <patternFill>
                  <bgColor theme="3" tint="0.39994506668294322"/>
                </patternFill>
              </fill>
            </x14:dxf>
          </x14:cfRule>
          <x14:cfRule type="expression" priority="1532" id="{A10198E8-ECC7-477D-B751-4004D95292F0}">
            <xm:f>Einstellungen!#REF!="x"</xm:f>
            <x14:dxf>
              <fill>
                <patternFill>
                  <bgColor theme="8" tint="0.39994506668294322"/>
                </patternFill>
              </fill>
            </x14:dxf>
          </x14:cfRule>
          <xm:sqref>A36:A37</xm:sqref>
        </x14:conditionalFormatting>
        <x14:conditionalFormatting xmlns:xm="http://schemas.microsoft.com/office/excel/2006/main">
          <x14:cfRule type="expression" priority="1527" id="{774C3D54-AAF6-4894-8055-CD42A382A909}">
            <xm:f>Einstellungen!#REF!="x"</xm:f>
            <x14:dxf>
              <fill>
                <patternFill>
                  <bgColor theme="6" tint="0.39994506668294322"/>
                </patternFill>
              </fill>
            </x14:dxf>
          </x14:cfRule>
          <xm:sqref>A34:A35</xm:sqref>
        </x14:conditionalFormatting>
        <x14:conditionalFormatting xmlns:xm="http://schemas.microsoft.com/office/excel/2006/main">
          <x14:cfRule type="expression" priority="1523" id="{F894E631-0593-4EC8-8DE5-4DC6D1134D0C}">
            <xm:f>Einstellungen!#REF!="x"</xm:f>
            <x14:dxf>
              <fill>
                <patternFill>
                  <bgColor theme="9" tint="0.39994506668294322"/>
                </patternFill>
              </fill>
            </x14:dxf>
          </x14:cfRule>
          <x14:cfRule type="expression" priority="1524" id="{6037B02E-11A3-4400-86DC-C29E1DFE7EDD}">
            <xm:f>Einstellungen!#REF!="x"</xm:f>
            <x14:dxf>
              <fill>
                <patternFill>
                  <bgColor theme="5" tint="0.39994506668294322"/>
                </patternFill>
              </fill>
            </x14:dxf>
          </x14:cfRule>
          <x14:cfRule type="expression" priority="1525" id="{2F66CFBD-BF0D-47DB-9FE1-8F2876CDF204}">
            <xm:f>Einstellungen!#REF!="x"</xm:f>
            <x14:dxf>
              <fill>
                <patternFill>
                  <bgColor theme="3" tint="0.39994506668294322"/>
                </patternFill>
              </fill>
            </x14:dxf>
          </x14:cfRule>
          <x14:cfRule type="expression" priority="1526" id="{DF270FB2-106E-47CA-B534-537C32F23312}">
            <xm:f>Einstellungen!#REF!="x"</xm:f>
            <x14:dxf>
              <fill>
                <patternFill>
                  <bgColor theme="8" tint="0.39994506668294322"/>
                </patternFill>
              </fill>
            </x14:dxf>
          </x14:cfRule>
          <xm:sqref>A34:A35</xm:sqref>
        </x14:conditionalFormatting>
        <x14:conditionalFormatting xmlns:xm="http://schemas.microsoft.com/office/excel/2006/main">
          <x14:cfRule type="expression" priority="1522" id="{363B13CE-100F-441F-AD6B-F7F651B6D2FA}">
            <xm:f>AND(Einstellungen!$E$51="x")</xm:f>
            <x14:dxf>
              <fill>
                <patternFill>
                  <bgColor theme="0" tint="-0.14996795556505021"/>
                </patternFill>
              </fill>
            </x14:dxf>
          </x14:cfRule>
          <xm:sqref>D34:F37</xm:sqref>
        </x14:conditionalFormatting>
        <x14:conditionalFormatting xmlns:xm="http://schemas.microsoft.com/office/excel/2006/main">
          <x14:cfRule type="expression" priority="1521" id="{831AB802-F8EB-42B3-90D8-6C74C97BCD78}">
            <xm:f>AND(Einstellungen!$E$51="x")</xm:f>
            <x14:dxf>
              <fill>
                <patternFill>
                  <bgColor theme="0" tint="-0.14996795556505021"/>
                </patternFill>
              </fill>
            </x14:dxf>
          </x14:cfRule>
          <xm:sqref>AU34:AU37</xm:sqref>
        </x14:conditionalFormatting>
        <x14:conditionalFormatting xmlns:xm="http://schemas.microsoft.com/office/excel/2006/main">
          <x14:cfRule type="expression" priority="1520" id="{82487B21-A327-4F7C-80BA-5C568EE98424}">
            <xm:f>AND(Einstellungen!$F$49="x")</xm:f>
            <x14:dxf>
              <fill>
                <patternFill>
                  <bgColor theme="0" tint="-0.14996795556505021"/>
                </patternFill>
              </fill>
            </x14:dxf>
          </x14:cfRule>
          <xm:sqref>T34:T37 AC34:AC37 AL34:AL37 AU34:AU37 M34:O37 V34:X37 AE34:AG37 AN34:AP37 AW34:AY37 A34:K37</xm:sqref>
        </x14:conditionalFormatting>
        <x14:conditionalFormatting xmlns:xm="http://schemas.microsoft.com/office/excel/2006/main">
          <x14:cfRule type="expression" priority="1519" id="{59FDBCA8-63FF-474C-B75A-21CAB7057410}">
            <xm:f>Einstellungen!#REF!="x"</xm:f>
            <x14:dxf>
              <fill>
                <patternFill>
                  <bgColor theme="6" tint="0.39994506668294322"/>
                </patternFill>
              </fill>
            </x14:dxf>
          </x14:cfRule>
          <xm:sqref>A50:A51</xm:sqref>
        </x14:conditionalFormatting>
        <x14:conditionalFormatting xmlns:xm="http://schemas.microsoft.com/office/excel/2006/main">
          <x14:cfRule type="expression" priority="1514" id="{C8F70906-B9CB-4239-8FBB-BED9FC2CC96D}">
            <xm:f>Einstellungen!#REF!="x"</xm:f>
            <x14:dxf>
              <fill>
                <patternFill>
                  <bgColor theme="9" tint="0.39994506668294322"/>
                </patternFill>
              </fill>
            </x14:dxf>
          </x14:cfRule>
          <x14:cfRule type="expression" priority="1515" id="{18C2A2E7-7408-4953-BA38-4E1BEBFE722A}">
            <xm:f>Einstellungen!#REF!="x"</xm:f>
            <x14:dxf>
              <fill>
                <patternFill>
                  <bgColor theme="5" tint="0.39994506668294322"/>
                </patternFill>
              </fill>
            </x14:dxf>
          </x14:cfRule>
          <x14:cfRule type="expression" priority="1516" id="{FB90EAEF-D3AE-40CF-9C26-8415293CC04D}">
            <xm:f>Einstellungen!#REF!="x"</xm:f>
            <x14:dxf>
              <fill>
                <patternFill>
                  <bgColor theme="0" tint="-0.24994659260841701"/>
                </patternFill>
              </fill>
            </x14:dxf>
          </x14:cfRule>
          <x14:cfRule type="expression" priority="1517" id="{EB37136A-8CE0-4420-A248-BAAE77487DED}">
            <xm:f>Einstellungen!#REF!="x"</xm:f>
            <x14:dxf>
              <fill>
                <patternFill>
                  <bgColor theme="3" tint="0.39994506668294322"/>
                </patternFill>
              </fill>
            </x14:dxf>
          </x14:cfRule>
          <x14:cfRule type="expression" priority="1518" id="{1F886981-CE4A-4366-9A48-FAE5F43FC426}">
            <xm:f>Einstellungen!#REF!="x"</xm:f>
            <x14:dxf>
              <fill>
                <patternFill>
                  <bgColor theme="8" tint="0.39994506668294322"/>
                </patternFill>
              </fill>
            </x14:dxf>
          </x14:cfRule>
          <xm:sqref>A50:A51</xm:sqref>
        </x14:conditionalFormatting>
        <x14:conditionalFormatting xmlns:xm="http://schemas.microsoft.com/office/excel/2006/main">
          <x14:cfRule type="expression" priority="1513" id="{E51DE504-1D56-4500-B3CF-57684C2AE74E}">
            <xm:f>Einstellungen!#REF!="x"</xm:f>
            <x14:dxf>
              <fill>
                <patternFill>
                  <bgColor theme="6" tint="0.39994506668294322"/>
                </patternFill>
              </fill>
            </x14:dxf>
          </x14:cfRule>
          <xm:sqref>A48:A49</xm:sqref>
        </x14:conditionalFormatting>
        <x14:conditionalFormatting xmlns:xm="http://schemas.microsoft.com/office/excel/2006/main">
          <x14:cfRule type="expression" priority="1509" id="{17BDC440-F7FF-40E4-BF5C-4E0BE0EF9332}">
            <xm:f>Einstellungen!#REF!="x"</xm:f>
            <x14:dxf>
              <fill>
                <patternFill>
                  <bgColor theme="9" tint="0.39994506668294322"/>
                </patternFill>
              </fill>
            </x14:dxf>
          </x14:cfRule>
          <x14:cfRule type="expression" priority="1510" id="{5781E626-7EA6-462F-9BE0-D6D4E4A41DCF}">
            <xm:f>Einstellungen!#REF!="x"</xm:f>
            <x14:dxf>
              <fill>
                <patternFill>
                  <bgColor theme="5" tint="0.39994506668294322"/>
                </patternFill>
              </fill>
            </x14:dxf>
          </x14:cfRule>
          <x14:cfRule type="expression" priority="1511" id="{E721BA08-9E74-42BC-9DC3-ABEE2F4A3D3C}">
            <xm:f>Einstellungen!#REF!="x"</xm:f>
            <x14:dxf>
              <fill>
                <patternFill>
                  <bgColor theme="3" tint="0.39994506668294322"/>
                </patternFill>
              </fill>
            </x14:dxf>
          </x14:cfRule>
          <x14:cfRule type="expression" priority="1512" id="{72336CFB-1A9D-4EF1-8A66-3D56FE4AF211}">
            <xm:f>Einstellungen!#REF!="x"</xm:f>
            <x14:dxf>
              <fill>
                <patternFill>
                  <bgColor theme="8" tint="0.39994506668294322"/>
                </patternFill>
              </fill>
            </x14:dxf>
          </x14:cfRule>
          <xm:sqref>A48:A49</xm:sqref>
        </x14:conditionalFormatting>
        <x14:conditionalFormatting xmlns:xm="http://schemas.microsoft.com/office/excel/2006/main">
          <x14:cfRule type="expression" priority="1508" id="{81891C17-EA96-4A6D-9B6F-31EC4F11965A}">
            <xm:f>AND(Einstellungen!$E$51="x")</xm:f>
            <x14:dxf>
              <fill>
                <patternFill>
                  <bgColor theme="0" tint="-0.14996795556505021"/>
                </patternFill>
              </fill>
            </x14:dxf>
          </x14:cfRule>
          <xm:sqref>D48:F51</xm:sqref>
        </x14:conditionalFormatting>
        <x14:conditionalFormatting xmlns:xm="http://schemas.microsoft.com/office/excel/2006/main">
          <x14:cfRule type="expression" priority="1507" id="{EFAB14A4-E27A-4711-B818-01D3E2EBFFE8}">
            <xm:f>AND(Einstellungen!$E$51="x")</xm:f>
            <x14:dxf>
              <fill>
                <patternFill>
                  <bgColor theme="0" tint="-0.14996795556505021"/>
                </patternFill>
              </fill>
            </x14:dxf>
          </x14:cfRule>
          <xm:sqref>AU48:AU51</xm:sqref>
        </x14:conditionalFormatting>
        <x14:conditionalFormatting xmlns:xm="http://schemas.microsoft.com/office/excel/2006/main">
          <x14:cfRule type="expression" priority="1506" id="{7B11F2A1-0D3E-4A71-A5D4-C0EC3F63469E}">
            <xm:f>AND(Einstellungen!$F$49="x")</xm:f>
            <x14:dxf>
              <fill>
                <patternFill>
                  <bgColor theme="0" tint="-0.14996795556505021"/>
                </patternFill>
              </fill>
            </x14:dxf>
          </x14:cfRule>
          <xm:sqref>A48:F51 K48:K51 T48:T51 AC48:AC51 AL48:AL51 AU48:AU51 M48:O51 V48:X51 AE48:AG51 AN48:AP51 AW48:AY51</xm:sqref>
        </x14:conditionalFormatting>
        <x14:conditionalFormatting xmlns:xm="http://schemas.microsoft.com/office/excel/2006/main">
          <x14:cfRule type="expression" priority="1505" id="{25508150-13BA-40ED-9439-8BC8A2E0E692}">
            <xm:f>Einstellungen!#REF!="x"</xm:f>
            <x14:dxf>
              <fill>
                <patternFill>
                  <bgColor theme="6" tint="0.39994506668294322"/>
                </patternFill>
              </fill>
            </x14:dxf>
          </x14:cfRule>
          <xm:sqref>A64:A65</xm:sqref>
        </x14:conditionalFormatting>
        <x14:conditionalFormatting xmlns:xm="http://schemas.microsoft.com/office/excel/2006/main">
          <x14:cfRule type="expression" priority="1500" id="{00C77CE7-DC0A-4CB2-8868-3A8F409C2387}">
            <xm:f>Einstellungen!#REF!="x"</xm:f>
            <x14:dxf>
              <fill>
                <patternFill>
                  <bgColor theme="9" tint="0.39994506668294322"/>
                </patternFill>
              </fill>
            </x14:dxf>
          </x14:cfRule>
          <x14:cfRule type="expression" priority="1501" id="{A91EDCDA-86B3-4C9F-A9CE-1EC828A6B24F}">
            <xm:f>Einstellungen!#REF!="x"</xm:f>
            <x14:dxf>
              <fill>
                <patternFill>
                  <bgColor theme="5" tint="0.39994506668294322"/>
                </patternFill>
              </fill>
            </x14:dxf>
          </x14:cfRule>
          <x14:cfRule type="expression" priority="1502" id="{C0F9DB52-D7DD-443D-8EA9-AFDCDB72F2C4}">
            <xm:f>Einstellungen!#REF!="x"</xm:f>
            <x14:dxf>
              <fill>
                <patternFill>
                  <bgColor theme="0" tint="-0.24994659260841701"/>
                </patternFill>
              </fill>
            </x14:dxf>
          </x14:cfRule>
          <x14:cfRule type="expression" priority="1503" id="{219F8338-B77A-4C11-94D3-B6CBAF516858}">
            <xm:f>Einstellungen!#REF!="x"</xm:f>
            <x14:dxf>
              <fill>
                <patternFill>
                  <bgColor theme="3" tint="0.39994506668294322"/>
                </patternFill>
              </fill>
            </x14:dxf>
          </x14:cfRule>
          <x14:cfRule type="expression" priority="1504" id="{48C4B256-34F5-4BE1-964B-461E58998FF3}">
            <xm:f>Einstellungen!#REF!="x"</xm:f>
            <x14:dxf>
              <fill>
                <patternFill>
                  <bgColor theme="8" tint="0.39994506668294322"/>
                </patternFill>
              </fill>
            </x14:dxf>
          </x14:cfRule>
          <xm:sqref>A64:A65</xm:sqref>
        </x14:conditionalFormatting>
        <x14:conditionalFormatting xmlns:xm="http://schemas.microsoft.com/office/excel/2006/main">
          <x14:cfRule type="expression" priority="1499" id="{C2902716-61F6-465C-9D7C-16E13B530C86}">
            <xm:f>Einstellungen!#REF!="x"</xm:f>
            <x14:dxf>
              <fill>
                <patternFill>
                  <bgColor theme="6" tint="0.39994506668294322"/>
                </patternFill>
              </fill>
            </x14:dxf>
          </x14:cfRule>
          <xm:sqref>A62:A63</xm:sqref>
        </x14:conditionalFormatting>
        <x14:conditionalFormatting xmlns:xm="http://schemas.microsoft.com/office/excel/2006/main">
          <x14:cfRule type="expression" priority="1495" id="{C0BE5E23-9AE5-42B0-BFF1-91221ACA70FB}">
            <xm:f>Einstellungen!#REF!="x"</xm:f>
            <x14:dxf>
              <fill>
                <patternFill>
                  <bgColor theme="9" tint="0.39994506668294322"/>
                </patternFill>
              </fill>
            </x14:dxf>
          </x14:cfRule>
          <x14:cfRule type="expression" priority="1496" id="{0AECED68-A81A-4FC2-891D-37A902332C14}">
            <xm:f>Einstellungen!#REF!="x"</xm:f>
            <x14:dxf>
              <fill>
                <patternFill>
                  <bgColor theme="5" tint="0.39994506668294322"/>
                </patternFill>
              </fill>
            </x14:dxf>
          </x14:cfRule>
          <x14:cfRule type="expression" priority="1497" id="{30715786-C452-44E0-8834-B1BBB296494B}">
            <xm:f>Einstellungen!#REF!="x"</xm:f>
            <x14:dxf>
              <fill>
                <patternFill>
                  <bgColor theme="3" tint="0.39994506668294322"/>
                </patternFill>
              </fill>
            </x14:dxf>
          </x14:cfRule>
          <x14:cfRule type="expression" priority="1498" id="{8520D1EE-28E3-4DB4-8997-DD7348A57466}">
            <xm:f>Einstellungen!#REF!="x"</xm:f>
            <x14:dxf>
              <fill>
                <patternFill>
                  <bgColor theme="8" tint="0.39994506668294322"/>
                </patternFill>
              </fill>
            </x14:dxf>
          </x14:cfRule>
          <xm:sqref>A62:A63</xm:sqref>
        </x14:conditionalFormatting>
        <x14:conditionalFormatting xmlns:xm="http://schemas.microsoft.com/office/excel/2006/main">
          <x14:cfRule type="expression" priority="1494" id="{8AF649E5-4145-490C-A789-E81780A6F0F5}">
            <xm:f>AND(Einstellungen!$E$51="x")</xm:f>
            <x14:dxf>
              <fill>
                <patternFill>
                  <bgColor theme="0" tint="-0.14996795556505021"/>
                </patternFill>
              </fill>
            </x14:dxf>
          </x14:cfRule>
          <xm:sqref>D62:F65</xm:sqref>
        </x14:conditionalFormatting>
        <x14:conditionalFormatting xmlns:xm="http://schemas.microsoft.com/office/excel/2006/main">
          <x14:cfRule type="expression" priority="1493" id="{BC815587-B59C-48D9-99BE-5CB5FEC052CD}">
            <xm:f>AND(Einstellungen!$E$51="x")</xm:f>
            <x14:dxf>
              <fill>
                <patternFill>
                  <bgColor theme="0" tint="-0.14996795556505021"/>
                </patternFill>
              </fill>
            </x14:dxf>
          </x14:cfRule>
          <xm:sqref>AU62:AU65</xm:sqref>
        </x14:conditionalFormatting>
        <x14:conditionalFormatting xmlns:xm="http://schemas.microsoft.com/office/excel/2006/main">
          <x14:cfRule type="expression" priority="1492" id="{AFC8FE7D-8017-498B-B24A-6BA1835849A1}">
            <xm:f>AND(Einstellungen!$F$49="x")</xm:f>
            <x14:dxf>
              <fill>
                <patternFill>
                  <bgColor theme="0" tint="-0.14996795556505021"/>
                </patternFill>
              </fill>
            </x14:dxf>
          </x14:cfRule>
          <xm:sqref>A62:F65 K62:K65 T62:T65 AC62:AC65 AL62:AL65 AU62:AU65 M62:O65 V62:X65 AE62:AG65 AN62:AP65 AW62:AY65</xm:sqref>
        </x14:conditionalFormatting>
        <x14:conditionalFormatting xmlns:xm="http://schemas.microsoft.com/office/excel/2006/main">
          <x14:cfRule type="expression" priority="1491" id="{AADE4664-E4E9-4124-BCE3-848B15FB9096}">
            <xm:f>Einstellungen!#REF!="x"</xm:f>
            <x14:dxf>
              <fill>
                <patternFill>
                  <bgColor theme="6" tint="0.39994506668294322"/>
                </patternFill>
              </fill>
            </x14:dxf>
          </x14:cfRule>
          <xm:sqref>A78:A79</xm:sqref>
        </x14:conditionalFormatting>
        <x14:conditionalFormatting xmlns:xm="http://schemas.microsoft.com/office/excel/2006/main">
          <x14:cfRule type="expression" priority="1486" id="{8D6FA163-55A7-42BC-80C5-157FBAB983DA}">
            <xm:f>Einstellungen!#REF!="x"</xm:f>
            <x14:dxf>
              <fill>
                <patternFill>
                  <bgColor theme="9" tint="0.39994506668294322"/>
                </patternFill>
              </fill>
            </x14:dxf>
          </x14:cfRule>
          <x14:cfRule type="expression" priority="1487" id="{347FF2C4-6B4F-4355-A652-804E2EBE3A97}">
            <xm:f>Einstellungen!#REF!="x"</xm:f>
            <x14:dxf>
              <fill>
                <patternFill>
                  <bgColor theme="5" tint="0.39994506668294322"/>
                </patternFill>
              </fill>
            </x14:dxf>
          </x14:cfRule>
          <x14:cfRule type="expression" priority="1488" id="{B593AAB0-5016-4563-AC1A-2FAB098E2176}">
            <xm:f>Einstellungen!#REF!="x"</xm:f>
            <x14:dxf>
              <fill>
                <patternFill>
                  <bgColor theme="0" tint="-0.24994659260841701"/>
                </patternFill>
              </fill>
            </x14:dxf>
          </x14:cfRule>
          <x14:cfRule type="expression" priority="1489" id="{6BEF6E70-DD58-42BC-B56C-480682227D13}">
            <xm:f>Einstellungen!#REF!="x"</xm:f>
            <x14:dxf>
              <fill>
                <patternFill>
                  <bgColor theme="3" tint="0.39994506668294322"/>
                </patternFill>
              </fill>
            </x14:dxf>
          </x14:cfRule>
          <x14:cfRule type="expression" priority="1490" id="{DC42F1FD-B9E5-4080-A2E7-1E049D6D09CE}">
            <xm:f>Einstellungen!#REF!="x"</xm:f>
            <x14:dxf>
              <fill>
                <patternFill>
                  <bgColor theme="8" tint="0.39994506668294322"/>
                </patternFill>
              </fill>
            </x14:dxf>
          </x14:cfRule>
          <xm:sqref>A78:A79</xm:sqref>
        </x14:conditionalFormatting>
        <x14:conditionalFormatting xmlns:xm="http://schemas.microsoft.com/office/excel/2006/main">
          <x14:cfRule type="expression" priority="1485" id="{6FCEB269-7FAD-43FD-BE9A-8EE382EFB3CC}">
            <xm:f>Einstellungen!#REF!="x"</xm:f>
            <x14:dxf>
              <fill>
                <patternFill>
                  <bgColor theme="6" tint="0.39994506668294322"/>
                </patternFill>
              </fill>
            </x14:dxf>
          </x14:cfRule>
          <xm:sqref>A76:A77</xm:sqref>
        </x14:conditionalFormatting>
        <x14:conditionalFormatting xmlns:xm="http://schemas.microsoft.com/office/excel/2006/main">
          <x14:cfRule type="expression" priority="1481" id="{2BB33403-C0A8-4362-A561-03FABCF98F61}">
            <xm:f>Einstellungen!#REF!="x"</xm:f>
            <x14:dxf>
              <fill>
                <patternFill>
                  <bgColor theme="9" tint="0.39994506668294322"/>
                </patternFill>
              </fill>
            </x14:dxf>
          </x14:cfRule>
          <x14:cfRule type="expression" priority="1482" id="{56176533-4168-426A-809F-3571F722043A}">
            <xm:f>Einstellungen!#REF!="x"</xm:f>
            <x14:dxf>
              <fill>
                <patternFill>
                  <bgColor theme="5" tint="0.39994506668294322"/>
                </patternFill>
              </fill>
            </x14:dxf>
          </x14:cfRule>
          <x14:cfRule type="expression" priority="1483" id="{032DC0C6-02A4-4B77-A59C-5BFC1507189E}">
            <xm:f>Einstellungen!#REF!="x"</xm:f>
            <x14:dxf>
              <fill>
                <patternFill>
                  <bgColor theme="3" tint="0.39994506668294322"/>
                </patternFill>
              </fill>
            </x14:dxf>
          </x14:cfRule>
          <x14:cfRule type="expression" priority="1484" id="{729B1D0D-4875-45B7-B3D6-509D250437AE}">
            <xm:f>Einstellungen!#REF!="x"</xm:f>
            <x14:dxf>
              <fill>
                <patternFill>
                  <bgColor theme="8" tint="0.39994506668294322"/>
                </patternFill>
              </fill>
            </x14:dxf>
          </x14:cfRule>
          <xm:sqref>A76:A77</xm:sqref>
        </x14:conditionalFormatting>
        <x14:conditionalFormatting xmlns:xm="http://schemas.microsoft.com/office/excel/2006/main">
          <x14:cfRule type="expression" priority="1480" id="{B9E69DBC-73DF-4E2A-842D-D0555091D152}">
            <xm:f>AND(Einstellungen!$E$51="x")</xm:f>
            <x14:dxf>
              <fill>
                <patternFill>
                  <bgColor theme="0" tint="-0.14996795556505021"/>
                </patternFill>
              </fill>
            </x14:dxf>
          </x14:cfRule>
          <xm:sqref>D76:F79</xm:sqref>
        </x14:conditionalFormatting>
        <x14:conditionalFormatting xmlns:xm="http://schemas.microsoft.com/office/excel/2006/main">
          <x14:cfRule type="expression" priority="1479" id="{8B3EDB4A-8441-499B-8667-CBD413C54DB2}">
            <xm:f>AND(Einstellungen!$E$51="x")</xm:f>
            <x14:dxf>
              <fill>
                <patternFill>
                  <bgColor theme="0" tint="-0.14996795556505021"/>
                </patternFill>
              </fill>
            </x14:dxf>
          </x14:cfRule>
          <xm:sqref>AU76:AU79</xm:sqref>
        </x14:conditionalFormatting>
        <x14:conditionalFormatting xmlns:xm="http://schemas.microsoft.com/office/excel/2006/main">
          <x14:cfRule type="expression" priority="1478" id="{ECF8C379-0842-459F-B50C-019A64D6F139}">
            <xm:f>AND(Einstellungen!$F$49="x")</xm:f>
            <x14:dxf>
              <fill>
                <patternFill>
                  <bgColor theme="0" tint="-0.14996795556505021"/>
                </patternFill>
              </fill>
            </x14:dxf>
          </x14:cfRule>
          <xm:sqref>A76:F79 K76:K79 T76:T79 AC76:AC79 AL76:AL79 AU76:AU79 M76:O79 V76:X79 AE76:AG79 AN76:AP79 AW76:AY79</xm:sqref>
        </x14:conditionalFormatting>
        <x14:conditionalFormatting xmlns:xm="http://schemas.microsoft.com/office/excel/2006/main">
          <x14:cfRule type="expression" priority="1468" id="{4AC3A837-7D4D-4F9C-AD46-F89CE57F9E43}">
            <xm:f>AND(B12&gt;=Einstellungen!$D$136,B12&lt;=Einstellungen!$E$136)</xm:f>
            <x14:dxf>
              <fill>
                <patternFill>
                  <bgColor rgb="FF00B050"/>
                </patternFill>
              </fill>
            </x14:dxf>
          </x14:cfRule>
          <x14:cfRule type="expression" priority="1469" id="{DE8459BE-15C3-4FFA-B0D7-94748F12D37C}">
            <xm:f>AND(B12&gt;=Einstellungen!$D$135,B12&lt;=Einstellungen!$E$135)</xm:f>
            <x14:dxf>
              <fill>
                <patternFill>
                  <bgColor rgb="FF00B050"/>
                </patternFill>
              </fill>
            </x14:dxf>
          </x14:cfRule>
          <x14:cfRule type="expression" priority="1470" id="{93FDFEDC-4F49-4427-8781-93CD53E523FE}">
            <xm:f>AND(B12&gt;=Einstellungen!$D$134,B12&lt;=Einstellungen!$E$134)</xm:f>
            <x14:dxf>
              <fill>
                <patternFill>
                  <bgColor rgb="FF00B050"/>
                </patternFill>
              </fill>
            </x14:dxf>
          </x14:cfRule>
          <x14:cfRule type="expression" priority="1471" id="{A01DDEA8-B8A7-48AA-B3D8-51EC5A37285A}">
            <xm:f>AND(B12&gt;=Einstellungen!$D$133,B12&lt;=Einstellungen!$E$133)</xm:f>
            <x14:dxf>
              <fill>
                <patternFill>
                  <bgColor rgb="FF00B050"/>
                </patternFill>
              </fill>
            </x14:dxf>
          </x14:cfRule>
          <x14:cfRule type="expression" priority="1472" id="{43166EB3-317C-4D33-9E7E-AC9228F8EAAB}">
            <xm:f>AND(B12&gt;=Einstellungen!$D$132,B12&lt;=Einstellungen!$E$132)</xm:f>
            <x14:dxf>
              <fill>
                <patternFill>
                  <bgColor rgb="FF00B050"/>
                </patternFill>
              </fill>
            </x14:dxf>
          </x14:cfRule>
          <x14:cfRule type="expression" priority="1473" id="{F0327E8F-CA25-4F70-9EF0-2888F86AFC4B}">
            <xm:f>AND(B12&gt;=Einstellungen!$D$131,B12&lt;=Einstellungen!$E$131)</xm:f>
            <x14:dxf>
              <fill>
                <patternFill>
                  <bgColor rgb="FF00B050"/>
                </patternFill>
              </fill>
            </x14:dxf>
          </x14:cfRule>
          <x14:cfRule type="expression" priority="1474" id="{BA40825A-31D1-4871-AA1F-7C5B151094A8}">
            <xm:f>AND(B12&gt;=Einstellungen!$D$130,B12&lt;=Einstellungen!$E$130)</xm:f>
            <x14:dxf>
              <fill>
                <patternFill>
                  <bgColor rgb="FF00B050"/>
                </patternFill>
              </fill>
            </x14:dxf>
          </x14:cfRule>
          <x14:cfRule type="expression" priority="1475" id="{1D037BAD-E04B-482A-95B0-F3B8A0343464}">
            <xm:f>AND(B12&gt;=Einstellungen!$D$129,B12&lt;=Einstellungen!$E$129)</xm:f>
            <x14:dxf>
              <fill>
                <patternFill>
                  <bgColor rgb="FF00B050"/>
                </patternFill>
              </fill>
            </x14:dxf>
          </x14:cfRule>
          <x14:cfRule type="expression" priority="1476" id="{C1070058-3D95-4C5C-8985-4B731AE4E4D8}">
            <xm:f>AND(B12&gt;=Einstellungen!$D$128,B12&lt;=Einstellungen!$E$128)</xm:f>
            <x14:dxf>
              <fill>
                <patternFill>
                  <bgColor rgb="FF00B050"/>
                </patternFill>
              </fill>
            </x14:dxf>
          </x14:cfRule>
          <x14:cfRule type="expression" priority="1477" id="{EE039F8D-C043-47F4-A67E-68BDD2A7C54F}">
            <xm:f>AND(B12&gt;=Einstellungen!$D$127,B12&lt;=Einstellungen!$E$127)</xm:f>
            <x14:dxf>
              <fill>
                <patternFill>
                  <bgColor rgb="FF00B050"/>
                </patternFill>
              </fill>
            </x14:dxf>
          </x14:cfRule>
          <xm:sqref>C17 C19 C23 C25 C27 C29 C31 C33 C39 C41 C43 C45 C47 C53 C55 C57 C59 C61 C67 C69 C71 C73 C75 C81 C83 C85 C35 C37 C49 C51 C63 C65 C77 C79 C13 C15</xm:sqref>
        </x14:conditionalFormatting>
        <x14:conditionalFormatting xmlns:xm="http://schemas.microsoft.com/office/excel/2006/main">
          <x14:cfRule type="expression" priority="1458" id="{7946FCAC-C70D-4031-9021-8CFB471750D6}">
            <xm:f>AND(B12&gt;=Einstellungen!$D$136,B12&lt;=Einstellungen!$E$136)</xm:f>
            <x14:dxf>
              <fill>
                <patternFill>
                  <bgColor rgb="FF00B050"/>
                </patternFill>
              </fill>
            </x14:dxf>
          </x14:cfRule>
          <x14:cfRule type="expression" priority="1459" id="{128C2629-4D29-4F36-9BED-33C0407BF151}">
            <xm:f>AND(B12&gt;=Einstellungen!$D$135,B12&lt;=Einstellungen!$E$135)</xm:f>
            <x14:dxf>
              <fill>
                <patternFill>
                  <bgColor rgb="FF00B050"/>
                </patternFill>
              </fill>
            </x14:dxf>
          </x14:cfRule>
          <x14:cfRule type="expression" priority="1460" id="{1EFBE415-A319-40D8-A47A-28BB7E89C213}">
            <xm:f>AND(B12&gt;=Einstellungen!$D$134,B12&lt;=Einstellungen!$E$134)</xm:f>
            <x14:dxf>
              <fill>
                <patternFill>
                  <bgColor rgb="FF00B050"/>
                </patternFill>
              </fill>
            </x14:dxf>
          </x14:cfRule>
          <x14:cfRule type="expression" priority="1461" id="{8BD6CC73-FCD1-4527-AC03-D199D8FF2D6B}">
            <xm:f>AND(B12&gt;=Einstellungen!$D$133,B12&lt;=Einstellungen!$E$133)</xm:f>
            <x14:dxf>
              <fill>
                <patternFill>
                  <bgColor rgb="FF00B050"/>
                </patternFill>
              </fill>
            </x14:dxf>
          </x14:cfRule>
          <x14:cfRule type="expression" priority="1462" id="{BE17CBB0-9BAF-4A9C-987C-2C30A707C71D}">
            <xm:f>AND(B12&gt;=Einstellungen!$D$132,B12&lt;=Einstellungen!$E$132)</xm:f>
            <x14:dxf>
              <fill>
                <patternFill>
                  <bgColor rgb="FF00B050"/>
                </patternFill>
              </fill>
            </x14:dxf>
          </x14:cfRule>
          <x14:cfRule type="expression" priority="1463" id="{FBF2301F-4FD1-4FBB-A0BC-1E3140733B97}">
            <xm:f>AND(B12&gt;=Einstellungen!$D$131,B12&lt;=Einstellungen!$E$131)</xm:f>
            <x14:dxf>
              <fill>
                <patternFill>
                  <bgColor rgb="FF00B050"/>
                </patternFill>
              </fill>
            </x14:dxf>
          </x14:cfRule>
          <x14:cfRule type="expression" priority="1464" id="{DBB7392D-BFFD-44AB-AF19-D76A03F3241D}">
            <xm:f>AND(B12&gt;=Einstellungen!$D$130,B12&lt;=Einstellungen!$E$130)</xm:f>
            <x14:dxf>
              <fill>
                <patternFill>
                  <bgColor rgb="FF00B050"/>
                </patternFill>
              </fill>
            </x14:dxf>
          </x14:cfRule>
          <x14:cfRule type="expression" priority="1465" id="{76D6CAC0-04E6-4482-A44A-6D58E17C7C6B}">
            <xm:f>AND(B12&gt;=Einstellungen!$D$129,B12&lt;=Einstellungen!$E$129)</xm:f>
            <x14:dxf>
              <fill>
                <patternFill>
                  <bgColor rgb="FF00B050"/>
                </patternFill>
              </fill>
            </x14:dxf>
          </x14:cfRule>
          <x14:cfRule type="expression" priority="1466" id="{778D71ED-86ED-424D-AB4B-FFBAD65B44AC}">
            <xm:f>AND(B12&gt;=Einstellungen!$D$128,B12&lt;=Einstellungen!$E$128)</xm:f>
            <x14:dxf>
              <fill>
                <patternFill>
                  <bgColor rgb="FF00B050"/>
                </patternFill>
              </fill>
            </x14:dxf>
          </x14:cfRule>
          <x14:cfRule type="expression" priority="1467" id="{CE89B441-50F9-486C-94B6-39387F1A9937}">
            <xm:f>AND(B12&gt;=Einstellungen!$D$127,B12&lt;=Einstellungen!$E$127)</xm:f>
            <x14:dxf>
              <fill>
                <patternFill>
                  <bgColor rgb="FF00B050"/>
                </patternFill>
              </fill>
            </x14:dxf>
          </x14:cfRule>
          <xm:sqref>C12 C16 C18 C22 C24 C26 C28 C30 C32 C38 C40 C42 C44 C46 C52 C54 C56 C58 C60 C66 C68 C70 C72 C74 C80 C82 C84 C34 C36 C48 C50 C62 C64 C76 C78 C14</xm:sqref>
        </x14:conditionalFormatting>
        <x14:conditionalFormatting xmlns:xm="http://schemas.microsoft.com/office/excel/2006/main">
          <x14:cfRule type="expression" priority="1448" id="{49405011-0CAB-47CF-8A5B-A3F35159BD04}">
            <xm:f>AND(B12&gt;=Einstellungen!$D$149,B12&lt;=Einstellungen!$E$149)</xm:f>
            <x14:dxf>
              <fill>
                <patternFill>
                  <bgColor theme="8" tint="0.39994506668294322"/>
                </patternFill>
              </fill>
            </x14:dxf>
          </x14:cfRule>
          <x14:cfRule type="expression" priority="1449" id="{BE8EDF63-9D90-4662-870C-D10CA07A8095}">
            <xm:f>AND(B12&gt;=Einstellungen!$D$148,B12&lt;=Einstellungen!$E$148)</xm:f>
            <x14:dxf>
              <fill>
                <patternFill>
                  <bgColor theme="8" tint="0.39994506668294322"/>
                </patternFill>
              </fill>
            </x14:dxf>
          </x14:cfRule>
          <x14:cfRule type="expression" priority="1450" id="{4799260F-217F-489C-B30B-57A2E912005E}">
            <xm:f>AND(B12&gt;=Einstellungen!$D$147,B12&lt;=Einstellungen!$E$147)</xm:f>
            <x14:dxf>
              <fill>
                <patternFill>
                  <bgColor theme="8" tint="0.39994506668294322"/>
                </patternFill>
              </fill>
            </x14:dxf>
          </x14:cfRule>
          <x14:cfRule type="expression" priority="1451" id="{6045410D-ABE5-46AF-89D1-8C04F2553ABC}">
            <xm:f>AND(B12&gt;=Einstellungen!$D$146,B12&lt;=Einstellungen!$E$146)</xm:f>
            <x14:dxf>
              <fill>
                <patternFill>
                  <bgColor theme="8" tint="0.39994506668294322"/>
                </patternFill>
              </fill>
            </x14:dxf>
          </x14:cfRule>
          <x14:cfRule type="expression" priority="1452" id="{C6473ADB-6E1A-49F4-9B3C-8D26497F5978}">
            <xm:f>AND(B12&gt;=Einstellungen!$D$145,B12&lt;=Einstellungen!$E$145)</xm:f>
            <x14:dxf>
              <fill>
                <patternFill>
                  <bgColor theme="8" tint="0.39994506668294322"/>
                </patternFill>
              </fill>
            </x14:dxf>
          </x14:cfRule>
          <x14:cfRule type="expression" priority="1453" id="{2EDE0A58-BBA5-43AC-8223-EC1BBDBE0EDB}">
            <xm:f>AND(B12&gt;=Einstellungen!$D$144,B12&lt;=Einstellungen!$E$144)</xm:f>
            <x14:dxf>
              <fill>
                <patternFill>
                  <bgColor theme="8" tint="0.39994506668294322"/>
                </patternFill>
              </fill>
            </x14:dxf>
          </x14:cfRule>
          <x14:cfRule type="expression" priority="1454" id="{8389E995-CD29-4D38-95E0-D017F8E1A35A}">
            <xm:f>AND(B12&gt;=Einstellungen!$D$143,B12&lt;=Einstellungen!$E$143)</xm:f>
            <x14:dxf>
              <fill>
                <patternFill>
                  <bgColor theme="8" tint="0.39994506668294322"/>
                </patternFill>
              </fill>
            </x14:dxf>
          </x14:cfRule>
          <x14:cfRule type="expression" priority="1455" id="{E01B1331-3606-4638-9A52-CCB2847C507C}">
            <xm:f>AND(B12&gt;=Einstellungen!$D$142,B12&lt;=Einstellungen!$E$142)</xm:f>
            <x14:dxf>
              <fill>
                <patternFill>
                  <bgColor theme="8" tint="0.39994506668294322"/>
                </patternFill>
              </fill>
            </x14:dxf>
          </x14:cfRule>
          <x14:cfRule type="expression" priority="1456" id="{AC1C6BBB-03C1-4ADB-A130-16BD34E017C2}">
            <xm:f>AND(B12&gt;=Einstellungen!$D$141,B12&lt;=Einstellungen!$E$141)</xm:f>
            <x14:dxf>
              <fill>
                <patternFill>
                  <bgColor theme="8" tint="0.39994506668294322"/>
                </patternFill>
              </fill>
            </x14:dxf>
          </x14:cfRule>
          <x14:cfRule type="expression" priority="1457" id="{7AF1957B-DD54-417A-B847-A614D69E86E3}">
            <xm:f>AND(B12&gt;=Einstellungen!$D$140,B12&lt;=Einstellungen!$E$140)</xm:f>
            <x14:dxf>
              <fill>
                <patternFill>
                  <bgColor theme="8" tint="0.39994506668294322"/>
                </patternFill>
              </fill>
            </x14:dxf>
          </x14:cfRule>
          <xm:sqref>AW16 AW18 AW20 AW22 AW24 AW26 AW28 AW30 AW32 AW38 AW40 AW42 AW44 AW46 AW52 AW54 AW56 AW58 AW60 AW66 AW68 AW70 AW72 AW74 AW80 AW82 AN16 AN18 AN20 AN22 AN24 AN26 AN28 AN30 AN32 AN38 AN40 AN42 AN44 AN46 AN52 AN54 AN56 AN58 AN60 AN66 AN68 AN70 AN72 AN74 AN80 AN82 AE16 AE18 AE20 AE22 AE24 AE26 AE28 AE30 AE32 AE38 AE40 AE42 AE44 AE46 AE52 AE54 AE56 AE58 AE60 AE66 AE68 AE70 AE72 AE74 AE80 AE82 V16 V18 V20 V22 V24 V26 V28 V30 V32 V38 V40 V42 V44 V46 V52 V54 V56 V58 V60 V66 V68 V70 V72 V74 V80 V82 M16 M18 M24 M26 M28 M30 M32 M38 M40 M42 M44 M46 M52 M54 M56 M58 M60 M66 M68 M70 M72 M74 M80 M82 D16 D18 D22 D24 D26 D28 D30 D32 D38 D40 D42 D44 D46 D52 D54 D56 D58 D60 D66 D68 D70 D72 D74 D80 D82 AW12 AW14 AN12 AN14 AE12 AE14 V12 V14 M12 M14 D12 D14 AW84 AN84 AE84 V84 M84 D84 AW34 AW36 AN34 AN36 AE34 AE36 V34 V36 M34 M36 D34 D36 AW48 AW50 AN48 AN50 AE48 AE50 V48 V50 M48 M50 D48 D50 AW62 AW64 AN62 AN64 AE62 AE64 V62 V64 M62 M64 D62 D64 AW76 AW78 AN76 AN78 AE76 AE78 V76 V78 M76 M78 D76 D78</xm:sqref>
        </x14:conditionalFormatting>
        <x14:conditionalFormatting xmlns:xm="http://schemas.microsoft.com/office/excel/2006/main">
          <x14:cfRule type="expression" priority="1438" id="{BF03FC7E-DE73-416C-BCCE-3DA3961B5CCF}">
            <xm:f>AND(B12&gt;=Einstellungen!$D$149,B12&lt;=Einstellungen!$E$149)</xm:f>
            <x14:dxf>
              <fill>
                <patternFill>
                  <bgColor theme="8" tint="0.39994506668294322"/>
                </patternFill>
              </fill>
            </x14:dxf>
          </x14:cfRule>
          <x14:cfRule type="expression" priority="1439" id="{300008EE-5B48-4BD2-B59C-08C3D1ABA18B}">
            <xm:f>AND(B12&gt;=Einstellungen!$D$148,B12&lt;=Einstellungen!$E$148)</xm:f>
            <x14:dxf>
              <fill>
                <patternFill>
                  <bgColor theme="8" tint="0.39994506668294322"/>
                </patternFill>
              </fill>
            </x14:dxf>
          </x14:cfRule>
          <x14:cfRule type="expression" priority="1440" id="{E998456B-E622-4C4D-A1DA-81F9CF29CD30}">
            <xm:f>AND(B12&gt;=Einstellungen!$D$147,B12&lt;=Einstellungen!$E$147)</xm:f>
            <x14:dxf>
              <fill>
                <patternFill>
                  <bgColor theme="8" tint="0.39994506668294322"/>
                </patternFill>
              </fill>
            </x14:dxf>
          </x14:cfRule>
          <x14:cfRule type="expression" priority="1441" id="{EFBCAC03-AA41-484B-893D-29EDA34ADF42}">
            <xm:f>AND(B12&gt;=Einstellungen!$D$146,B12&lt;=Einstellungen!$E$146)</xm:f>
            <x14:dxf>
              <fill>
                <patternFill>
                  <bgColor theme="8" tint="0.39994506668294322"/>
                </patternFill>
              </fill>
            </x14:dxf>
          </x14:cfRule>
          <x14:cfRule type="expression" priority="1442" id="{1AD43BFD-CC6C-4724-BECA-E2D2EC3C3F81}">
            <xm:f>AND(B12&gt;=Einstellungen!$D$145,B12&lt;=Einstellungen!$E$145)</xm:f>
            <x14:dxf>
              <fill>
                <patternFill>
                  <bgColor theme="8" tint="0.39994506668294322"/>
                </patternFill>
              </fill>
            </x14:dxf>
          </x14:cfRule>
          <x14:cfRule type="expression" priority="1443" id="{C7F9A057-7EA3-4836-90E1-5CCFEAB84029}">
            <xm:f>AND(B12&gt;=Einstellungen!$D$144,B12&lt;=Einstellungen!$E$144)</xm:f>
            <x14:dxf>
              <fill>
                <patternFill>
                  <bgColor theme="8" tint="0.39994506668294322"/>
                </patternFill>
              </fill>
            </x14:dxf>
          </x14:cfRule>
          <x14:cfRule type="expression" priority="1444" id="{C7389627-8FDE-4E3E-90EF-1090C733E960}">
            <xm:f>AND(B12&gt;=Einstellungen!$D$143,B12&lt;=Einstellungen!$E$143)</xm:f>
            <x14:dxf>
              <fill>
                <patternFill>
                  <bgColor theme="8" tint="0.39994506668294322"/>
                </patternFill>
              </fill>
            </x14:dxf>
          </x14:cfRule>
          <x14:cfRule type="expression" priority="1445" id="{EEB5B8A8-8071-4829-9628-62575CA4B040}">
            <xm:f>AND(B12&gt;=Einstellungen!$D$142,B12&lt;=Einstellungen!$E$142)</xm:f>
            <x14:dxf>
              <fill>
                <patternFill>
                  <bgColor theme="8" tint="0.39994506668294322"/>
                </patternFill>
              </fill>
            </x14:dxf>
          </x14:cfRule>
          <x14:cfRule type="expression" priority="1446" id="{5B29B373-5942-4B26-8160-E4A6B63CF3B1}">
            <xm:f>AND(B12&gt;=Einstellungen!$D$141,B12&lt;=Einstellungen!$E$141)</xm:f>
            <x14:dxf>
              <fill>
                <patternFill>
                  <bgColor theme="8" tint="0.39994506668294322"/>
                </patternFill>
              </fill>
            </x14:dxf>
          </x14:cfRule>
          <x14:cfRule type="expression" priority="1447" id="{049E591F-0329-4777-9B4C-A19066849C67}">
            <xm:f>AND(B12&gt;=Einstellungen!$D$140,B12&lt;=Einstellungen!$E$140)</xm:f>
            <x14:dxf>
              <fill>
                <patternFill>
                  <bgColor theme="8" tint="0.39994506668294322"/>
                </patternFill>
              </fill>
            </x14:dxf>
          </x14:cfRule>
          <xm:sqref>AW17 AW19 AW21 AW23 AW25 AW27 AW29 AW31 AW33 AW39 AW41 AW43 AW45 AW47 AW53 AW55 AW57 AW59 AW61 AW67 AW69 AW71 AW73 AW75 AW81 AN17 AN19 AN21 AN23 AN25 AN27 AN29 AN31 AN33 AN39 AN41 AN43 AN45 AN47 AN53 AN55 AN57 AN59 AN61 AN67 AN69 AN71 AN73 AN75 AN81 AE17 AE19 AE21 AE23 AE25 AE27 AE29 AE31 AE33 AE39 AE41 AE43 AE45 AE47 AE53 AE55 AE57 AE59 AE61 AE67 AE69 AE71 AE73 AE75 AE81 V17 V19 V21 V23 V25 V27 V29 V31 V33 V39 V41 V43 V45 V47 V53 V55 V57 V59 V61 V67 V69 V71 V73 V75 V81 M17 M19 M25 M27 M29 M31 M33 M39 M41 M43 M45 M47 M53 M55 M57 M59 M61 M67 M69 M71 M73 M75 M81 D17 D19 D23 D25 D27 D29 D31 D33 D39 D41 D43 D45 D47 D53 D55 D57 D59 D61 D67 D69 D71 D73 D75 D81 AW13 AW15 AN13 AN15 AE13 AE15 V13 V15 M13 M15 D13 D15 AW83 AN83 AE83 V83 M83 D83 AW85 AN85 AE85 V85 M85 D85 AW35 AW37 AN35 AN37 AE35 AE37 V35 V37 M35 M37 D35 D37 AW49 AW51 AN49 AN51 AE49 AE51 V49 V51 M49 M51 D49 D51 AW63 AW65 AN63 AN65 AE63 AE65 V63 V65 M63 M65 D63 D65 AW77 AW79 AN77 AN79 AE77 AE79 V77 V79 M77 M79 D77 D79</xm:sqref>
        </x14:conditionalFormatting>
        <x14:conditionalFormatting xmlns:xm="http://schemas.microsoft.com/office/excel/2006/main">
          <x14:cfRule type="expression" priority="1428" id="{C0DD6DA0-E1A0-4040-93FA-BDC4ECB49571}">
            <xm:f>AND(B12&gt;=Einstellungen!$D$162,B12&lt;=Einstellungen!$E$162)</xm:f>
            <x14:dxf>
              <fill>
                <patternFill>
                  <bgColor theme="6" tint="0.39994506668294322"/>
                </patternFill>
              </fill>
            </x14:dxf>
          </x14:cfRule>
          <x14:cfRule type="expression" priority="1429" id="{9FCC42D9-DF88-4F24-86DD-AD6ACE085470}">
            <xm:f>AND(B12&gt;=Einstellungen!$D$161,B12&lt;=Einstellungen!$E$161)</xm:f>
            <x14:dxf>
              <fill>
                <patternFill>
                  <bgColor theme="6" tint="0.39994506668294322"/>
                </patternFill>
              </fill>
            </x14:dxf>
          </x14:cfRule>
          <x14:cfRule type="expression" priority="1430" id="{947991A1-CF08-40C4-9F49-F162FCAA0813}">
            <xm:f>AND(B12&gt;=Einstellungen!$D$160,B12&lt;=Einstellungen!$E$160)</xm:f>
            <x14:dxf>
              <fill>
                <patternFill>
                  <bgColor theme="6" tint="0.39994506668294322"/>
                </patternFill>
              </fill>
            </x14:dxf>
          </x14:cfRule>
          <x14:cfRule type="expression" priority="1431" id="{1883B80A-6F59-46A9-9E6A-174040EB4AB4}">
            <xm:f>AND(B12&gt;=Einstellungen!$D$159,B12&lt;=Einstellungen!$E$159)</xm:f>
            <x14:dxf>
              <fill>
                <patternFill>
                  <bgColor theme="6" tint="0.39994506668294322"/>
                </patternFill>
              </fill>
            </x14:dxf>
          </x14:cfRule>
          <x14:cfRule type="expression" priority="1432" id="{38756F95-87E8-4F99-BC19-D6B8494FF514}">
            <xm:f>AND(B12&gt;=Einstellungen!$D$158,B12&lt;=Einstellungen!$E$158)</xm:f>
            <x14:dxf>
              <fill>
                <patternFill>
                  <bgColor theme="6" tint="0.39994506668294322"/>
                </patternFill>
              </fill>
            </x14:dxf>
          </x14:cfRule>
          <x14:cfRule type="expression" priority="1433" id="{A5883D5E-F1CA-4CA1-9099-108A764E5BDC}">
            <xm:f>AND(B12&gt;=Einstellungen!$D$157,B12&lt;=Einstellungen!$E$157)</xm:f>
            <x14:dxf>
              <fill>
                <patternFill>
                  <bgColor theme="6" tint="0.39994506668294322"/>
                </patternFill>
              </fill>
            </x14:dxf>
          </x14:cfRule>
          <x14:cfRule type="expression" priority="1434" id="{0B1F4E63-A84F-4B60-A528-289DADB5AAA7}">
            <xm:f>AND(B12&gt;=Einstellungen!$D$156,B12&lt;=Einstellungen!$E$156)</xm:f>
            <x14:dxf>
              <fill>
                <patternFill>
                  <bgColor theme="6" tint="0.39994506668294322"/>
                </patternFill>
              </fill>
            </x14:dxf>
          </x14:cfRule>
          <x14:cfRule type="expression" priority="1435" id="{8606DA32-14E7-4726-876B-C410EABA757B}">
            <xm:f>AND(B12&gt;=Einstellungen!$D$155,B12&lt;=Einstellungen!$E$155)</xm:f>
            <x14:dxf>
              <fill>
                <patternFill>
                  <bgColor theme="6" tint="0.39994506668294322"/>
                </patternFill>
              </fill>
            </x14:dxf>
          </x14:cfRule>
          <x14:cfRule type="expression" priority="1436" id="{8C11099A-67C1-4F9E-BA0C-328208BBCDBA}">
            <xm:f>AND(B12&gt;=Einstellungen!$D$154,B12&lt;=Einstellungen!$E$154)</xm:f>
            <x14:dxf>
              <fill>
                <patternFill>
                  <bgColor theme="6" tint="0.39994506668294322"/>
                </patternFill>
              </fill>
            </x14:dxf>
          </x14:cfRule>
          <x14:cfRule type="expression" priority="1437" id="{80B2D1E7-FE00-479B-ABE9-1ED0DE358207}">
            <xm:f>AND(B12&gt;=Einstellungen!$D$153,B12&lt;=Einstellungen!$E$153)</xm:f>
            <x14:dxf>
              <fill>
                <patternFill>
                  <bgColor theme="6" tint="0.39994506668294322"/>
                </patternFill>
              </fill>
            </x14:dxf>
          </x14:cfRule>
          <xm:sqref>AX16 AX18 AX20 AX22 AX24 AX26 AX28 AX30 AX32 AX38 AX40 AX42 AX44 AX46 AX52 AX54 AX56 AX58 AX60 AX66 AX68 AX70 AX72 AX74 AX80 AX82 AO16 AO18 AO20 AO22 AO24 AO26 AO28 AO30 AO32 AO38 AO40 AO42 AO44 AO46 AO52 AO54 AO56 AO58 AO60 AO66 AO68 AO70 AO72 AO74 AO80 AO82 AF16 AF18 AF20 AF22 AF24 AF26 AF28 AF30 AF32 AF38 AF40 AF42 AF44 AF46 AF52 AF54 AF56 AF58 AF60 AF66 AF68 AF70 AF72 AF74 AF80 AF82 W16 W18 W20 W22 W24 W26 W28 W30 W32 W38 W40 W42 W44 W46 W52 W54 W56 W58 W60 W66 W68 W70 W72 W74 W80 W82 N16 N18 N24 N26 N28 N30 N32 N38 N40 N42 N44 N46 N52 N54 N56 N58 N60 N66 N68 N70 N72 N74 N80 N82 E16 E18 E22 E24 E26 E28 E30 E32 E38 E40 E42 E44 E46 E52 E54 E56 E58 E60 E66 E68 E70 E72 E74 E80 E82 AX12 AX14 AO12 AO14 AF12 AF14 W12 W14 N12 N14 E12 E14 AX84 AO84 AF84 W84 N84 E84 AX34 AX36 AO34 AO36 AF34 AF36 W34 W36 N34 N36 E34 E36 AX48 AX50 AO48 AO50 AF48 AF50 W48 W50 N48 N50 E48 E50 AX62 AX64 AO62 AO64 AF62 AF64 W62 W64 N62 N64 E62 E64 AX76 AX78 AO76 AO78 AF76 AF78 W76 W78 N76 N78 E76 E78</xm:sqref>
        </x14:conditionalFormatting>
        <x14:conditionalFormatting xmlns:xm="http://schemas.microsoft.com/office/excel/2006/main">
          <x14:cfRule type="expression" priority="1418" id="{32A7268A-B62F-468F-B185-42220B54B437}">
            <xm:f>AND(B12&gt;=Einstellungen!$D$162,B12&lt;=Einstellungen!$E$162)</xm:f>
            <x14:dxf>
              <fill>
                <patternFill>
                  <bgColor theme="6" tint="0.39994506668294322"/>
                </patternFill>
              </fill>
            </x14:dxf>
          </x14:cfRule>
          <x14:cfRule type="expression" priority="1419" id="{089F1B63-F87D-4DE8-A265-42F58E58C977}">
            <xm:f>AND(B12&gt;=Einstellungen!$D$161,B12&lt;=Einstellungen!$E$161)</xm:f>
            <x14:dxf>
              <fill>
                <patternFill>
                  <bgColor theme="6" tint="0.39994506668294322"/>
                </patternFill>
              </fill>
            </x14:dxf>
          </x14:cfRule>
          <x14:cfRule type="expression" priority="1420" id="{5E757D7C-CC9C-41B5-8BC5-3F3C15ACB1A3}">
            <xm:f>AND(B12&gt;=Einstellungen!$D$160,B12&lt;=Einstellungen!$E$160)</xm:f>
            <x14:dxf>
              <fill>
                <patternFill>
                  <bgColor theme="6" tint="0.39994506668294322"/>
                </patternFill>
              </fill>
            </x14:dxf>
          </x14:cfRule>
          <x14:cfRule type="expression" priority="1421" id="{9B606F7A-9E2C-49A3-8D7B-E04D9E7F950D}">
            <xm:f>AND(B12&gt;=Einstellungen!$D$159,B12&lt;=Einstellungen!$E$159)</xm:f>
            <x14:dxf>
              <fill>
                <patternFill>
                  <bgColor theme="6" tint="0.39994506668294322"/>
                </patternFill>
              </fill>
            </x14:dxf>
          </x14:cfRule>
          <x14:cfRule type="expression" priority="1422" id="{7C2D521E-8520-4DE7-B42F-EC8C518A2DFB}">
            <xm:f>AND(B12&gt;=Einstellungen!$D$158,B12&lt;=Einstellungen!$E$158)</xm:f>
            <x14:dxf>
              <fill>
                <patternFill>
                  <bgColor theme="6" tint="0.39994506668294322"/>
                </patternFill>
              </fill>
            </x14:dxf>
          </x14:cfRule>
          <x14:cfRule type="expression" priority="1423" id="{D40B9E61-0069-4D1A-A8C4-3DFCFF351847}">
            <xm:f>AND(B12&gt;=Einstellungen!$D$157,B12&lt;=Einstellungen!$E$157)</xm:f>
            <x14:dxf>
              <fill>
                <patternFill>
                  <bgColor theme="6" tint="0.39994506668294322"/>
                </patternFill>
              </fill>
            </x14:dxf>
          </x14:cfRule>
          <x14:cfRule type="expression" priority="1424" id="{1B44A92E-3846-48B7-ABFB-CE78F70512E1}">
            <xm:f>AND(B12&gt;=Einstellungen!$D$156,B12&lt;=Einstellungen!$E$156)</xm:f>
            <x14:dxf>
              <fill>
                <patternFill>
                  <bgColor theme="6" tint="0.39994506668294322"/>
                </patternFill>
              </fill>
            </x14:dxf>
          </x14:cfRule>
          <x14:cfRule type="expression" priority="1425" id="{10CF3C28-1962-4399-B8B2-DB14CF6DC393}">
            <xm:f>AND(B12&gt;=Einstellungen!$D$155,B12&lt;=Einstellungen!$E$155)</xm:f>
            <x14:dxf>
              <fill>
                <patternFill>
                  <bgColor theme="6" tint="0.39994506668294322"/>
                </patternFill>
              </fill>
            </x14:dxf>
          </x14:cfRule>
          <x14:cfRule type="expression" priority="1426" id="{AF793036-8880-435C-A51B-293FEC4D65BC}">
            <xm:f>AND(B12&gt;=Einstellungen!$D$154,B12&lt;=Einstellungen!$E$154)</xm:f>
            <x14:dxf>
              <fill>
                <patternFill>
                  <bgColor theme="6" tint="0.39994506668294322"/>
                </patternFill>
              </fill>
            </x14:dxf>
          </x14:cfRule>
          <x14:cfRule type="expression" priority="1427" id="{D68D8081-331A-42D5-B248-3097692C5670}">
            <xm:f>AND(B12&gt;=Einstellungen!$D$153,B12&lt;=Einstellungen!$E$153)</xm:f>
            <x14:dxf>
              <fill>
                <patternFill>
                  <bgColor theme="6" tint="0.39994506668294322"/>
                </patternFill>
              </fill>
            </x14:dxf>
          </x14:cfRule>
          <xm:sqref>AX17 AX19 AX21 AX23 AX25 AX27 AX29 AX31 AX33 AX39 AX41 AX43 AX45 AX47 AX53 AX55 AX57 AX59 AX61 AX67 AX69 AX71 AX73 AX75 AX81 AO17 AO19 AO21 AO23 AO25 AO27 AO29 AO31 AO33 AO39 AO41 AO43 AO45 AO47 AO53 AO55 AO57 AO59 AO61 AO67 AO69 AO71 AO73 AO75 AO81 AF17 AF19 AF21 AF23 AF25 AF27 AF29 AF31 AF33 AF39 AF41 AF43 AF45 AF47 AF53 AF55 AF57 AF59 AF61 AF67 AF69 AF71 AF73 AF75 AF81 W17 W19 W21 W23 W25 W27 W29 W31 W33 W39 W41 W43 W45 W47 W53 W55 W57 W59 W61 W67 W69 W71 W73 W75 W81 N17 N19 N25 N27 N29 N31 N33 N39 N41 N43 N45 N47 N53 N55 N57 N59 N61 N67 N69 N71 N73 N75 N81 E17 E19 E23 E25 E27 E29 E31 E33 E39 E41 E43 E45 E47 E53 E55 E57 E59 E61 E67 E69 E71 E73 E75 E81 AX13 AX15 AO13 AO15 AF13 AF15 W13 W15 N13 N15 E13 E15 AX83 AO83 AF83 W83 N83 E83 AX85 AO85 AF85 W85 N85 E85 AX35 AX37 AO35 AO37 AF35 AF37 W35 W37 N35 N37 E35 E37 AX49 AX51 AO49 AO51 AF49 AF51 W49 W51 N49 N51 E49 E51 AX63 AX65 AO63 AO65 AF63 AF65 W63 W65 N63 N65 E63 E65 AX77 AX79 AO77 AO79 AF77 AF79 W77 W79 N77 N79 E77 E79</xm:sqref>
        </x14:conditionalFormatting>
        <x14:conditionalFormatting xmlns:xm="http://schemas.microsoft.com/office/excel/2006/main">
          <x14:cfRule type="expression" priority="1408" id="{01FDDE11-32C5-47B6-AB08-6CA8FA760315}">
            <xm:f>AND(B12&gt;=Einstellungen!$D$175,B12&lt;=Einstellungen!$E$175)</xm:f>
            <x14:dxf>
              <fill>
                <patternFill>
                  <bgColor theme="9" tint="0.39994506668294322"/>
                </patternFill>
              </fill>
            </x14:dxf>
          </x14:cfRule>
          <x14:cfRule type="expression" priority="1409" id="{ED3EDAFF-5160-4D18-9D37-45F0BEC1E90A}">
            <xm:f>AND(B12&gt;=Einstellungen!$D$174,B12&lt;=Einstellungen!$E$174)</xm:f>
            <x14:dxf>
              <fill>
                <patternFill>
                  <bgColor theme="9" tint="0.39994506668294322"/>
                </patternFill>
              </fill>
            </x14:dxf>
          </x14:cfRule>
          <x14:cfRule type="expression" priority="1410" id="{CFFA2768-BFCD-48F3-9324-4DA52E798D2B}">
            <xm:f>AND(B12&gt;=Einstellungen!$D$173,B12&lt;=Einstellungen!$E$173)</xm:f>
            <x14:dxf>
              <fill>
                <patternFill>
                  <bgColor theme="9" tint="0.39994506668294322"/>
                </patternFill>
              </fill>
            </x14:dxf>
          </x14:cfRule>
          <x14:cfRule type="expression" priority="1411" id="{107E78E2-A44B-4336-8FF6-0EB010289794}">
            <xm:f>AND(B12&gt;=Einstellungen!$D$172,B12&lt;=Einstellungen!$E$172)</xm:f>
            <x14:dxf>
              <fill>
                <patternFill>
                  <bgColor theme="9" tint="0.39994506668294322"/>
                </patternFill>
              </fill>
            </x14:dxf>
          </x14:cfRule>
          <x14:cfRule type="expression" priority="1412" id="{5EF19B26-D20F-4C6C-98F1-51147E577EE4}">
            <xm:f>AND(B12&gt;=Einstellungen!$D$171,B12&lt;=Einstellungen!$E$171)</xm:f>
            <x14:dxf>
              <fill>
                <patternFill>
                  <bgColor theme="9" tint="0.39994506668294322"/>
                </patternFill>
              </fill>
            </x14:dxf>
          </x14:cfRule>
          <x14:cfRule type="expression" priority="1413" id="{84C14C3D-5A65-4ABF-997C-489650E519C4}">
            <xm:f>AND(B12&gt;=Einstellungen!$D$170,B12&lt;=Einstellungen!$E$170)</xm:f>
            <x14:dxf>
              <fill>
                <patternFill>
                  <bgColor theme="9" tint="0.39994506668294322"/>
                </patternFill>
              </fill>
            </x14:dxf>
          </x14:cfRule>
          <x14:cfRule type="expression" priority="1414" id="{B57EE02C-2C93-47DD-873A-8DE9078497D7}">
            <xm:f>AND(B12&gt;=Einstellungen!$D$169,B12&lt;=Einstellungen!$E$169)</xm:f>
            <x14:dxf>
              <fill>
                <patternFill>
                  <bgColor theme="9" tint="0.39994506668294322"/>
                </patternFill>
              </fill>
            </x14:dxf>
          </x14:cfRule>
          <x14:cfRule type="expression" priority="1415" id="{E9E4A1B4-B539-4C39-A993-273631675A67}">
            <xm:f>AND(B12&gt;=Einstellungen!$D$168,B12&lt;=Einstellungen!$E$168)</xm:f>
            <x14:dxf>
              <fill>
                <patternFill>
                  <bgColor theme="9" tint="0.39994506668294322"/>
                </patternFill>
              </fill>
            </x14:dxf>
          </x14:cfRule>
          <x14:cfRule type="expression" priority="1416" id="{60DB38B6-0455-4F0C-8C95-65CDDA0D2826}">
            <xm:f>AND(B12&gt;=Einstellungen!$D$167,B12&lt;=Einstellungen!$E$167)</xm:f>
            <x14:dxf>
              <fill>
                <patternFill>
                  <bgColor theme="9" tint="0.39994506668294322"/>
                </patternFill>
              </fill>
            </x14:dxf>
          </x14:cfRule>
          <x14:cfRule type="expression" priority="1417" id="{3CE6CDA1-2AAE-4B87-8EB8-C53192C80D85}">
            <xm:f>AND(B12&gt;=Einstellungen!$D$166,B12&lt;=Einstellungen!$E$166)</xm:f>
            <x14:dxf>
              <fill>
                <patternFill>
                  <bgColor theme="9" tint="0.39994506668294322"/>
                </patternFill>
              </fill>
            </x14:dxf>
          </x14:cfRule>
          <xm:sqref>AY12:AY85 AP12:AP85 AG12:AG85 X12:X85 O12:O19 F12:F19 O24:O85 F22:F85</xm:sqref>
        </x14:conditionalFormatting>
        <x14:conditionalFormatting xmlns:xm="http://schemas.microsoft.com/office/excel/2006/main">
          <x14:cfRule type="expression" priority="1398" id="{58C25FAB-66EE-4A7B-B352-E777F94CF75C}">
            <xm:f>AND(B12&gt;=Einstellungen!$D$175,B12&lt;=Einstellungen!$E$175)</xm:f>
            <x14:dxf>
              <fill>
                <patternFill>
                  <bgColor theme="9" tint="0.39994506668294322"/>
                </patternFill>
              </fill>
            </x14:dxf>
          </x14:cfRule>
          <x14:cfRule type="expression" priority="1399" id="{1203144B-F9C1-4EA8-8B84-B629643A9F90}">
            <xm:f>AND(B12&gt;=Einstellungen!$D$174,B12&lt;=Einstellungen!$E$174)</xm:f>
            <x14:dxf>
              <fill>
                <patternFill>
                  <bgColor theme="9" tint="0.39994506668294322"/>
                </patternFill>
              </fill>
            </x14:dxf>
          </x14:cfRule>
          <x14:cfRule type="expression" priority="1400" id="{2A7A0073-6D46-4836-8E5D-01F4B8C296A6}">
            <xm:f>AND(B12&gt;=Einstellungen!$D$173,B12&lt;=Einstellungen!$E$173)</xm:f>
            <x14:dxf>
              <fill>
                <patternFill>
                  <bgColor theme="9" tint="0.39994506668294322"/>
                </patternFill>
              </fill>
            </x14:dxf>
          </x14:cfRule>
          <x14:cfRule type="expression" priority="1401" id="{B009766F-2ED5-41DD-A995-2AC89A145C1A}">
            <xm:f>AND(B12&gt;=Einstellungen!$D$172,B12&lt;=Einstellungen!$E$172)</xm:f>
            <x14:dxf>
              <fill>
                <patternFill>
                  <bgColor theme="9" tint="0.39994506668294322"/>
                </patternFill>
              </fill>
            </x14:dxf>
          </x14:cfRule>
          <x14:cfRule type="expression" priority="1402" id="{A2D05083-0E12-4684-B241-8827C14FA7D3}">
            <xm:f>AND(B12&gt;=Einstellungen!$D$171,B12&lt;=Einstellungen!$E$171)</xm:f>
            <x14:dxf>
              <fill>
                <patternFill>
                  <bgColor theme="9" tint="0.39994506668294322"/>
                </patternFill>
              </fill>
            </x14:dxf>
          </x14:cfRule>
          <x14:cfRule type="expression" priority="1403" id="{1642238C-D753-4B8A-A427-A8DAB35E732D}">
            <xm:f>AND(B12&gt;=Einstellungen!$D$170,B12&lt;=Einstellungen!$E$170)</xm:f>
            <x14:dxf>
              <fill>
                <patternFill>
                  <bgColor theme="9" tint="0.39994506668294322"/>
                </patternFill>
              </fill>
            </x14:dxf>
          </x14:cfRule>
          <x14:cfRule type="expression" priority="1404" id="{FC13555D-4C4E-4AA4-9F30-491B1293CF4A}">
            <xm:f>AND(B12&gt;=Einstellungen!$D$169,B12&lt;=Einstellungen!$E$169)</xm:f>
            <x14:dxf>
              <fill>
                <patternFill>
                  <bgColor theme="9" tint="0.39994506668294322"/>
                </patternFill>
              </fill>
            </x14:dxf>
          </x14:cfRule>
          <x14:cfRule type="expression" priority="1405" id="{1D61A5A9-4C36-4C1B-B2FA-326465B7688D}">
            <xm:f>AND(B12&gt;=Einstellungen!$D$168,B12&lt;=Einstellungen!$E$168)</xm:f>
            <x14:dxf>
              <fill>
                <patternFill>
                  <bgColor theme="9" tint="0.39994506668294322"/>
                </patternFill>
              </fill>
            </x14:dxf>
          </x14:cfRule>
          <x14:cfRule type="expression" priority="1406" id="{B8BA70A0-A58C-4C5E-B2EF-0CEEB1816F07}">
            <xm:f>AND(B12&gt;=Einstellungen!$D$167,B12&lt;=Einstellungen!$E$167)</xm:f>
            <x14:dxf>
              <fill>
                <patternFill>
                  <bgColor theme="9" tint="0.39994506668294322"/>
                </patternFill>
              </fill>
            </x14:dxf>
          </x14:cfRule>
          <x14:cfRule type="expression" priority="1407" id="{E85ED7C1-D9EF-47E7-8002-6190AD91419A}">
            <xm:f>AND(B12&gt;=Einstellungen!$D$166,B12&lt;=Einstellungen!$E$166)</xm:f>
            <x14:dxf>
              <fill>
                <patternFill>
                  <bgColor theme="9" tint="0.39994506668294322"/>
                </patternFill>
              </fill>
            </x14:dxf>
          </x14:cfRule>
          <xm:sqref>AY17 AY19 AY21 AY23 AY25 AY27 AY29 AY31 AY33 AY39 AY41 AY43 AY45 AY47 AY53 AY55 AY57 AY59 AY61 AY67 AY69 AY71 AY73 AY75 AY81 AP17 AP19 AP21 AP23 AP25 AP27 AP29 AP31 AP33 AP39 AP41 AP43 AP45 AP47 AP53 AP55 AP57 AP59 AP61 AP67 AP69 AP71 AP73 AP75 AP81 AG17 AG19 AG21 AG23 AG25 AG27 AG29 AG31 AG33 AG39 AG41 AG43 AG45 AG47 AG53 AG55 AG57 AG59 AG61 AG67 AG69 AG71 AG73 AG75 AG81 X17 X19 X21 X23 X25 X27 X29 X31 X33 X39 X41 X43 X45 X47 X53 X55 X57 X59 X61 X67 X69 X71 X73 X75 X81 O17 O19 O25 O27 O29 O31 O33 O39 O41 O43 O45 O47 O53 O55 O57 O59 O61 O67 O69 O71 O73 O75 O81 F17 F19 F23 F25 F27 F29 F31 F33 F39 F41 F43 F45 F47 F53 F55 F57 F59 F61 F67 F69 F71 F73 F75 F81 AY13 AY15 AP13 AP15 AG13 AG15 X13 X15 O13 O15 F13 F15 AY83 AP83 AG83 X83 O83 F83 AY85 AP85 AG85 X85 O85 F85 AY35 AY37 AP35 AP37 AG35 AG37 X35 X37 O35 O37 F35 F37 AY49 AY51 AP49 AP51 AG49 AG51 X49 X51 O49 O51 F49 F51 AY63 AY65 AP63 AP65 AG63 AG65 X63 X65 O63 O65 F63 F65 AY77 AY79 AP77 AP79 AG77 AG79 X77 X79 O77 O79 F77 F79</xm:sqref>
        </x14:conditionalFormatting>
        <x14:conditionalFormatting xmlns:xm="http://schemas.microsoft.com/office/excel/2006/main">
          <x14:cfRule type="expression" priority="1388" id="{8DD08416-6373-43E0-B1E4-007DB7D22855}">
            <xm:f>AND(B12&gt;=Einstellungen!$D$201,B12&lt;=Einstellungen!$E$201)</xm:f>
            <x14:dxf>
              <fill>
                <patternFill>
                  <bgColor theme="5" tint="0.59996337778862885"/>
                </patternFill>
              </fill>
            </x14:dxf>
          </x14:cfRule>
          <x14:cfRule type="expression" priority="1389" id="{3D2F6287-3D91-4984-B154-AF3D4D4E610D}">
            <xm:f>AND(B12&gt;=Einstellungen!$D$200,B12&lt;=Einstellungen!$E$200)</xm:f>
            <x14:dxf>
              <fill>
                <patternFill>
                  <bgColor theme="5" tint="0.59996337778862885"/>
                </patternFill>
              </fill>
            </x14:dxf>
          </x14:cfRule>
          <x14:cfRule type="expression" priority="1390" id="{8A1434BF-B3A7-4AD3-963C-2C0A5DC1B538}">
            <xm:f>AND(B12&gt;=Einstellungen!$D$199,B12&lt;=Einstellungen!$E$199)</xm:f>
            <x14:dxf>
              <fill>
                <patternFill>
                  <bgColor theme="5" tint="0.59996337778862885"/>
                </patternFill>
              </fill>
            </x14:dxf>
          </x14:cfRule>
          <x14:cfRule type="expression" priority="1391" id="{6D6B8D6D-EAEC-43D1-9E19-6DF8ABBF858B}">
            <xm:f>AND(B12&gt;=Einstellungen!$D$198,B12&lt;=Einstellungen!$E$198)</xm:f>
            <x14:dxf>
              <fill>
                <patternFill>
                  <bgColor theme="5" tint="0.59996337778862885"/>
                </patternFill>
              </fill>
            </x14:dxf>
          </x14:cfRule>
          <x14:cfRule type="expression" priority="1392" id="{95BA9DBF-D4EC-4C4A-9E17-90A026900FD9}">
            <xm:f>AND(B12&gt;=Einstellungen!$D$197,B12&lt;=Einstellungen!$E$197)</xm:f>
            <x14:dxf>
              <fill>
                <patternFill>
                  <bgColor theme="5" tint="0.59996337778862885"/>
                </patternFill>
              </fill>
            </x14:dxf>
          </x14:cfRule>
          <x14:cfRule type="expression" priority="1393" id="{BDAE7AA2-BAEB-4A54-80F1-FEF0F2BF1D04}">
            <xm:f>AND(B12&gt;=Einstellungen!$D$196,B12&lt;=Einstellungen!$E$196)</xm:f>
            <x14:dxf>
              <fill>
                <patternFill>
                  <bgColor theme="5" tint="0.59996337778862885"/>
                </patternFill>
              </fill>
            </x14:dxf>
          </x14:cfRule>
          <x14:cfRule type="expression" priority="1394" id="{FFB04706-7A38-496A-B5AF-1495CEC4D18B}">
            <xm:f>AND(B12&gt;=Einstellungen!$D$195,B12&lt;=Einstellungen!$E$195)</xm:f>
            <x14:dxf>
              <fill>
                <patternFill>
                  <bgColor theme="5" tint="0.59996337778862885"/>
                </patternFill>
              </fill>
            </x14:dxf>
          </x14:cfRule>
          <x14:cfRule type="expression" priority="1395" id="{A2B8B65E-0E96-479C-9FFF-F7519F054843}">
            <xm:f>AND(B12&gt;=Einstellungen!$D$194,B12&lt;=Einstellungen!$E$194)</xm:f>
            <x14:dxf>
              <fill>
                <patternFill>
                  <bgColor theme="5" tint="0.59996337778862885"/>
                </patternFill>
              </fill>
            </x14:dxf>
          </x14:cfRule>
          <x14:cfRule type="expression" priority="1396" id="{6C6D6CA0-088B-4573-8325-805A330C28A2}">
            <xm:f>AND(B12&gt;=Einstellungen!$D$193,B12&lt;=Einstellungen!$E$193)</xm:f>
            <x14:dxf>
              <fill>
                <patternFill>
                  <bgColor theme="5" tint="0.59996337778862885"/>
                </patternFill>
              </fill>
            </x14:dxf>
          </x14:cfRule>
          <x14:cfRule type="expression" priority="1397" id="{B26BAB14-6B98-44D8-B6AA-D7A7A7D76054}">
            <xm:f>AND(B12&gt;=Einstellungen!$D$192,B12&lt;=Einstellungen!$E$192)</xm:f>
            <x14:dxf>
              <fill>
                <patternFill>
                  <bgColor theme="5" tint="0.59996337778862885"/>
                </patternFill>
              </fill>
            </x14:dxf>
          </x14:cfRule>
          <xm:sqref>H12</xm:sqref>
        </x14:conditionalFormatting>
        <x14:conditionalFormatting xmlns:xm="http://schemas.microsoft.com/office/excel/2006/main">
          <x14:cfRule type="expression" priority="1378" id="{6B4252BE-5D8D-4BD4-BE43-AEAD524F6911}">
            <xm:f>AND(B12&gt;=Einstellungen!$D$201,B12&lt;=Einstellungen!$E$201)</xm:f>
            <x14:dxf>
              <fill>
                <patternFill>
                  <bgColor theme="5" tint="0.59996337778862885"/>
                </patternFill>
              </fill>
            </x14:dxf>
          </x14:cfRule>
          <x14:cfRule type="expression" priority="1379" id="{82E4F875-30DA-409F-92A7-EF2AAAE4447F}">
            <xm:f>AND(B12&gt;=Einstellungen!$D$200,B12&lt;=Einstellungen!$E$200)</xm:f>
            <x14:dxf>
              <fill>
                <patternFill>
                  <bgColor theme="5" tint="0.59996337778862885"/>
                </patternFill>
              </fill>
            </x14:dxf>
          </x14:cfRule>
          <x14:cfRule type="expression" priority="1380" id="{6972D81E-8B1D-448E-AB4F-CE97619A2901}">
            <xm:f>AND(B12&gt;=Einstellungen!$D$199,B12&lt;=Einstellungen!$E$199)</xm:f>
            <x14:dxf>
              <fill>
                <patternFill>
                  <bgColor theme="5" tint="0.59996337778862885"/>
                </patternFill>
              </fill>
            </x14:dxf>
          </x14:cfRule>
          <x14:cfRule type="expression" priority="1381" id="{342C61AE-8ED7-4F0D-ADAB-3347FD784443}">
            <xm:f>AND(B12&gt;=Einstellungen!$D$198,B12&lt;=Einstellungen!$E$198)</xm:f>
            <x14:dxf>
              <fill>
                <patternFill>
                  <bgColor theme="5" tint="0.59996337778862885"/>
                </patternFill>
              </fill>
            </x14:dxf>
          </x14:cfRule>
          <x14:cfRule type="expression" priority="1382" id="{F5F47277-A7C6-4566-A766-E4A0AFBB7AA5}">
            <xm:f>AND(B12&gt;=Einstellungen!$D$197,B12&lt;=Einstellungen!$E$197)</xm:f>
            <x14:dxf>
              <fill>
                <patternFill>
                  <bgColor theme="5" tint="0.59996337778862885"/>
                </patternFill>
              </fill>
            </x14:dxf>
          </x14:cfRule>
          <x14:cfRule type="expression" priority="1383" id="{7E21AB60-85B5-4A2A-A0DC-941BBAE439BA}">
            <xm:f>AND(B12&gt;=Einstellungen!$D$196,B12&lt;=Einstellungen!$E$196)</xm:f>
            <x14:dxf>
              <fill>
                <patternFill>
                  <bgColor theme="5" tint="0.59996337778862885"/>
                </patternFill>
              </fill>
            </x14:dxf>
          </x14:cfRule>
          <x14:cfRule type="expression" priority="1384" id="{29C2D216-5293-42EB-A395-8422D7E8676F}">
            <xm:f>AND(B12&gt;=Einstellungen!$D$195,B12&lt;=Einstellungen!$E$195)</xm:f>
            <x14:dxf>
              <fill>
                <patternFill>
                  <bgColor theme="5" tint="0.59996337778862885"/>
                </patternFill>
              </fill>
            </x14:dxf>
          </x14:cfRule>
          <x14:cfRule type="expression" priority="1385" id="{FB7C7AE6-C209-426E-B65F-C87B76B3E75C}">
            <xm:f>AND(B12&gt;=Einstellungen!$D$194,B12&lt;=Einstellungen!$E$194)</xm:f>
            <x14:dxf>
              <fill>
                <patternFill>
                  <bgColor theme="5" tint="0.59996337778862885"/>
                </patternFill>
              </fill>
            </x14:dxf>
          </x14:cfRule>
          <x14:cfRule type="expression" priority="1386" id="{5A2894D8-02C0-42A6-98AC-688075A21594}">
            <xm:f>AND(B12&gt;=Einstellungen!$D$193,B12&lt;=Einstellungen!$E$193)</xm:f>
            <x14:dxf>
              <fill>
                <patternFill>
                  <bgColor theme="5" tint="0.59996337778862885"/>
                </patternFill>
              </fill>
            </x14:dxf>
          </x14:cfRule>
          <x14:cfRule type="expression" priority="1387" id="{BCB32E31-074E-4532-8A5C-BAC1512A1E55}">
            <xm:f>AND(B12&gt;=Einstellungen!$D$192,B12&lt;=Einstellungen!$E$192)</xm:f>
            <x14:dxf>
              <fill>
                <patternFill>
                  <bgColor theme="5" tint="0.59996337778862885"/>
                </patternFill>
              </fill>
            </x14:dxf>
          </x14:cfRule>
          <xm:sqref>H13</xm:sqref>
        </x14:conditionalFormatting>
        <x14:conditionalFormatting xmlns:xm="http://schemas.microsoft.com/office/excel/2006/main">
          <x14:cfRule type="expression" priority="1368" id="{896F6B39-D534-4711-AA3D-4390BE883823}">
            <xm:f>AND(B12&gt;=Einstellungen!$D$205,B12&lt;=Einstellungen!$E$205)</xm:f>
            <x14:dxf>
              <fill>
                <patternFill>
                  <bgColor rgb="FFFFC000"/>
                </patternFill>
              </fill>
            </x14:dxf>
          </x14:cfRule>
          <x14:cfRule type="expression" priority="1369" id="{6965A887-50C5-491A-ADE8-F3763CE621AF}">
            <xm:f>AND( B12&gt;=Einstellungen!$D$206,B12&lt;=Einstellungen!$E$206)</xm:f>
            <x14:dxf>
              <fill>
                <patternFill>
                  <bgColor rgb="FFFFC000"/>
                </patternFill>
              </fill>
            </x14:dxf>
          </x14:cfRule>
          <x14:cfRule type="expression" priority="1370" id="{E5C1C9A0-A9B2-4A51-AB77-8BF4AA34619A}">
            <xm:f>AND(B12&gt;=Einstellungen!$D$207,B12&lt;=Einstellungen!$E$207)</xm:f>
            <x14:dxf>
              <fill>
                <patternFill>
                  <bgColor rgb="FFFFC000"/>
                </patternFill>
              </fill>
            </x14:dxf>
          </x14:cfRule>
          <x14:cfRule type="expression" priority="1371" id="{86A14D7F-50F6-48C8-B188-8F83668C89AF}">
            <xm:f>AND(B12&gt;=Einstellungen!$D$208,B12&lt;=Einstellungen!$E$208)</xm:f>
            <x14:dxf>
              <fill>
                <patternFill>
                  <bgColor rgb="FFFFC000"/>
                </patternFill>
              </fill>
            </x14:dxf>
          </x14:cfRule>
          <x14:cfRule type="expression" priority="1372" id="{DEF05024-7498-4BBD-BE29-D388C50A1F4E}">
            <xm:f>AND(B12&gt;=Einstellungen!$D$209,B12&lt;=Einstellungen!$E$209)</xm:f>
            <x14:dxf>
              <fill>
                <patternFill>
                  <bgColor rgb="FFFFC000"/>
                </patternFill>
              </fill>
            </x14:dxf>
          </x14:cfRule>
          <x14:cfRule type="expression" priority="1373" id="{B89C3191-9719-4704-A08A-144EADEFF0CD}">
            <xm:f>AND(B12&gt;=Einstellungen!$D$210,B12&lt;=Einstellungen!$E$210)</xm:f>
            <x14:dxf>
              <fill>
                <patternFill>
                  <bgColor rgb="FFFFC000"/>
                </patternFill>
              </fill>
            </x14:dxf>
          </x14:cfRule>
          <x14:cfRule type="expression" priority="1374" id="{0597D1CC-6A21-46EC-93FC-4300AF6FED08}">
            <xm:f>AND(B12&gt;=Einstellungen!$D$211,B12&lt;=Einstellungen!$E$211)</xm:f>
            <x14:dxf>
              <fill>
                <patternFill>
                  <bgColor rgb="FFFFC000"/>
                </patternFill>
              </fill>
            </x14:dxf>
          </x14:cfRule>
          <x14:cfRule type="expression" priority="1375" id="{C37DE7D4-D956-464F-8E19-8450CA7CDE51}">
            <xm:f>AND(B12&gt;=Einstellungen!$D$212,B12&lt;=Einstellungen!$E$212)</xm:f>
            <x14:dxf>
              <fill>
                <patternFill>
                  <bgColor rgb="FFFFC000"/>
                </patternFill>
              </fill>
            </x14:dxf>
          </x14:cfRule>
          <x14:cfRule type="expression" priority="1376" id="{B7C20A53-FA9E-46AA-8C52-A49FE366B539}">
            <xm:f>AND(B12&gt;=Einstellungen!$D$213,B12&lt;=Einstellungen!$E$213)</xm:f>
            <x14:dxf>
              <fill>
                <patternFill>
                  <bgColor rgb="FFFFC000"/>
                </patternFill>
              </fill>
            </x14:dxf>
          </x14:cfRule>
          <x14:cfRule type="expression" priority="1377" id="{24F76CAA-D052-41FE-9FD4-5F13F75D48C4}">
            <xm:f>AND(B12&gt;=Einstellungen!$D$214,B12&lt;=Einstellungen!$E$214)</xm:f>
            <x14:dxf>
              <fill>
                <patternFill>
                  <bgColor rgb="FFFFC000"/>
                </patternFill>
              </fill>
            </x14:dxf>
          </x14:cfRule>
          <xm:sqref>I12</xm:sqref>
        </x14:conditionalFormatting>
        <x14:conditionalFormatting xmlns:xm="http://schemas.microsoft.com/office/excel/2006/main">
          <x14:cfRule type="expression" priority="1358" id="{5855C7E6-3B52-4CD2-8FE0-B0AA3770F245}">
            <xm:f>AND(B12&gt;=Einstellungen!$D$205,B12&lt;=Einstellungen!$E$205)</xm:f>
            <x14:dxf>
              <fill>
                <patternFill>
                  <bgColor rgb="FFFFC000"/>
                </patternFill>
              </fill>
            </x14:dxf>
          </x14:cfRule>
          <x14:cfRule type="expression" priority="1359" id="{3FCCBF42-3A7E-4838-A304-A8B77B6E5F9A}">
            <xm:f>AND(B12&gt;=Einstellungen!$D$206,B12&lt;=Einstellungen!$E$206)</xm:f>
            <x14:dxf>
              <fill>
                <patternFill>
                  <bgColor rgb="FFFFC000"/>
                </patternFill>
              </fill>
            </x14:dxf>
          </x14:cfRule>
          <x14:cfRule type="expression" priority="1360" id="{C14B1DBB-8E16-4990-B073-5A464CFD8073}">
            <xm:f>AND(B12&gt;=Einstellungen!$D$207,B12&lt;=Einstellungen!$E$207)</xm:f>
            <x14:dxf>
              <fill>
                <patternFill>
                  <bgColor rgb="FFFFC000"/>
                </patternFill>
              </fill>
            </x14:dxf>
          </x14:cfRule>
          <x14:cfRule type="expression" priority="1361" id="{5EE14BA5-571B-43EC-A15B-4F58D1641A95}">
            <xm:f>AND(B12&gt;=Einstellungen!$D$208,B12&lt;=Einstellungen!$E$208)</xm:f>
            <x14:dxf>
              <fill>
                <patternFill>
                  <bgColor rgb="FFFFC000"/>
                </patternFill>
              </fill>
            </x14:dxf>
          </x14:cfRule>
          <x14:cfRule type="expression" priority="1362" id="{15C7B693-488C-46C9-A7F1-10DF6286DB24}">
            <xm:f>AND(B12&gt;=Einstellungen!$D$209,B12&lt;=Einstellungen!$E$209)</xm:f>
            <x14:dxf>
              <fill>
                <patternFill>
                  <bgColor rgb="FFFFC000"/>
                </patternFill>
              </fill>
            </x14:dxf>
          </x14:cfRule>
          <x14:cfRule type="expression" priority="1363" id="{EB27FC01-2FDC-404B-8BAE-C71BEA803E3C}">
            <xm:f>AND(B12&gt;=Einstellungen!$D$210,B12&lt;=Einstellungen!$E$210)</xm:f>
            <x14:dxf>
              <fill>
                <patternFill>
                  <bgColor rgb="FFFFC000"/>
                </patternFill>
              </fill>
            </x14:dxf>
          </x14:cfRule>
          <x14:cfRule type="expression" priority="1364" id="{B9C80FD0-D20A-40F7-B441-FED2AC1ACDCD}">
            <xm:f>AND(B12&gt;=Einstellungen!$D$211,B12&lt;=Einstellungen!$E$211)</xm:f>
            <x14:dxf>
              <fill>
                <patternFill>
                  <bgColor rgb="FFFFC000"/>
                </patternFill>
              </fill>
            </x14:dxf>
          </x14:cfRule>
          <x14:cfRule type="expression" priority="1365" id="{6EE0A809-7BE2-4738-B458-8288B4F3473D}">
            <xm:f>AND(B12&gt;=Einstellungen!$D$212,B12&lt;=Einstellungen!$E$212)</xm:f>
            <x14:dxf>
              <fill>
                <patternFill>
                  <bgColor rgb="FFFFC000"/>
                </patternFill>
              </fill>
            </x14:dxf>
          </x14:cfRule>
          <x14:cfRule type="expression" priority="1366" id="{ABCC7939-C342-47BE-840C-58474CD29E95}">
            <xm:f>AND(B12&gt;=Einstellungen!$D$213,B12&lt;=Einstellungen!$E$213)</xm:f>
            <x14:dxf>
              <fill>
                <patternFill>
                  <bgColor rgb="FFFFC000"/>
                </patternFill>
              </fill>
            </x14:dxf>
          </x14:cfRule>
          <x14:cfRule type="expression" priority="1367" id="{B7C9854F-615A-4E48-A339-A3BF098FDFD3}">
            <xm:f>AND(B12&gt;=Einstellungen!$D$214,B12&lt;=Einstellungen!$E$214)</xm:f>
            <x14:dxf>
              <fill>
                <patternFill>
                  <bgColor rgb="FFFFC000"/>
                </patternFill>
              </fill>
            </x14:dxf>
          </x14:cfRule>
          <xm:sqref>I13</xm:sqref>
        </x14:conditionalFormatting>
        <x14:conditionalFormatting xmlns:xm="http://schemas.microsoft.com/office/excel/2006/main">
          <x14:cfRule type="expression" priority="1348" id="{F4491211-E658-4E20-B4A3-95F7DFFE386A}">
            <xm:f>AND(B12&gt;=Einstellungen!$D$218,B12&lt;=Einstellungen!$E$218)</xm:f>
            <x14:dxf>
              <fill>
                <patternFill>
                  <bgColor theme="2" tint="-0.24994659260841701"/>
                </patternFill>
              </fill>
            </x14:dxf>
          </x14:cfRule>
          <x14:cfRule type="expression" priority="1349" id="{10AFFFBC-AF4E-4446-B92E-A33FF07C63EC}">
            <xm:f>AND( B12&gt;=Einstellungen!$D$219,B12&lt;=Einstellungen!$E$219)</xm:f>
            <x14:dxf>
              <fill>
                <patternFill>
                  <bgColor theme="2" tint="-0.24994659260841701"/>
                </patternFill>
              </fill>
            </x14:dxf>
          </x14:cfRule>
          <x14:cfRule type="expression" priority="1350" id="{36E91C86-B737-4551-A2AD-2C1F49E49BF0}">
            <xm:f>AND(B12&gt;=Einstellungen!$D$220,B12&lt;=Einstellungen!$E$220)</xm:f>
            <x14:dxf>
              <fill>
                <patternFill>
                  <bgColor theme="2" tint="-0.24994659260841701"/>
                </patternFill>
              </fill>
            </x14:dxf>
          </x14:cfRule>
          <x14:cfRule type="expression" priority="1351" id="{E73FCC6A-DE7D-4AC4-A3A8-97AE1469ABAF}">
            <xm:f>AND(B12&gt;=Einstellungen!$D$221,B12&lt;=Einstellungen!$E$221)</xm:f>
            <x14:dxf>
              <fill>
                <patternFill>
                  <bgColor theme="2" tint="-0.24994659260841701"/>
                </patternFill>
              </fill>
            </x14:dxf>
          </x14:cfRule>
          <x14:cfRule type="expression" priority="1352" id="{C4C44052-3F39-4F56-9DE7-E4BB3EC11CA2}">
            <xm:f>AND(B12&gt;=Einstellungen!$D$222,B12&lt;=Einstellungen!$E$222)</xm:f>
            <x14:dxf>
              <fill>
                <patternFill>
                  <bgColor theme="2" tint="-0.24994659260841701"/>
                </patternFill>
              </fill>
            </x14:dxf>
          </x14:cfRule>
          <x14:cfRule type="expression" priority="1353" id="{CEE36893-E4E6-49BF-94AA-2EB63A13AD2C}">
            <xm:f>AND(B12&gt;=Einstellungen!$D$223,B12&lt;=Einstellungen!$E$223)</xm:f>
            <x14:dxf>
              <fill>
                <patternFill>
                  <bgColor theme="2" tint="-0.24994659260841701"/>
                </patternFill>
              </fill>
            </x14:dxf>
          </x14:cfRule>
          <x14:cfRule type="expression" priority="1354" id="{60CD9EAB-9B4A-4B44-9BCC-6BA4BDF97F71}">
            <xm:f>AND(B12&gt;=Einstellungen!$D$224,B12&lt;=Einstellungen!$E$224)</xm:f>
            <x14:dxf>
              <fill>
                <patternFill>
                  <bgColor theme="2" tint="-0.24994659260841701"/>
                </patternFill>
              </fill>
            </x14:dxf>
          </x14:cfRule>
          <x14:cfRule type="expression" priority="1355" id="{E1AFE6F2-0B74-4B4B-ACC0-C2651B7907C5}">
            <xm:f>AND(B12&gt;=Einstellungen!$D$225,B12&lt;=Einstellungen!$E$225)</xm:f>
            <x14:dxf>
              <fill>
                <patternFill>
                  <bgColor theme="2" tint="-0.24994659260841701"/>
                </patternFill>
              </fill>
            </x14:dxf>
          </x14:cfRule>
          <x14:cfRule type="expression" priority="1356" id="{026A5AF2-B8FA-43F0-9BBA-8D57A7F53B42}">
            <xm:f>AND(B12&gt;=Einstellungen!$D$226,B12&lt;=Einstellungen!$E$226)</xm:f>
            <x14:dxf>
              <fill>
                <patternFill>
                  <bgColor theme="2" tint="-0.24994659260841701"/>
                </patternFill>
              </fill>
            </x14:dxf>
          </x14:cfRule>
          <x14:cfRule type="expression" priority="1357" id="{E17B3B71-A1B6-49BC-B18E-BB693A5DE460}">
            <xm:f>AND(B12&gt;=Einstellungen!$D$227,B12&lt;=Einstellungen!$E$227)</xm:f>
            <x14:dxf>
              <fill>
                <patternFill>
                  <bgColor theme="2" tint="-0.24994659260841701"/>
                </patternFill>
              </fill>
            </x14:dxf>
          </x14:cfRule>
          <xm:sqref>J12</xm:sqref>
        </x14:conditionalFormatting>
        <x14:conditionalFormatting xmlns:xm="http://schemas.microsoft.com/office/excel/2006/main">
          <x14:cfRule type="expression" priority="1338" id="{82C236AF-2E6E-49E3-9089-52045AB8AF83}">
            <xm:f>AND(B12&gt;=Einstellungen!$D$218,B12&lt;=Einstellungen!$E$218)</xm:f>
            <x14:dxf>
              <fill>
                <patternFill>
                  <bgColor theme="2" tint="-0.24994659260841701"/>
                </patternFill>
              </fill>
            </x14:dxf>
          </x14:cfRule>
          <x14:cfRule type="expression" priority="1339" id="{EB8BA471-68B7-46D9-ABFF-DCA60467E0DF}">
            <xm:f>AND( B12&gt;=Einstellungen!$D$219,B12&lt;=Einstellungen!$E$219)</xm:f>
            <x14:dxf>
              <fill>
                <patternFill>
                  <bgColor theme="2" tint="-0.24994659260841701"/>
                </patternFill>
              </fill>
            </x14:dxf>
          </x14:cfRule>
          <x14:cfRule type="expression" priority="1340" id="{470BAA67-9808-4909-ABBC-F34A884EEEA1}">
            <xm:f>AND(B12&gt;=Einstellungen!$D$220,B12&lt;=Einstellungen!$E$220)</xm:f>
            <x14:dxf>
              <fill>
                <patternFill>
                  <bgColor theme="2" tint="-0.24994659260841701"/>
                </patternFill>
              </fill>
            </x14:dxf>
          </x14:cfRule>
          <x14:cfRule type="expression" priority="1341" id="{59FA2995-689A-49E2-B177-D5C21C60BA71}">
            <xm:f>AND(B12&gt;=Einstellungen!$D$221,B12&lt;=Einstellungen!$E$221)</xm:f>
            <x14:dxf>
              <fill>
                <patternFill>
                  <bgColor theme="2" tint="-0.24994659260841701"/>
                </patternFill>
              </fill>
            </x14:dxf>
          </x14:cfRule>
          <x14:cfRule type="expression" priority="1342" id="{5D36D84A-86E0-4F97-9575-E97D1D0382C5}">
            <xm:f>AND(B12&gt;=Einstellungen!$D$222,B12&lt;=Einstellungen!$E$222)</xm:f>
            <x14:dxf>
              <fill>
                <patternFill>
                  <bgColor theme="2" tint="-0.24994659260841701"/>
                </patternFill>
              </fill>
            </x14:dxf>
          </x14:cfRule>
          <x14:cfRule type="expression" priority="1343" id="{3A1ECEDF-EDE5-4BE6-8E1D-96A52C07C4D5}">
            <xm:f>AND(B12&gt;=Einstellungen!$D$223,B12&lt;=Einstellungen!$E$223)</xm:f>
            <x14:dxf>
              <fill>
                <patternFill>
                  <bgColor theme="2" tint="-0.24994659260841701"/>
                </patternFill>
              </fill>
            </x14:dxf>
          </x14:cfRule>
          <x14:cfRule type="expression" priority="1344" id="{8EB60912-083C-45F2-8EE3-A8537DBA1F66}">
            <xm:f>AND(B12&gt;=Einstellungen!$D$224,B12&lt;=Einstellungen!$E$224)</xm:f>
            <x14:dxf>
              <fill>
                <patternFill>
                  <bgColor theme="2" tint="-0.24994659260841701"/>
                </patternFill>
              </fill>
            </x14:dxf>
          </x14:cfRule>
          <x14:cfRule type="expression" priority="1345" id="{CDD40133-B1D2-4A65-93FE-31BE2969B7AE}">
            <xm:f>AND(B12&gt;=Einstellungen!$D$225,B12&lt;=Einstellungen!$E$225)</xm:f>
            <x14:dxf>
              <fill>
                <patternFill>
                  <bgColor theme="2" tint="-0.24994659260841701"/>
                </patternFill>
              </fill>
            </x14:dxf>
          </x14:cfRule>
          <x14:cfRule type="expression" priority="1346" id="{5D580261-85FC-4092-AFE3-A8F0885378C5}">
            <xm:f>AND(B12&gt;=Einstellungen!$D$226,B12&lt;=Einstellungen!$E$226)</xm:f>
            <x14:dxf>
              <fill>
                <patternFill>
                  <bgColor theme="2" tint="-0.24994659260841701"/>
                </patternFill>
              </fill>
            </x14:dxf>
          </x14:cfRule>
          <x14:cfRule type="expression" priority="1347" id="{EC79EF94-D758-41D8-B315-BCF49099C9E5}">
            <xm:f>AND(B12&gt;=Einstellungen!$D$227,B12&lt;=Einstellungen!$E$227)</xm:f>
            <x14:dxf>
              <fill>
                <patternFill>
                  <bgColor theme="2" tint="-0.24994659260841701"/>
                </patternFill>
              </fill>
            </x14:dxf>
          </x14:cfRule>
          <xm:sqref>J13</xm:sqref>
        </x14:conditionalFormatting>
        <x14:conditionalFormatting xmlns:xm="http://schemas.microsoft.com/office/excel/2006/main">
          <x14:cfRule type="expression" priority="1328" id="{B438DB92-02AE-4C9B-B94A-5213161B0F59}">
            <xm:f>AND(B14&gt;=Einstellungen!$D$218,B14&lt;=Einstellungen!$E$218)</xm:f>
            <x14:dxf>
              <fill>
                <patternFill>
                  <bgColor theme="2" tint="-0.24994659260841701"/>
                </patternFill>
              </fill>
            </x14:dxf>
          </x14:cfRule>
          <x14:cfRule type="expression" priority="1329" id="{A23A81C3-6822-499F-93C2-C9B9443D0B0D}">
            <xm:f>AND( B14&gt;=Einstellungen!$D$219,B14&lt;=Einstellungen!$E$219)</xm:f>
            <x14:dxf>
              <fill>
                <patternFill>
                  <bgColor theme="2" tint="-0.24994659260841701"/>
                </patternFill>
              </fill>
            </x14:dxf>
          </x14:cfRule>
          <x14:cfRule type="expression" priority="1330" id="{BF805AD5-3AA6-4F17-9991-6B49D87FC022}">
            <xm:f>AND(B14&gt;=Einstellungen!$D$220,B14&lt;=Einstellungen!$E$220)</xm:f>
            <x14:dxf>
              <fill>
                <patternFill>
                  <bgColor theme="2" tint="-0.24994659260841701"/>
                </patternFill>
              </fill>
            </x14:dxf>
          </x14:cfRule>
          <x14:cfRule type="expression" priority="1331" id="{2C0DB02C-3317-474E-A4BC-9ED7F1ACE2C5}">
            <xm:f>AND(B14&gt;=Einstellungen!$D$221,B14&lt;=Einstellungen!$E$221)</xm:f>
            <x14:dxf>
              <fill>
                <patternFill>
                  <bgColor theme="2" tint="-0.24994659260841701"/>
                </patternFill>
              </fill>
            </x14:dxf>
          </x14:cfRule>
          <x14:cfRule type="expression" priority="1332" id="{53F06780-27FD-4F7F-95C6-7E6088B66CA7}">
            <xm:f>AND(B14&gt;=Einstellungen!$D$222,B14&lt;=Einstellungen!$E$222)</xm:f>
            <x14:dxf>
              <fill>
                <patternFill>
                  <bgColor theme="2" tint="-0.24994659260841701"/>
                </patternFill>
              </fill>
            </x14:dxf>
          </x14:cfRule>
          <x14:cfRule type="expression" priority="1333" id="{7A25F2C2-E80E-4A4C-B2B2-6F75D6363084}">
            <xm:f>AND(B14&gt;=Einstellungen!$D$223,B14&lt;=Einstellungen!$E$223)</xm:f>
            <x14:dxf>
              <fill>
                <patternFill>
                  <bgColor theme="2" tint="-0.24994659260841701"/>
                </patternFill>
              </fill>
            </x14:dxf>
          </x14:cfRule>
          <x14:cfRule type="expression" priority="1334" id="{1AB4EFF1-511E-42D3-842E-5B0C18508AD6}">
            <xm:f>AND(B14&gt;=Einstellungen!$D$224,B14&lt;=Einstellungen!$E$224)</xm:f>
            <x14:dxf>
              <fill>
                <patternFill>
                  <bgColor theme="2" tint="-0.24994659260841701"/>
                </patternFill>
              </fill>
            </x14:dxf>
          </x14:cfRule>
          <x14:cfRule type="expression" priority="1335" id="{BAC3659F-3770-4714-9A1A-913EAD09BE67}">
            <xm:f>AND(B14&gt;=Einstellungen!$D$225,B14&lt;=Einstellungen!$E$225)</xm:f>
            <x14:dxf>
              <fill>
                <patternFill>
                  <bgColor theme="2" tint="-0.24994659260841701"/>
                </patternFill>
              </fill>
            </x14:dxf>
          </x14:cfRule>
          <x14:cfRule type="expression" priority="1336" id="{E82575E8-404A-48C8-ADC7-B042F1872E40}">
            <xm:f>AND(B14&gt;=Einstellungen!$D$226,B14&lt;=Einstellungen!$E$226)</xm:f>
            <x14:dxf>
              <fill>
                <patternFill>
                  <bgColor theme="2" tint="-0.24994659260841701"/>
                </patternFill>
              </fill>
            </x14:dxf>
          </x14:cfRule>
          <x14:cfRule type="expression" priority="1337" id="{D26ABFC1-3B59-41ED-BDAA-7F1A1964ABF7}">
            <xm:f>AND(B14&gt;=Einstellungen!$D$227,B14&lt;=Einstellungen!$E$227)</xm:f>
            <x14:dxf>
              <fill>
                <patternFill>
                  <bgColor theme="2" tint="-0.24994659260841701"/>
                </patternFill>
              </fill>
            </x14:dxf>
          </x14:cfRule>
          <xm:sqref>J14 J16 J18 J22 J24 J26 J28 J30 J32 J34 J36 J38 J40 J42 J44 J46 J48 J50 J52 J54 J56 J58 J60 J62 J64 J66 J68 J70 J72 J74 J76 J78 J80 J82 J84</xm:sqref>
        </x14:conditionalFormatting>
        <x14:conditionalFormatting xmlns:xm="http://schemas.microsoft.com/office/excel/2006/main">
          <x14:cfRule type="expression" priority="1318" id="{F59D5094-AFC0-4A46-8185-74D2983755CB}">
            <xm:f>AND(B14&gt;=Einstellungen!$D$218,B14&lt;=Einstellungen!$E$218)</xm:f>
            <x14:dxf>
              <fill>
                <patternFill>
                  <bgColor theme="2" tint="-0.24994659260841701"/>
                </patternFill>
              </fill>
            </x14:dxf>
          </x14:cfRule>
          <x14:cfRule type="expression" priority="1319" id="{2FD70FB5-DDF2-448E-9EBC-492193C981EC}">
            <xm:f>AND( B14&gt;=Einstellungen!$D$219,B14&lt;=Einstellungen!$E$219)</xm:f>
            <x14:dxf>
              <fill>
                <patternFill>
                  <bgColor theme="2" tint="-0.24994659260841701"/>
                </patternFill>
              </fill>
            </x14:dxf>
          </x14:cfRule>
          <x14:cfRule type="expression" priority="1320" id="{8EC28944-00D5-4D4D-A316-A26CF21748EF}">
            <xm:f>AND(B14&gt;=Einstellungen!$D$220,B14&lt;=Einstellungen!$E$220)</xm:f>
            <x14:dxf>
              <fill>
                <patternFill>
                  <bgColor theme="2" tint="-0.24994659260841701"/>
                </patternFill>
              </fill>
            </x14:dxf>
          </x14:cfRule>
          <x14:cfRule type="expression" priority="1321" id="{85CA3582-5605-49AF-94EA-816BD4AEDE49}">
            <xm:f>AND(B14&gt;=Einstellungen!$D$221,B14&lt;=Einstellungen!$E$221)</xm:f>
            <x14:dxf>
              <fill>
                <patternFill>
                  <bgColor theme="2" tint="-0.24994659260841701"/>
                </patternFill>
              </fill>
            </x14:dxf>
          </x14:cfRule>
          <x14:cfRule type="expression" priority="1322" id="{F212C5F7-16A9-462B-BA3F-0F013A141743}">
            <xm:f>AND(B14&gt;=Einstellungen!$D$222,B14&lt;=Einstellungen!$E$222)</xm:f>
            <x14:dxf>
              <fill>
                <patternFill>
                  <bgColor theme="2" tint="-0.24994659260841701"/>
                </patternFill>
              </fill>
            </x14:dxf>
          </x14:cfRule>
          <x14:cfRule type="expression" priority="1323" id="{C06A6377-C991-42ED-ADE6-28326A809FB1}">
            <xm:f>AND(B14&gt;=Einstellungen!$D$223,B14&lt;=Einstellungen!$E$223)</xm:f>
            <x14:dxf>
              <fill>
                <patternFill>
                  <bgColor theme="2" tint="-0.24994659260841701"/>
                </patternFill>
              </fill>
            </x14:dxf>
          </x14:cfRule>
          <x14:cfRule type="expression" priority="1324" id="{831B2D44-6F56-4A4D-84B3-1074ADD292C8}">
            <xm:f>AND(B14&gt;=Einstellungen!$D$224,B14&lt;=Einstellungen!$E$224)</xm:f>
            <x14:dxf>
              <fill>
                <patternFill>
                  <bgColor theme="2" tint="-0.24994659260841701"/>
                </patternFill>
              </fill>
            </x14:dxf>
          </x14:cfRule>
          <x14:cfRule type="expression" priority="1325" id="{670010A8-28A4-4848-A4E7-15DD9FF9D5F0}">
            <xm:f>AND(B14&gt;=Einstellungen!$D$225,B14&lt;=Einstellungen!$E$225)</xm:f>
            <x14:dxf>
              <fill>
                <patternFill>
                  <bgColor theme="2" tint="-0.24994659260841701"/>
                </patternFill>
              </fill>
            </x14:dxf>
          </x14:cfRule>
          <x14:cfRule type="expression" priority="1326" id="{34026452-A89C-4AB9-86A4-6BC9F938E63E}">
            <xm:f>AND(B14&gt;=Einstellungen!$D$226,B14&lt;=Einstellungen!$E$226)</xm:f>
            <x14:dxf>
              <fill>
                <patternFill>
                  <bgColor theme="2" tint="-0.24994659260841701"/>
                </patternFill>
              </fill>
            </x14:dxf>
          </x14:cfRule>
          <x14:cfRule type="expression" priority="1327" id="{EAA74503-5C2D-411C-B3CE-0978B6DD0A95}">
            <xm:f>AND(B14&gt;=Einstellungen!$D$227,B14&lt;=Einstellungen!$E$227)</xm:f>
            <x14:dxf>
              <fill>
                <patternFill>
                  <bgColor theme="2" tint="-0.24994659260841701"/>
                </patternFill>
              </fill>
            </x14:dxf>
          </x14:cfRule>
          <xm:sqref>J15 J17 J19 J23 J25 J27 J29 J31 J33 J35 J37 J39 J41 J43 J45 J47 J49 J51 J53 J55 J57 J59 J61 J63 J65 J67 J69 J71 J73 J75 J77 J79 J81 J83 J85</xm:sqref>
        </x14:conditionalFormatting>
        <x14:conditionalFormatting xmlns:xm="http://schemas.microsoft.com/office/excel/2006/main">
          <x14:cfRule type="expression" priority="1308" id="{71D9F73A-242C-4685-B293-F737A25D4D03}">
            <xm:f>AND(B12&gt;=Einstellungen!$D$188,B12&lt;=Einstellungen!$E$188)</xm:f>
            <x14:dxf>
              <fill>
                <patternFill>
                  <bgColor theme="7" tint="0.39994506668294322"/>
                </patternFill>
              </fill>
            </x14:dxf>
          </x14:cfRule>
          <x14:cfRule type="expression" priority="1309" id="{A8C2CF67-4B0C-4C3D-BD53-895FCCEA8088}">
            <xm:f>AND(B12&gt;=Einstellungen!$D$187,B12&lt;=Einstellungen!$E$187)</xm:f>
            <x14:dxf>
              <fill>
                <patternFill>
                  <bgColor theme="7" tint="0.39994506668294322"/>
                </patternFill>
              </fill>
            </x14:dxf>
          </x14:cfRule>
          <x14:cfRule type="expression" priority="1310" id="{B8612117-8DC7-458B-B9BC-E1A123CD7E33}">
            <xm:f>AND(B12&gt;=Einstellungen!$D$186,B12&lt;=Einstellungen!$E$186)</xm:f>
            <x14:dxf>
              <fill>
                <patternFill>
                  <bgColor theme="7" tint="0.39994506668294322"/>
                </patternFill>
              </fill>
            </x14:dxf>
          </x14:cfRule>
          <x14:cfRule type="expression" priority="1311" id="{E059FCA2-22BD-46DE-9DB4-441ABBDDD2CF}">
            <xm:f>AND(B12&gt;=Einstellungen!$D$185,B12&lt;=Einstellungen!$E$185)</xm:f>
            <x14:dxf>
              <fill>
                <patternFill>
                  <bgColor theme="7" tint="0.39994506668294322"/>
                </patternFill>
              </fill>
            </x14:dxf>
          </x14:cfRule>
          <x14:cfRule type="expression" priority="1312" id="{4EE51046-750E-4112-938E-1F2E7AAE92A6}">
            <xm:f>AND(B12&gt;=Einstellungen!$D$184,B12&lt;=Einstellungen!$E$184)</xm:f>
            <x14:dxf>
              <fill>
                <patternFill>
                  <bgColor theme="7" tint="0.39994506668294322"/>
                </patternFill>
              </fill>
            </x14:dxf>
          </x14:cfRule>
          <x14:cfRule type="expression" priority="1313" id="{1D9E94DE-E115-4F98-8A04-025DF3497FDB}">
            <xm:f>AND(B12&gt;=Einstellungen!$D$183,B12&lt;=Einstellungen!$E$183)</xm:f>
            <x14:dxf>
              <fill>
                <patternFill>
                  <bgColor theme="7" tint="0.39994506668294322"/>
                </patternFill>
              </fill>
            </x14:dxf>
          </x14:cfRule>
          <x14:cfRule type="expression" priority="1314" id="{474105FE-4698-4F10-A0F1-23F208A08CCE}">
            <xm:f>AND(B12&gt;=Einstellungen!$D$182,B12&lt;=Einstellungen!$E$182)</xm:f>
            <x14:dxf>
              <fill>
                <patternFill>
                  <bgColor theme="7" tint="0.39994506668294322"/>
                </patternFill>
              </fill>
            </x14:dxf>
          </x14:cfRule>
          <x14:cfRule type="expression" priority="1315" id="{9C9A0156-841C-4D29-887C-50C38B9019D1}">
            <xm:f>AND(B12&gt;=Einstellungen!$D$181,B12&lt;=Einstellungen!$E$181)</xm:f>
            <x14:dxf>
              <fill>
                <patternFill>
                  <bgColor theme="7" tint="0.39994506668294322"/>
                </patternFill>
              </fill>
            </x14:dxf>
          </x14:cfRule>
          <x14:cfRule type="expression" priority="1316" id="{A2E8DF0C-F521-4E79-956D-8B2C88A432A7}">
            <xm:f>AND(B12&gt;=Einstellungen!$D$180,B12&lt;=Einstellungen!$E$180)</xm:f>
            <x14:dxf>
              <fill>
                <patternFill>
                  <bgColor theme="7" tint="0.39994506668294322"/>
                </patternFill>
              </fill>
            </x14:dxf>
          </x14:cfRule>
          <x14:cfRule type="expression" priority="1317" id="{BE8A992A-B80C-41FA-A0F0-C72F9BF9761C}">
            <xm:f>AND(B12&gt;=Einstellungen!$D$179,B12&lt;=Einstellungen!$E$179)</xm:f>
            <x14:dxf>
              <fill>
                <patternFill>
                  <bgColor theme="7" tint="0.39994506668294322"/>
                </patternFill>
              </fill>
            </x14:dxf>
          </x14:cfRule>
          <xm:sqref>G12</xm:sqref>
        </x14:conditionalFormatting>
        <x14:conditionalFormatting xmlns:xm="http://schemas.microsoft.com/office/excel/2006/main">
          <x14:cfRule type="expression" priority="1298" id="{EC3B079A-95A3-4B96-9D8E-51A286F2B2E4}">
            <xm:f>AND(B14&gt;=Einstellungen!$D$201,B14&lt;=Einstellungen!$E$201)</xm:f>
            <x14:dxf>
              <fill>
                <patternFill>
                  <bgColor theme="5" tint="0.59996337778862885"/>
                </patternFill>
              </fill>
            </x14:dxf>
          </x14:cfRule>
          <x14:cfRule type="expression" priority="1299" id="{298A1462-2008-49FC-B48C-0B0331D45FA5}">
            <xm:f>AND(B14&gt;=Einstellungen!$D$200,B14&lt;=Einstellungen!$E$200)</xm:f>
            <x14:dxf>
              <fill>
                <patternFill>
                  <bgColor theme="5" tint="0.59996337778862885"/>
                </patternFill>
              </fill>
            </x14:dxf>
          </x14:cfRule>
          <x14:cfRule type="expression" priority="1300" id="{6A0BA26F-7755-4E7E-A622-2BF4AB6A9637}">
            <xm:f>AND(B14&gt;=Einstellungen!$D$199,B14&lt;=Einstellungen!$E$199)</xm:f>
            <x14:dxf>
              <fill>
                <patternFill>
                  <bgColor theme="5" tint="0.59996337778862885"/>
                </patternFill>
              </fill>
            </x14:dxf>
          </x14:cfRule>
          <x14:cfRule type="expression" priority="1301" id="{A1321302-BFB5-4B6F-941C-49088ACC3D08}">
            <xm:f>AND(B14&gt;=Einstellungen!$D$198,B14&lt;=Einstellungen!$E$198)</xm:f>
            <x14:dxf>
              <fill>
                <patternFill>
                  <bgColor theme="5" tint="0.59996337778862885"/>
                </patternFill>
              </fill>
            </x14:dxf>
          </x14:cfRule>
          <x14:cfRule type="expression" priority="1302" id="{ACF95670-8E23-44CF-9E24-F936ECC9E854}">
            <xm:f>AND(B14&gt;=Einstellungen!$D$197,B14&lt;=Einstellungen!$E$197)</xm:f>
            <x14:dxf>
              <fill>
                <patternFill>
                  <bgColor theme="5" tint="0.59996337778862885"/>
                </patternFill>
              </fill>
            </x14:dxf>
          </x14:cfRule>
          <x14:cfRule type="expression" priority="1303" id="{75E3BEFB-85B7-488C-82CD-E8DBA28FA314}">
            <xm:f>AND(B14&gt;=Einstellungen!$D$196,B14&lt;=Einstellungen!$E$196)</xm:f>
            <x14:dxf>
              <fill>
                <patternFill>
                  <bgColor theme="5" tint="0.59996337778862885"/>
                </patternFill>
              </fill>
            </x14:dxf>
          </x14:cfRule>
          <x14:cfRule type="expression" priority="1304" id="{7E95E595-64DB-4CC2-82ED-70B1E55F853F}">
            <xm:f>AND(B14&gt;=Einstellungen!$D$195,B14&lt;=Einstellungen!$E$195)</xm:f>
            <x14:dxf>
              <fill>
                <patternFill>
                  <bgColor theme="5" tint="0.59996337778862885"/>
                </patternFill>
              </fill>
            </x14:dxf>
          </x14:cfRule>
          <x14:cfRule type="expression" priority="1305" id="{FC542C7F-0C3A-4462-9B83-76B6DFFB1A46}">
            <xm:f>AND(B14&gt;=Einstellungen!$D$194,B14&lt;=Einstellungen!$E$194)</xm:f>
            <x14:dxf>
              <fill>
                <patternFill>
                  <bgColor theme="5" tint="0.59996337778862885"/>
                </patternFill>
              </fill>
            </x14:dxf>
          </x14:cfRule>
          <x14:cfRule type="expression" priority="1306" id="{ACD9ECCE-5174-47BA-970C-D169427D699E}">
            <xm:f>AND(B14&gt;=Einstellungen!$D$193,B14&lt;=Einstellungen!$E$193)</xm:f>
            <x14:dxf>
              <fill>
                <patternFill>
                  <bgColor theme="5" tint="0.59996337778862885"/>
                </patternFill>
              </fill>
            </x14:dxf>
          </x14:cfRule>
          <x14:cfRule type="expression" priority="1307" id="{BD569D05-8767-4B2B-8154-4F74573C67D2}">
            <xm:f>AND(B14&gt;=Einstellungen!$D$192,B14&lt;=Einstellungen!$E$192)</xm:f>
            <x14:dxf>
              <fill>
                <patternFill>
                  <bgColor theme="5" tint="0.59996337778862885"/>
                </patternFill>
              </fill>
            </x14:dxf>
          </x14:cfRule>
          <xm:sqref>H14 H16 H18 H22 H24 H26 H28 H30 H32 H34 H36 H38 H40 H42 H44 H46 H48 H50 H52 H54 H56 H58 H60 H62 H64 H66 H68 H70 H72 H74 H76 H78 H80 H82 H84</xm:sqref>
        </x14:conditionalFormatting>
        <x14:conditionalFormatting xmlns:xm="http://schemas.microsoft.com/office/excel/2006/main">
          <x14:cfRule type="expression" priority="1288" id="{E9144342-3F2F-4B67-B7A1-19689258DF37}">
            <xm:f>AND(B14&gt;=Einstellungen!$D$201,B14&lt;=Einstellungen!$E$201)</xm:f>
            <x14:dxf>
              <fill>
                <patternFill>
                  <bgColor theme="5" tint="0.59996337778862885"/>
                </patternFill>
              </fill>
            </x14:dxf>
          </x14:cfRule>
          <x14:cfRule type="expression" priority="1289" id="{966BACAE-972D-4592-AA90-705D37B33BB0}">
            <xm:f>AND(B14&gt;=Einstellungen!$D$200,B14&lt;=Einstellungen!$E$200)</xm:f>
            <x14:dxf>
              <fill>
                <patternFill>
                  <bgColor theme="5" tint="0.59996337778862885"/>
                </patternFill>
              </fill>
            </x14:dxf>
          </x14:cfRule>
          <x14:cfRule type="expression" priority="1290" id="{D4C6DC26-B3D0-4530-B812-1603E2585DDC}">
            <xm:f>AND(B14&gt;=Einstellungen!$D$199,B14&lt;=Einstellungen!$E$199)</xm:f>
            <x14:dxf>
              <fill>
                <patternFill>
                  <bgColor theme="5" tint="0.59996337778862885"/>
                </patternFill>
              </fill>
            </x14:dxf>
          </x14:cfRule>
          <x14:cfRule type="expression" priority="1291" id="{7FF76A25-B153-42FD-B8CE-B56E7F6C1F54}">
            <xm:f>AND(B14&gt;=Einstellungen!$D$198,B14&lt;=Einstellungen!$E$198)</xm:f>
            <x14:dxf>
              <fill>
                <patternFill>
                  <bgColor theme="5" tint="0.59996337778862885"/>
                </patternFill>
              </fill>
            </x14:dxf>
          </x14:cfRule>
          <x14:cfRule type="expression" priority="1292" id="{DB730833-EA3E-4BB4-904F-B46A0C7A2154}">
            <xm:f>AND(B14&gt;=Einstellungen!$D$197,B14&lt;=Einstellungen!$E$197)</xm:f>
            <x14:dxf>
              <fill>
                <patternFill>
                  <bgColor theme="5" tint="0.59996337778862885"/>
                </patternFill>
              </fill>
            </x14:dxf>
          </x14:cfRule>
          <x14:cfRule type="expression" priority="1293" id="{55F9668E-82ED-4D9E-8F8A-4F4621B70EAD}">
            <xm:f>AND(B14&gt;=Einstellungen!$D$196,B14&lt;=Einstellungen!$E$196)</xm:f>
            <x14:dxf>
              <fill>
                <patternFill>
                  <bgColor theme="5" tint="0.59996337778862885"/>
                </patternFill>
              </fill>
            </x14:dxf>
          </x14:cfRule>
          <x14:cfRule type="expression" priority="1294" id="{E815EE74-870D-4A2C-841E-007BB10A4C70}">
            <xm:f>AND(B14&gt;=Einstellungen!$D$195,B14&lt;=Einstellungen!$E$195)</xm:f>
            <x14:dxf>
              <fill>
                <patternFill>
                  <bgColor theme="5" tint="0.59996337778862885"/>
                </patternFill>
              </fill>
            </x14:dxf>
          </x14:cfRule>
          <x14:cfRule type="expression" priority="1295" id="{9618B723-CB6D-4CBD-9520-784F975E4AF3}">
            <xm:f>AND(B14&gt;=Einstellungen!$D$194,B14&lt;=Einstellungen!$E$194)</xm:f>
            <x14:dxf>
              <fill>
                <patternFill>
                  <bgColor theme="5" tint="0.59996337778862885"/>
                </patternFill>
              </fill>
            </x14:dxf>
          </x14:cfRule>
          <x14:cfRule type="expression" priority="1296" id="{AE412BD7-43E1-48FA-A59D-1114E70C50CF}">
            <xm:f>AND(B14&gt;=Einstellungen!$D$193,B14&lt;=Einstellungen!$E$193)</xm:f>
            <x14:dxf>
              <fill>
                <patternFill>
                  <bgColor theme="5" tint="0.59996337778862885"/>
                </patternFill>
              </fill>
            </x14:dxf>
          </x14:cfRule>
          <x14:cfRule type="expression" priority="1297" id="{65FB6866-4851-44F0-9452-24EFAE6FE2DA}">
            <xm:f>AND(B14&gt;=Einstellungen!$D$192,B14&lt;=Einstellungen!$E$192)</xm:f>
            <x14:dxf>
              <fill>
                <patternFill>
                  <bgColor theme="5" tint="0.59996337778862885"/>
                </patternFill>
              </fill>
            </x14:dxf>
          </x14:cfRule>
          <xm:sqref>H15 H17 H19 H23 H25 H27 H29 H31 H33 H35 H37 H39 H41 H43 H45 H47 H49 H51 H53 H55 H57 H59 H61 H63 H65 H67 H69 H71 H73 H75 H77 H79 H81 H83 H85</xm:sqref>
        </x14:conditionalFormatting>
        <x14:conditionalFormatting xmlns:xm="http://schemas.microsoft.com/office/excel/2006/main">
          <x14:cfRule type="expression" priority="1278" id="{E035093A-63F8-4869-B33E-F265C21F4C0D}">
            <xm:f>AND(B14&gt;=Einstellungen!$D$188,B14&lt;=Einstellungen!$E$188)</xm:f>
            <x14:dxf>
              <fill>
                <patternFill>
                  <bgColor theme="7" tint="0.39994506668294322"/>
                </patternFill>
              </fill>
            </x14:dxf>
          </x14:cfRule>
          <x14:cfRule type="expression" priority="1279" id="{752EDB50-3E2C-433B-A0D9-9A1D39998BA1}">
            <xm:f>AND(B14&gt;=Einstellungen!$D$187,B14&lt;=Einstellungen!$E$187)</xm:f>
            <x14:dxf>
              <fill>
                <patternFill>
                  <bgColor theme="7" tint="0.39994506668294322"/>
                </patternFill>
              </fill>
            </x14:dxf>
          </x14:cfRule>
          <x14:cfRule type="expression" priority="1280" id="{C6C81E75-530E-4224-AAA5-28417B36EA98}">
            <xm:f>AND(B14&gt;=Einstellungen!$D$186,B14&lt;=Einstellungen!$E$186)</xm:f>
            <x14:dxf>
              <fill>
                <patternFill>
                  <bgColor theme="7" tint="0.39994506668294322"/>
                </patternFill>
              </fill>
            </x14:dxf>
          </x14:cfRule>
          <x14:cfRule type="expression" priority="1281" id="{985D873A-18A3-4479-B6ED-03F3F1B63878}">
            <xm:f>AND(B14&gt;=Einstellungen!$D$185,B14&lt;=Einstellungen!$E$185)</xm:f>
            <x14:dxf>
              <fill>
                <patternFill>
                  <bgColor theme="7" tint="0.39994506668294322"/>
                </patternFill>
              </fill>
            </x14:dxf>
          </x14:cfRule>
          <x14:cfRule type="expression" priority="1282" id="{CE115EE7-F45F-4A06-8498-030333954E77}">
            <xm:f>AND(B14&gt;=Einstellungen!$D$184,B14&lt;=Einstellungen!$E$184)</xm:f>
            <x14:dxf>
              <fill>
                <patternFill>
                  <bgColor theme="7" tint="0.39994506668294322"/>
                </patternFill>
              </fill>
            </x14:dxf>
          </x14:cfRule>
          <x14:cfRule type="expression" priority="1283" id="{B4FC98D3-FD06-4A33-8AC6-D71E53F1A884}">
            <xm:f>AND(B14&gt;=Einstellungen!$D$183,B14&lt;=Einstellungen!$E$183)</xm:f>
            <x14:dxf>
              <fill>
                <patternFill>
                  <bgColor theme="7" tint="0.39994506668294322"/>
                </patternFill>
              </fill>
            </x14:dxf>
          </x14:cfRule>
          <x14:cfRule type="expression" priority="1284" id="{9A8BB336-3AB0-4676-8639-B0999D0B9AD0}">
            <xm:f>AND(B14&gt;=Einstellungen!$D$182,B14&lt;=Einstellungen!$E$182)</xm:f>
            <x14:dxf>
              <fill>
                <patternFill>
                  <bgColor theme="7" tint="0.39994506668294322"/>
                </patternFill>
              </fill>
            </x14:dxf>
          </x14:cfRule>
          <x14:cfRule type="expression" priority="1285" id="{7C755585-EC18-4E44-82FA-51BE4DAAD1BA}">
            <xm:f>AND(B14&gt;=Einstellungen!$D$181,B14&lt;=Einstellungen!$E$181)</xm:f>
            <x14:dxf>
              <fill>
                <patternFill>
                  <bgColor theme="7" tint="0.39994506668294322"/>
                </patternFill>
              </fill>
            </x14:dxf>
          </x14:cfRule>
          <x14:cfRule type="expression" priority="1286" id="{191115E3-EE2E-4C6D-83E7-80B820A56B72}">
            <xm:f>AND(B14&gt;=Einstellungen!$D$180,B14&lt;=Einstellungen!$E$180)</xm:f>
            <x14:dxf>
              <fill>
                <patternFill>
                  <bgColor theme="7" tint="0.39994506668294322"/>
                </patternFill>
              </fill>
            </x14:dxf>
          </x14:cfRule>
          <x14:cfRule type="expression" priority="1287" id="{B404A242-9B24-45BE-AD9E-1F3CB5F3FF2E}">
            <xm:f>AND(B14&gt;=Einstellungen!$D$179,B14&lt;=Einstellungen!$E$179)</xm:f>
            <x14:dxf>
              <fill>
                <patternFill>
                  <bgColor theme="7" tint="0.39994506668294322"/>
                </patternFill>
              </fill>
            </x14:dxf>
          </x14:cfRule>
          <xm:sqref>G15 G17 G19 G23 G25 G27 G29 G31 G33 G35 G37 G39 G41 G43 G45 G47 G49 G51 G53 G55 G57 G59 G61 G63 G65 G67 G69 G71 G73 G75 G77 G79 G81 G83 G85</xm:sqref>
        </x14:conditionalFormatting>
        <x14:conditionalFormatting xmlns:xm="http://schemas.microsoft.com/office/excel/2006/main">
          <x14:cfRule type="expression" priority="1268" id="{32A731B5-49E2-4C3E-A54F-D93239C83B05}">
            <xm:f>AND(B14&gt;=Einstellungen!$D$188,B14&lt;=Einstellungen!$E$188)</xm:f>
            <x14:dxf>
              <fill>
                <patternFill>
                  <bgColor theme="7" tint="0.39994506668294322"/>
                </patternFill>
              </fill>
            </x14:dxf>
          </x14:cfRule>
          <x14:cfRule type="expression" priority="1269" id="{CCD3B457-A6F9-472E-866D-32683A9DE95B}">
            <xm:f>AND(B14&gt;=Einstellungen!$D$187,B14&lt;=Einstellungen!$E$187)</xm:f>
            <x14:dxf>
              <fill>
                <patternFill>
                  <bgColor theme="7" tint="0.39994506668294322"/>
                </patternFill>
              </fill>
            </x14:dxf>
          </x14:cfRule>
          <x14:cfRule type="expression" priority="1270" id="{FA3ACF7E-5351-413D-81E3-72026052F0FE}">
            <xm:f>AND(B14&gt;=Einstellungen!$D$186,B14&lt;=Einstellungen!$E$186)</xm:f>
            <x14:dxf>
              <fill>
                <patternFill>
                  <bgColor theme="7" tint="0.39994506668294322"/>
                </patternFill>
              </fill>
            </x14:dxf>
          </x14:cfRule>
          <x14:cfRule type="expression" priority="1271" id="{C03B7DB7-0D1D-46D4-8B29-29A4A0C65CA6}">
            <xm:f>AND(B14&gt;=Einstellungen!$D$185,B14&lt;=Einstellungen!$E$185)</xm:f>
            <x14:dxf>
              <fill>
                <patternFill>
                  <bgColor theme="7" tint="0.39994506668294322"/>
                </patternFill>
              </fill>
            </x14:dxf>
          </x14:cfRule>
          <x14:cfRule type="expression" priority="1272" id="{0C4DBA51-D0FB-4D22-BCF0-4AE2DE914645}">
            <xm:f>AND(B14&gt;=Einstellungen!$D$184,B14&lt;=Einstellungen!$E$184)</xm:f>
            <x14:dxf>
              <fill>
                <patternFill>
                  <bgColor theme="7" tint="0.39994506668294322"/>
                </patternFill>
              </fill>
            </x14:dxf>
          </x14:cfRule>
          <x14:cfRule type="expression" priority="1273" id="{0A7F2F7A-ED01-438E-A8D4-017EC33EBEFC}">
            <xm:f>AND(B14&gt;=Einstellungen!$D$183,B14&lt;=Einstellungen!$E$183)</xm:f>
            <x14:dxf>
              <fill>
                <patternFill>
                  <bgColor theme="7" tint="0.39994506668294322"/>
                </patternFill>
              </fill>
            </x14:dxf>
          </x14:cfRule>
          <x14:cfRule type="expression" priority="1274" id="{0524C5E2-B6A0-421D-9AB6-E2CD6F019840}">
            <xm:f>AND(B14&gt;=Einstellungen!$D$182,B14&lt;=Einstellungen!$E$182)</xm:f>
            <x14:dxf>
              <fill>
                <patternFill>
                  <bgColor theme="7" tint="0.39994506668294322"/>
                </patternFill>
              </fill>
            </x14:dxf>
          </x14:cfRule>
          <x14:cfRule type="expression" priority="1275" id="{25FFC75C-1062-4BC1-9ACC-96E938B066BB}">
            <xm:f>AND(B14&gt;=Einstellungen!$D$181,B14&lt;=Einstellungen!$E$181)</xm:f>
            <x14:dxf>
              <fill>
                <patternFill>
                  <bgColor theme="7" tint="0.39994506668294322"/>
                </patternFill>
              </fill>
            </x14:dxf>
          </x14:cfRule>
          <x14:cfRule type="expression" priority="1276" id="{0359601E-8445-4486-8BF6-F306EAC67C9D}">
            <xm:f>AND(B14&gt;=Einstellungen!$D$180,B14&lt;=Einstellungen!$E$180)</xm:f>
            <x14:dxf>
              <fill>
                <patternFill>
                  <bgColor theme="7" tint="0.39994506668294322"/>
                </patternFill>
              </fill>
            </x14:dxf>
          </x14:cfRule>
          <x14:cfRule type="expression" priority="1277" id="{DF074B08-CA69-4A2A-B73F-BC4B66DDB963}">
            <xm:f>AND(B14&gt;=Einstellungen!$D$179,B14&lt;=Einstellungen!$E$179)</xm:f>
            <x14:dxf>
              <fill>
                <patternFill>
                  <bgColor theme="7" tint="0.39994506668294322"/>
                </patternFill>
              </fill>
            </x14:dxf>
          </x14:cfRule>
          <xm:sqref>G14 G16 G18 G22 G24 G26 G28 G30 G32 G34 G36 G38 G40 G42 G44 G46 G48 G50 G52 G54 G56 G58 G60 G62 G64 G66 G68 G70 G72 G74 G76 G78 G80 G82 G84</xm:sqref>
        </x14:conditionalFormatting>
        <x14:conditionalFormatting xmlns:xm="http://schemas.microsoft.com/office/excel/2006/main">
          <x14:cfRule type="expression" priority="1258" id="{016B686D-01C4-4BCE-8311-1FED48EC771E}">
            <xm:f>AND(B14&gt;=Einstellungen!$D$205,B14&lt;=Einstellungen!$E$205)</xm:f>
            <x14:dxf>
              <fill>
                <patternFill>
                  <bgColor rgb="FFFFC000"/>
                </patternFill>
              </fill>
            </x14:dxf>
          </x14:cfRule>
          <x14:cfRule type="expression" priority="1259" id="{CB04A4EB-38F8-41AC-BE90-EC515845BA3F}">
            <xm:f>AND( B14&gt;=Einstellungen!$D$206,B14&lt;=Einstellungen!$E$206)</xm:f>
            <x14:dxf>
              <fill>
                <patternFill>
                  <bgColor rgb="FFFFC000"/>
                </patternFill>
              </fill>
            </x14:dxf>
          </x14:cfRule>
          <x14:cfRule type="expression" priority="1260" id="{016F8873-C309-4DCD-B1E9-C202A937A5EF}">
            <xm:f>AND(B14&gt;=Einstellungen!$D$207,B14&lt;=Einstellungen!$E$207)</xm:f>
            <x14:dxf>
              <fill>
                <patternFill>
                  <bgColor rgb="FFFFC000"/>
                </patternFill>
              </fill>
            </x14:dxf>
          </x14:cfRule>
          <x14:cfRule type="expression" priority="1261" id="{A694C41D-8D5B-45F0-AF81-F82E367CAAAC}">
            <xm:f>AND(B14&gt;=Einstellungen!$D$208,B14&lt;=Einstellungen!$E$208)</xm:f>
            <x14:dxf>
              <fill>
                <patternFill>
                  <bgColor rgb="FFFFC000"/>
                </patternFill>
              </fill>
            </x14:dxf>
          </x14:cfRule>
          <x14:cfRule type="expression" priority="1262" id="{71F8B20D-EBFB-4C05-A293-4741B0262E89}">
            <xm:f>AND(B14&gt;=Einstellungen!$D$209,B14&lt;=Einstellungen!$E$209)</xm:f>
            <x14:dxf>
              <fill>
                <patternFill>
                  <bgColor rgb="FFFFC000"/>
                </patternFill>
              </fill>
            </x14:dxf>
          </x14:cfRule>
          <x14:cfRule type="expression" priority="1263" id="{D4DD5C1E-DE86-4B28-8AEA-A5B26DC55853}">
            <xm:f>AND(B14&gt;=Einstellungen!$D$210,B14&lt;=Einstellungen!$E$210)</xm:f>
            <x14:dxf>
              <fill>
                <patternFill>
                  <bgColor rgb="FFFFC000"/>
                </patternFill>
              </fill>
            </x14:dxf>
          </x14:cfRule>
          <x14:cfRule type="expression" priority="1264" id="{0FBA8241-4035-4E38-B1BF-E85C4246335C}">
            <xm:f>AND(B14&gt;=Einstellungen!$D$211,B14&lt;=Einstellungen!$E$211)</xm:f>
            <x14:dxf>
              <fill>
                <patternFill>
                  <bgColor rgb="FFFFC000"/>
                </patternFill>
              </fill>
            </x14:dxf>
          </x14:cfRule>
          <x14:cfRule type="expression" priority="1265" id="{B396071C-47FB-4889-B881-C6115CCECF71}">
            <xm:f>AND(B14&gt;=Einstellungen!$D$212,B14&lt;=Einstellungen!$E$212)</xm:f>
            <x14:dxf>
              <fill>
                <patternFill>
                  <bgColor rgb="FFFFC000"/>
                </patternFill>
              </fill>
            </x14:dxf>
          </x14:cfRule>
          <x14:cfRule type="expression" priority="1266" id="{1563E2C6-FAA0-48D4-BF1B-6166F104E2D3}">
            <xm:f>AND(B14&gt;=Einstellungen!$D$213,B14&lt;=Einstellungen!$E$213)</xm:f>
            <x14:dxf>
              <fill>
                <patternFill>
                  <bgColor rgb="FFFFC000"/>
                </patternFill>
              </fill>
            </x14:dxf>
          </x14:cfRule>
          <x14:cfRule type="expression" priority="1267" id="{006C35AB-8FE8-4476-83CE-68FEAA3DEF42}">
            <xm:f>AND(B14&gt;=Einstellungen!$D$214,B14&lt;=Einstellungen!$E$214)</xm:f>
            <x14:dxf>
              <fill>
                <patternFill>
                  <bgColor rgb="FFFFC000"/>
                </patternFill>
              </fill>
            </x14:dxf>
          </x14:cfRule>
          <xm:sqref>I14 I16 I18 I22 I24 I26 I28 I30 I32 I34 I36 I38 I40 I42 I44 I46 I48 I50 I52 I54 I56 I58 I60 I62 I64 I66 I68 I70 I72 I74 I76 I78 I80 I82 I84</xm:sqref>
        </x14:conditionalFormatting>
        <x14:conditionalFormatting xmlns:xm="http://schemas.microsoft.com/office/excel/2006/main">
          <x14:cfRule type="expression" priority="1248" id="{9A794087-331D-4B5C-80FD-64055C034D73}">
            <xm:f>AND(B14&gt;=Einstellungen!$D$205,B14&lt;=Einstellungen!$E$205)</xm:f>
            <x14:dxf>
              <fill>
                <patternFill>
                  <bgColor rgb="FFFFC000"/>
                </patternFill>
              </fill>
            </x14:dxf>
          </x14:cfRule>
          <x14:cfRule type="expression" priority="1249" id="{E48061EC-FA21-4C45-9876-7406F637A2B0}">
            <xm:f>AND(B14&gt;=Einstellungen!$D$206,B14&lt;=Einstellungen!$E$206)</xm:f>
            <x14:dxf>
              <fill>
                <patternFill>
                  <bgColor rgb="FFFFC000"/>
                </patternFill>
              </fill>
            </x14:dxf>
          </x14:cfRule>
          <x14:cfRule type="expression" priority="1250" id="{A93F1826-4D3D-4186-B46B-2C107EB9822F}">
            <xm:f>AND(B14&gt;=Einstellungen!$D$207,B14&lt;=Einstellungen!$E$207)</xm:f>
            <x14:dxf>
              <fill>
                <patternFill>
                  <bgColor rgb="FFFFC000"/>
                </patternFill>
              </fill>
            </x14:dxf>
          </x14:cfRule>
          <x14:cfRule type="expression" priority="1251" id="{0892B967-1068-4EF7-A88D-3261B314745C}">
            <xm:f>AND(B14&gt;=Einstellungen!$D$208,B14&lt;=Einstellungen!$E$208)</xm:f>
            <x14:dxf>
              <fill>
                <patternFill>
                  <bgColor rgb="FFFFC000"/>
                </patternFill>
              </fill>
            </x14:dxf>
          </x14:cfRule>
          <x14:cfRule type="expression" priority="1252" id="{84FC3530-EEDD-4E43-B027-038CF79F7262}">
            <xm:f>AND(B14&gt;=Einstellungen!$D$209,B14&lt;=Einstellungen!$E$209)</xm:f>
            <x14:dxf>
              <fill>
                <patternFill>
                  <bgColor rgb="FFFFC000"/>
                </patternFill>
              </fill>
            </x14:dxf>
          </x14:cfRule>
          <x14:cfRule type="expression" priority="1253" id="{2123EED1-5FCA-4CC5-A12D-D6B1752F7E6F}">
            <xm:f>AND(B14&gt;=Einstellungen!$D$210,B14&lt;=Einstellungen!$E$210)</xm:f>
            <x14:dxf>
              <fill>
                <patternFill>
                  <bgColor rgb="FFFFC000"/>
                </patternFill>
              </fill>
            </x14:dxf>
          </x14:cfRule>
          <x14:cfRule type="expression" priority="1254" id="{C6ED0CF2-06C9-45B7-A095-212D1E1D769C}">
            <xm:f>AND(B14&gt;=Einstellungen!$D$211,B14&lt;=Einstellungen!$E$211)</xm:f>
            <x14:dxf>
              <fill>
                <patternFill>
                  <bgColor rgb="FFFFC000"/>
                </patternFill>
              </fill>
            </x14:dxf>
          </x14:cfRule>
          <x14:cfRule type="expression" priority="1255" id="{03FA926C-5224-45B1-88A9-96724EC0E423}">
            <xm:f>AND(B14&gt;=Einstellungen!$D$212,B14&lt;=Einstellungen!$E$212)</xm:f>
            <x14:dxf>
              <fill>
                <patternFill>
                  <bgColor rgb="FFFFC000"/>
                </patternFill>
              </fill>
            </x14:dxf>
          </x14:cfRule>
          <x14:cfRule type="expression" priority="1256" id="{756C2D66-411C-4BE3-B451-BB3A7DF28000}">
            <xm:f>AND(B14&gt;=Einstellungen!$D$213,B14&lt;=Einstellungen!$E$213)</xm:f>
            <x14:dxf>
              <fill>
                <patternFill>
                  <bgColor rgb="FFFFC000"/>
                </patternFill>
              </fill>
            </x14:dxf>
          </x14:cfRule>
          <x14:cfRule type="expression" priority="1257" id="{82B94C99-FB42-4C3B-A616-207989710811}">
            <xm:f>AND(B14&gt;=Einstellungen!$D$214,B14&lt;=Einstellungen!$E$214)</xm:f>
            <x14:dxf>
              <fill>
                <patternFill>
                  <bgColor rgb="FFFFC000"/>
                </patternFill>
              </fill>
            </x14:dxf>
          </x14:cfRule>
          <xm:sqref>I15 I17 I19 I23 I25 I27 I29 I31 I33 I35 I37 I39 I41 I43 I45 I47 I49 I51 I53 I55 I57 I59 I61 I63 I65 I67 I69 I71 I73 I75 I77 I79 I81 I83 I85</xm:sqref>
        </x14:conditionalFormatting>
        <x14:conditionalFormatting xmlns:xm="http://schemas.microsoft.com/office/excel/2006/main">
          <x14:cfRule type="expression" priority="1238" id="{A3A1B0FC-CB53-4036-BE23-FE1D8F268D88}">
            <xm:f>AND(K12&gt;=Einstellungen!$D$201,K12&lt;=Einstellungen!$E$201)</xm:f>
            <x14:dxf>
              <fill>
                <patternFill>
                  <bgColor theme="5" tint="0.59996337778862885"/>
                </patternFill>
              </fill>
            </x14:dxf>
          </x14:cfRule>
          <x14:cfRule type="expression" priority="1239" id="{3BC832AF-D3D8-4C9C-BC39-362CD4C59C04}">
            <xm:f>AND(K12&gt;=Einstellungen!$D$200,K12&lt;=Einstellungen!$E$200)</xm:f>
            <x14:dxf>
              <fill>
                <patternFill>
                  <bgColor theme="5" tint="0.59996337778862885"/>
                </patternFill>
              </fill>
            </x14:dxf>
          </x14:cfRule>
          <x14:cfRule type="expression" priority="1240" id="{9FA94836-981E-4E44-9110-871B0B514CFF}">
            <xm:f>AND(K12&gt;=Einstellungen!$D$199,K12&lt;=Einstellungen!$E$199)</xm:f>
            <x14:dxf>
              <fill>
                <patternFill>
                  <bgColor theme="5" tint="0.59996337778862885"/>
                </patternFill>
              </fill>
            </x14:dxf>
          </x14:cfRule>
          <x14:cfRule type="expression" priority="1241" id="{763BE47D-BCA0-43F1-B5E5-C7C05AFED121}">
            <xm:f>AND(K12&gt;=Einstellungen!$D$198,K12&lt;=Einstellungen!$E$198)</xm:f>
            <x14:dxf>
              <fill>
                <patternFill>
                  <bgColor theme="5" tint="0.59996337778862885"/>
                </patternFill>
              </fill>
            </x14:dxf>
          </x14:cfRule>
          <x14:cfRule type="expression" priority="1242" id="{4C6F6240-4808-4157-BD1A-8516317C9BDB}">
            <xm:f>AND(K12&gt;=Einstellungen!$D$197,K12&lt;=Einstellungen!$E$197)</xm:f>
            <x14:dxf>
              <fill>
                <patternFill>
                  <bgColor theme="5" tint="0.59996337778862885"/>
                </patternFill>
              </fill>
            </x14:dxf>
          </x14:cfRule>
          <x14:cfRule type="expression" priority="1243" id="{B2AA9A5F-B0C0-4275-ABFE-D04CF73378FF}">
            <xm:f>AND(K12&gt;=Einstellungen!$D$196,K12&lt;=Einstellungen!$E$196)</xm:f>
            <x14:dxf>
              <fill>
                <patternFill>
                  <bgColor theme="5" tint="0.59996337778862885"/>
                </patternFill>
              </fill>
            </x14:dxf>
          </x14:cfRule>
          <x14:cfRule type="expression" priority="1244" id="{EEDB09B2-9098-41D1-B0F1-36BD1CB10B6E}">
            <xm:f>AND(K12&gt;=Einstellungen!$D$195,K12&lt;=Einstellungen!$E$195)</xm:f>
            <x14:dxf>
              <fill>
                <patternFill>
                  <bgColor theme="5" tint="0.59996337778862885"/>
                </patternFill>
              </fill>
            </x14:dxf>
          </x14:cfRule>
          <x14:cfRule type="expression" priority="1245" id="{6F2C189F-1A51-42A4-9654-4D26ACC78C8C}">
            <xm:f>AND(K12&gt;=Einstellungen!$D$194,K12&lt;=Einstellungen!$E$194)</xm:f>
            <x14:dxf>
              <fill>
                <patternFill>
                  <bgColor theme="5" tint="0.59996337778862885"/>
                </patternFill>
              </fill>
            </x14:dxf>
          </x14:cfRule>
          <x14:cfRule type="expression" priority="1246" id="{162D7CF2-9B94-40FA-876E-4CCB9E39D7DF}">
            <xm:f>AND(K12&gt;=Einstellungen!$D$193,K12&lt;=Einstellungen!$E$193)</xm:f>
            <x14:dxf>
              <fill>
                <patternFill>
                  <bgColor theme="5" tint="0.59996337778862885"/>
                </patternFill>
              </fill>
            </x14:dxf>
          </x14:cfRule>
          <x14:cfRule type="expression" priority="1247" id="{6585C5A5-C923-41EB-B172-E7D763974797}">
            <xm:f>AND(K12&gt;=Einstellungen!$D$192,K12&lt;=Einstellungen!$E$192)</xm:f>
            <x14:dxf>
              <fill>
                <patternFill>
                  <bgColor theme="5" tint="0.59996337778862885"/>
                </patternFill>
              </fill>
            </x14:dxf>
          </x14:cfRule>
          <xm:sqref>Q12</xm:sqref>
        </x14:conditionalFormatting>
        <x14:conditionalFormatting xmlns:xm="http://schemas.microsoft.com/office/excel/2006/main">
          <x14:cfRule type="expression" priority="1228" id="{450EC582-DEC2-47E8-AAF4-E47D47003D16}">
            <xm:f>AND(K12&gt;=Einstellungen!$D$201,K12&lt;=Einstellungen!$E$201)</xm:f>
            <x14:dxf>
              <fill>
                <patternFill>
                  <bgColor theme="5" tint="0.59996337778862885"/>
                </patternFill>
              </fill>
            </x14:dxf>
          </x14:cfRule>
          <x14:cfRule type="expression" priority="1229" id="{3C5C53B7-256B-4587-9830-DF7951E4FDB1}">
            <xm:f>AND(K12&gt;=Einstellungen!$D$200,K12&lt;=Einstellungen!$E$200)</xm:f>
            <x14:dxf>
              <fill>
                <patternFill>
                  <bgColor theme="5" tint="0.59996337778862885"/>
                </patternFill>
              </fill>
            </x14:dxf>
          </x14:cfRule>
          <x14:cfRule type="expression" priority="1230" id="{A9D5E055-6328-41D1-BB6D-652A87AE5F5D}">
            <xm:f>AND(K12&gt;=Einstellungen!$D$199,K12&lt;=Einstellungen!$E$199)</xm:f>
            <x14:dxf>
              <fill>
                <patternFill>
                  <bgColor theme="5" tint="0.59996337778862885"/>
                </patternFill>
              </fill>
            </x14:dxf>
          </x14:cfRule>
          <x14:cfRule type="expression" priority="1231" id="{BA389C60-9C65-4ABB-AAEC-F24AAF69E9ED}">
            <xm:f>AND(K12&gt;=Einstellungen!$D$198,K12&lt;=Einstellungen!$E$198)</xm:f>
            <x14:dxf>
              <fill>
                <patternFill>
                  <bgColor theme="5" tint="0.59996337778862885"/>
                </patternFill>
              </fill>
            </x14:dxf>
          </x14:cfRule>
          <x14:cfRule type="expression" priority="1232" id="{5E2A2C71-407F-476A-8460-CCBEC57704F1}">
            <xm:f>AND(K12&gt;=Einstellungen!$D$197,K12&lt;=Einstellungen!$E$197)</xm:f>
            <x14:dxf>
              <fill>
                <patternFill>
                  <bgColor theme="5" tint="0.59996337778862885"/>
                </patternFill>
              </fill>
            </x14:dxf>
          </x14:cfRule>
          <x14:cfRule type="expression" priority="1233" id="{C72E4107-0CC3-40A8-9424-A9AEC02953BA}">
            <xm:f>AND(K12&gt;=Einstellungen!$D$196,K12&lt;=Einstellungen!$E$196)</xm:f>
            <x14:dxf>
              <fill>
                <patternFill>
                  <bgColor theme="5" tint="0.59996337778862885"/>
                </patternFill>
              </fill>
            </x14:dxf>
          </x14:cfRule>
          <x14:cfRule type="expression" priority="1234" id="{CDF99E9C-06F8-480C-A4EC-85888431264A}">
            <xm:f>AND(K12&gt;=Einstellungen!$D$195,K12&lt;=Einstellungen!$E$195)</xm:f>
            <x14:dxf>
              <fill>
                <patternFill>
                  <bgColor theme="5" tint="0.59996337778862885"/>
                </patternFill>
              </fill>
            </x14:dxf>
          </x14:cfRule>
          <x14:cfRule type="expression" priority="1235" id="{0EAF9E21-0F86-4EFD-95C2-07B01853FC8F}">
            <xm:f>AND(K12&gt;=Einstellungen!$D$194,K12&lt;=Einstellungen!$E$194)</xm:f>
            <x14:dxf>
              <fill>
                <patternFill>
                  <bgColor theme="5" tint="0.59996337778862885"/>
                </patternFill>
              </fill>
            </x14:dxf>
          </x14:cfRule>
          <x14:cfRule type="expression" priority="1236" id="{6BAB0D33-71E6-4402-BFCA-B788646ED7C3}">
            <xm:f>AND(K12&gt;=Einstellungen!$D$193,K12&lt;=Einstellungen!$E$193)</xm:f>
            <x14:dxf>
              <fill>
                <patternFill>
                  <bgColor theme="5" tint="0.59996337778862885"/>
                </patternFill>
              </fill>
            </x14:dxf>
          </x14:cfRule>
          <x14:cfRule type="expression" priority="1237" id="{E5E2163D-B981-4F78-B268-B57A5955297E}">
            <xm:f>AND(K12&gt;=Einstellungen!$D$192,K12&lt;=Einstellungen!$E$192)</xm:f>
            <x14:dxf>
              <fill>
                <patternFill>
                  <bgColor theme="5" tint="0.59996337778862885"/>
                </patternFill>
              </fill>
            </x14:dxf>
          </x14:cfRule>
          <xm:sqref>Q13</xm:sqref>
        </x14:conditionalFormatting>
        <x14:conditionalFormatting xmlns:xm="http://schemas.microsoft.com/office/excel/2006/main">
          <x14:cfRule type="expression" priority="1218" id="{0B5C97A4-4CDB-4A56-8738-D2836B9FEB11}">
            <xm:f>AND(K12&gt;=Einstellungen!$D$205,K12&lt;=Einstellungen!$E$205)</xm:f>
            <x14:dxf>
              <fill>
                <patternFill>
                  <bgColor rgb="FFFFC000"/>
                </patternFill>
              </fill>
            </x14:dxf>
          </x14:cfRule>
          <x14:cfRule type="expression" priority="1219" id="{43B99E9B-2828-48B5-BC15-D44339202744}">
            <xm:f>AND( K12&gt;=Einstellungen!$D$206,K12&lt;=Einstellungen!$E$206)</xm:f>
            <x14:dxf>
              <fill>
                <patternFill>
                  <bgColor rgb="FFFFC000"/>
                </patternFill>
              </fill>
            </x14:dxf>
          </x14:cfRule>
          <x14:cfRule type="expression" priority="1220" id="{081FDABC-3224-45EE-A931-533210B5E18B}">
            <xm:f>AND(K12&gt;=Einstellungen!$D$207,K12&lt;=Einstellungen!$E$207)</xm:f>
            <x14:dxf>
              <fill>
                <patternFill>
                  <bgColor rgb="FFFFC000"/>
                </patternFill>
              </fill>
            </x14:dxf>
          </x14:cfRule>
          <x14:cfRule type="expression" priority="1221" id="{A395F23E-E040-4017-937C-BA7EBB8793BB}">
            <xm:f>AND(K12&gt;=Einstellungen!$D$208,K12&lt;=Einstellungen!$E$208)</xm:f>
            <x14:dxf>
              <fill>
                <patternFill>
                  <bgColor rgb="FFFFC000"/>
                </patternFill>
              </fill>
            </x14:dxf>
          </x14:cfRule>
          <x14:cfRule type="expression" priority="1222" id="{6821BB53-2C57-42D0-93F2-BBCC342C2705}">
            <xm:f>AND(K12&gt;=Einstellungen!$D$209,K12&lt;=Einstellungen!$E$209)</xm:f>
            <x14:dxf>
              <fill>
                <patternFill>
                  <bgColor rgb="FFFFC000"/>
                </patternFill>
              </fill>
            </x14:dxf>
          </x14:cfRule>
          <x14:cfRule type="expression" priority="1223" id="{8D2615D5-795C-4956-8BE5-ACBB18E24D6A}">
            <xm:f>AND(K12&gt;=Einstellungen!$D$210,K12&lt;=Einstellungen!$E$210)</xm:f>
            <x14:dxf>
              <fill>
                <patternFill>
                  <bgColor rgb="FFFFC000"/>
                </patternFill>
              </fill>
            </x14:dxf>
          </x14:cfRule>
          <x14:cfRule type="expression" priority="1224" id="{A26013B5-A219-46D6-B2F2-B466AB395DFF}">
            <xm:f>AND(K12&gt;=Einstellungen!$D$211,K12&lt;=Einstellungen!$E$211)</xm:f>
            <x14:dxf>
              <fill>
                <patternFill>
                  <bgColor rgb="FFFFC000"/>
                </patternFill>
              </fill>
            </x14:dxf>
          </x14:cfRule>
          <x14:cfRule type="expression" priority="1225" id="{B8C5CD2F-9367-4C88-8B20-0DF39E2A4B23}">
            <xm:f>AND(K12&gt;=Einstellungen!$D$212,K12&lt;=Einstellungen!$E$212)</xm:f>
            <x14:dxf>
              <fill>
                <patternFill>
                  <bgColor rgb="FFFFC000"/>
                </patternFill>
              </fill>
            </x14:dxf>
          </x14:cfRule>
          <x14:cfRule type="expression" priority="1226" id="{4EE032B2-A712-4722-A3D1-676D694FC4D5}">
            <xm:f>AND(K12&gt;=Einstellungen!$D$213,K12&lt;=Einstellungen!$E$213)</xm:f>
            <x14:dxf>
              <fill>
                <patternFill>
                  <bgColor rgb="FFFFC000"/>
                </patternFill>
              </fill>
            </x14:dxf>
          </x14:cfRule>
          <x14:cfRule type="expression" priority="1227" id="{C9F09C7D-28A1-4654-8107-0E1501657E47}">
            <xm:f>AND(K12&gt;=Einstellungen!$D$214,K12&lt;=Einstellungen!$E$214)</xm:f>
            <x14:dxf>
              <fill>
                <patternFill>
                  <bgColor rgb="FFFFC000"/>
                </patternFill>
              </fill>
            </x14:dxf>
          </x14:cfRule>
          <xm:sqref>R12</xm:sqref>
        </x14:conditionalFormatting>
        <x14:conditionalFormatting xmlns:xm="http://schemas.microsoft.com/office/excel/2006/main">
          <x14:cfRule type="expression" priority="1208" id="{2894C16E-0516-4C3E-9305-9017A6F198F2}">
            <xm:f>AND(K12&gt;=Einstellungen!$D$205,K12&lt;=Einstellungen!$E$205)</xm:f>
            <x14:dxf>
              <fill>
                <patternFill>
                  <bgColor rgb="FFFFC000"/>
                </patternFill>
              </fill>
            </x14:dxf>
          </x14:cfRule>
          <x14:cfRule type="expression" priority="1209" id="{D87E0655-4CBA-4538-9ADC-43C9B801383E}">
            <xm:f>AND(K12&gt;=Einstellungen!$D$206,K12&lt;=Einstellungen!$E$206)</xm:f>
            <x14:dxf>
              <fill>
                <patternFill>
                  <bgColor rgb="FFFFC000"/>
                </patternFill>
              </fill>
            </x14:dxf>
          </x14:cfRule>
          <x14:cfRule type="expression" priority="1210" id="{889D9CD8-1D51-4083-8A58-53F8D3A9CAE4}">
            <xm:f>AND(K12&gt;=Einstellungen!$D$207,K12&lt;=Einstellungen!$E$207)</xm:f>
            <x14:dxf>
              <fill>
                <patternFill>
                  <bgColor rgb="FFFFC000"/>
                </patternFill>
              </fill>
            </x14:dxf>
          </x14:cfRule>
          <x14:cfRule type="expression" priority="1211" id="{8E268A93-A8BC-4233-A72E-6C8670946D39}">
            <xm:f>AND(K12&gt;=Einstellungen!$D$208,K12&lt;=Einstellungen!$E$208)</xm:f>
            <x14:dxf>
              <fill>
                <patternFill>
                  <bgColor rgb="FFFFC000"/>
                </patternFill>
              </fill>
            </x14:dxf>
          </x14:cfRule>
          <x14:cfRule type="expression" priority="1212" id="{2904B2F4-D033-4CA5-8DDE-5F464AE15C7C}">
            <xm:f>AND(K12&gt;=Einstellungen!$D$209,K12&lt;=Einstellungen!$E$209)</xm:f>
            <x14:dxf>
              <fill>
                <patternFill>
                  <bgColor rgb="FFFFC000"/>
                </patternFill>
              </fill>
            </x14:dxf>
          </x14:cfRule>
          <x14:cfRule type="expression" priority="1213" id="{C566F16A-6A4D-4BC5-AC16-04C972B6A983}">
            <xm:f>AND(K12&gt;=Einstellungen!$D$210,K12&lt;=Einstellungen!$E$210)</xm:f>
            <x14:dxf>
              <fill>
                <patternFill>
                  <bgColor rgb="FFFFC000"/>
                </patternFill>
              </fill>
            </x14:dxf>
          </x14:cfRule>
          <x14:cfRule type="expression" priority="1214" id="{CBBBF5B2-CCB2-4261-B361-04F1AE5C7DE5}">
            <xm:f>AND(K12&gt;=Einstellungen!$D$211,K12&lt;=Einstellungen!$E$211)</xm:f>
            <x14:dxf>
              <fill>
                <patternFill>
                  <bgColor rgb="FFFFC000"/>
                </patternFill>
              </fill>
            </x14:dxf>
          </x14:cfRule>
          <x14:cfRule type="expression" priority="1215" id="{67AEF2B8-90F5-4F6F-AD34-CECFE62AD0E8}">
            <xm:f>AND(K12&gt;=Einstellungen!$D$212,K12&lt;=Einstellungen!$E$212)</xm:f>
            <x14:dxf>
              <fill>
                <patternFill>
                  <bgColor rgb="FFFFC000"/>
                </patternFill>
              </fill>
            </x14:dxf>
          </x14:cfRule>
          <x14:cfRule type="expression" priority="1216" id="{A376D593-3D18-4400-9790-E49AACD5A0F4}">
            <xm:f>AND(K12&gt;=Einstellungen!$D$213,K12&lt;=Einstellungen!$E$213)</xm:f>
            <x14:dxf>
              <fill>
                <patternFill>
                  <bgColor rgb="FFFFC000"/>
                </patternFill>
              </fill>
            </x14:dxf>
          </x14:cfRule>
          <x14:cfRule type="expression" priority="1217" id="{064CC4F3-086F-44BE-982E-04A5BBBB8712}">
            <xm:f>AND(K12&gt;=Einstellungen!$D$214,K12&lt;=Einstellungen!$E$214)</xm:f>
            <x14:dxf>
              <fill>
                <patternFill>
                  <bgColor rgb="FFFFC000"/>
                </patternFill>
              </fill>
            </x14:dxf>
          </x14:cfRule>
          <xm:sqref>R13</xm:sqref>
        </x14:conditionalFormatting>
        <x14:conditionalFormatting xmlns:xm="http://schemas.microsoft.com/office/excel/2006/main">
          <x14:cfRule type="expression" priority="1198" id="{3730416C-DD2D-48F9-89AB-C8B8921BF10F}">
            <xm:f>AND(K12&gt;=Einstellungen!$D$218,K12&lt;=Einstellungen!$E$218)</xm:f>
            <x14:dxf>
              <fill>
                <patternFill>
                  <bgColor theme="2" tint="-0.24994659260841701"/>
                </patternFill>
              </fill>
            </x14:dxf>
          </x14:cfRule>
          <x14:cfRule type="expression" priority="1199" id="{AD67EFA7-4BCB-4874-A023-DE7E88F331E4}">
            <xm:f>AND( K12&gt;=Einstellungen!$D$219,K12&lt;=Einstellungen!$E$219)</xm:f>
            <x14:dxf>
              <fill>
                <patternFill>
                  <bgColor theme="2" tint="-0.24994659260841701"/>
                </patternFill>
              </fill>
            </x14:dxf>
          </x14:cfRule>
          <x14:cfRule type="expression" priority="1200" id="{E46D61F3-3D46-4091-B325-DE9D6249F69F}">
            <xm:f>AND(K12&gt;=Einstellungen!$D$220,K12&lt;=Einstellungen!$E$220)</xm:f>
            <x14:dxf>
              <fill>
                <patternFill>
                  <bgColor theme="2" tint="-0.24994659260841701"/>
                </patternFill>
              </fill>
            </x14:dxf>
          </x14:cfRule>
          <x14:cfRule type="expression" priority="1201" id="{BBF60019-4871-47FB-A244-A77C277E6793}">
            <xm:f>AND(K12&gt;=Einstellungen!$D$221,K12&lt;=Einstellungen!$E$221)</xm:f>
            <x14:dxf>
              <fill>
                <patternFill>
                  <bgColor theme="2" tint="-0.24994659260841701"/>
                </patternFill>
              </fill>
            </x14:dxf>
          </x14:cfRule>
          <x14:cfRule type="expression" priority="1202" id="{B2F3BCC2-429B-4EB7-968F-523A394A1721}">
            <xm:f>AND(K12&gt;=Einstellungen!$D$222,K12&lt;=Einstellungen!$E$222)</xm:f>
            <x14:dxf>
              <fill>
                <patternFill>
                  <bgColor theme="2" tint="-0.24994659260841701"/>
                </patternFill>
              </fill>
            </x14:dxf>
          </x14:cfRule>
          <x14:cfRule type="expression" priority="1203" id="{8D078FE7-5A90-4B9B-BCBE-2F4B140FEE4E}">
            <xm:f>AND(K12&gt;=Einstellungen!$D$223,K12&lt;=Einstellungen!$E$223)</xm:f>
            <x14:dxf>
              <fill>
                <patternFill>
                  <bgColor theme="2" tint="-0.24994659260841701"/>
                </patternFill>
              </fill>
            </x14:dxf>
          </x14:cfRule>
          <x14:cfRule type="expression" priority="1204" id="{7B884794-74E8-480C-93AD-956A2CF17D6F}">
            <xm:f>AND(K12&gt;=Einstellungen!$D$224,K12&lt;=Einstellungen!$E$224)</xm:f>
            <x14:dxf>
              <fill>
                <patternFill>
                  <bgColor theme="2" tint="-0.24994659260841701"/>
                </patternFill>
              </fill>
            </x14:dxf>
          </x14:cfRule>
          <x14:cfRule type="expression" priority="1205" id="{4B9C9F40-1FB4-415F-9C0D-A1FF9B0DBFED}">
            <xm:f>AND(K12&gt;=Einstellungen!$D$225,K12&lt;=Einstellungen!$E$225)</xm:f>
            <x14:dxf>
              <fill>
                <patternFill>
                  <bgColor theme="2" tint="-0.24994659260841701"/>
                </patternFill>
              </fill>
            </x14:dxf>
          </x14:cfRule>
          <x14:cfRule type="expression" priority="1206" id="{8DE51ACA-04B1-4627-B093-0DB3F7F35735}">
            <xm:f>AND(K12&gt;=Einstellungen!$D$226,K12&lt;=Einstellungen!$E$226)</xm:f>
            <x14:dxf>
              <fill>
                <patternFill>
                  <bgColor theme="2" tint="-0.24994659260841701"/>
                </patternFill>
              </fill>
            </x14:dxf>
          </x14:cfRule>
          <x14:cfRule type="expression" priority="1207" id="{96000242-E542-4C2D-8DF8-6200F347E744}">
            <xm:f>AND(K12&gt;=Einstellungen!$D$227,K12&lt;=Einstellungen!$E$227)</xm:f>
            <x14:dxf>
              <fill>
                <patternFill>
                  <bgColor theme="2" tint="-0.24994659260841701"/>
                </patternFill>
              </fill>
            </x14:dxf>
          </x14:cfRule>
          <xm:sqref>S12</xm:sqref>
        </x14:conditionalFormatting>
        <x14:conditionalFormatting xmlns:xm="http://schemas.microsoft.com/office/excel/2006/main">
          <x14:cfRule type="expression" priority="1188" id="{4E879818-4B40-4207-BAF6-4135C580ED55}">
            <xm:f>AND(K12&gt;=Einstellungen!$D$218,K12&lt;=Einstellungen!$E$218)</xm:f>
            <x14:dxf>
              <fill>
                <patternFill>
                  <bgColor theme="2" tint="-0.24994659260841701"/>
                </patternFill>
              </fill>
            </x14:dxf>
          </x14:cfRule>
          <x14:cfRule type="expression" priority="1189" id="{25C1BF97-9315-4781-AE58-55C3A593BB28}">
            <xm:f>AND( K12&gt;=Einstellungen!$D$219,K12&lt;=Einstellungen!$E$219)</xm:f>
            <x14:dxf>
              <fill>
                <patternFill>
                  <bgColor theme="2" tint="-0.24994659260841701"/>
                </patternFill>
              </fill>
            </x14:dxf>
          </x14:cfRule>
          <x14:cfRule type="expression" priority="1190" id="{AF4B6D9C-03B0-4B22-A7B5-5F703A292FC9}">
            <xm:f>AND(K12&gt;=Einstellungen!$D$220,K12&lt;=Einstellungen!$E$220)</xm:f>
            <x14:dxf>
              <fill>
                <patternFill>
                  <bgColor theme="2" tint="-0.24994659260841701"/>
                </patternFill>
              </fill>
            </x14:dxf>
          </x14:cfRule>
          <x14:cfRule type="expression" priority="1191" id="{9FF0325B-B017-4631-AA81-8E7F314F91AA}">
            <xm:f>AND(K12&gt;=Einstellungen!$D$221,K12&lt;=Einstellungen!$E$221)</xm:f>
            <x14:dxf>
              <fill>
                <patternFill>
                  <bgColor theme="2" tint="-0.24994659260841701"/>
                </patternFill>
              </fill>
            </x14:dxf>
          </x14:cfRule>
          <x14:cfRule type="expression" priority="1192" id="{07A22BFB-B1B3-4985-8E1B-F04F71B30285}">
            <xm:f>AND(K12&gt;=Einstellungen!$D$222,K12&lt;=Einstellungen!$E$222)</xm:f>
            <x14:dxf>
              <fill>
                <patternFill>
                  <bgColor theme="2" tint="-0.24994659260841701"/>
                </patternFill>
              </fill>
            </x14:dxf>
          </x14:cfRule>
          <x14:cfRule type="expression" priority="1193" id="{CDA79C22-2BB6-43B0-AF38-1A1CD0033E58}">
            <xm:f>AND(K12&gt;=Einstellungen!$D$223,K12&lt;=Einstellungen!$E$223)</xm:f>
            <x14:dxf>
              <fill>
                <patternFill>
                  <bgColor theme="2" tint="-0.24994659260841701"/>
                </patternFill>
              </fill>
            </x14:dxf>
          </x14:cfRule>
          <x14:cfRule type="expression" priority="1194" id="{F0653EE2-5785-448D-A265-A3EED32B1E38}">
            <xm:f>AND(K12&gt;=Einstellungen!$D$224,K12&lt;=Einstellungen!$E$224)</xm:f>
            <x14:dxf>
              <fill>
                <patternFill>
                  <bgColor theme="2" tint="-0.24994659260841701"/>
                </patternFill>
              </fill>
            </x14:dxf>
          </x14:cfRule>
          <x14:cfRule type="expression" priority="1195" id="{EF27B53B-79F3-4946-B123-68622D1B3D02}">
            <xm:f>AND(K12&gt;=Einstellungen!$D$225,K12&lt;=Einstellungen!$E$225)</xm:f>
            <x14:dxf>
              <fill>
                <patternFill>
                  <bgColor theme="2" tint="-0.24994659260841701"/>
                </patternFill>
              </fill>
            </x14:dxf>
          </x14:cfRule>
          <x14:cfRule type="expression" priority="1196" id="{C669A162-32B6-4F0F-96A1-EA1C5DB30D6D}">
            <xm:f>AND(K12&gt;=Einstellungen!$D$226,K12&lt;=Einstellungen!$E$226)</xm:f>
            <x14:dxf>
              <fill>
                <patternFill>
                  <bgColor theme="2" tint="-0.24994659260841701"/>
                </patternFill>
              </fill>
            </x14:dxf>
          </x14:cfRule>
          <x14:cfRule type="expression" priority="1197" id="{22F9C25A-59B2-4419-BD9B-E5CBBE61D3EF}">
            <xm:f>AND(K12&gt;=Einstellungen!$D$227,K12&lt;=Einstellungen!$E$227)</xm:f>
            <x14:dxf>
              <fill>
                <patternFill>
                  <bgColor theme="2" tint="-0.24994659260841701"/>
                </patternFill>
              </fill>
            </x14:dxf>
          </x14:cfRule>
          <xm:sqref>S13</xm:sqref>
        </x14:conditionalFormatting>
        <x14:conditionalFormatting xmlns:xm="http://schemas.microsoft.com/office/excel/2006/main">
          <x14:cfRule type="expression" priority="1178" id="{D983F702-A8B0-4558-B9D3-3058304CB3F2}">
            <xm:f>AND(K14&gt;=Einstellungen!$D$218,K14&lt;=Einstellungen!$E$218)</xm:f>
            <x14:dxf>
              <fill>
                <patternFill>
                  <bgColor theme="2" tint="-0.24994659260841701"/>
                </patternFill>
              </fill>
            </x14:dxf>
          </x14:cfRule>
          <x14:cfRule type="expression" priority="1179" id="{79722F90-E8C3-402E-AFD8-861E0647FDE2}">
            <xm:f>AND( K14&gt;=Einstellungen!$D$219,K14&lt;=Einstellungen!$E$219)</xm:f>
            <x14:dxf>
              <fill>
                <patternFill>
                  <bgColor theme="2" tint="-0.24994659260841701"/>
                </patternFill>
              </fill>
            </x14:dxf>
          </x14:cfRule>
          <x14:cfRule type="expression" priority="1180" id="{70A869F4-52A0-4CD5-8678-499933C43DF9}">
            <xm:f>AND(K14&gt;=Einstellungen!$D$220,K14&lt;=Einstellungen!$E$220)</xm:f>
            <x14:dxf>
              <fill>
                <patternFill>
                  <bgColor theme="2" tint="-0.24994659260841701"/>
                </patternFill>
              </fill>
            </x14:dxf>
          </x14:cfRule>
          <x14:cfRule type="expression" priority="1181" id="{AE9D9F5C-F522-47B4-A774-3EB435098376}">
            <xm:f>AND(K14&gt;=Einstellungen!$D$221,K14&lt;=Einstellungen!$E$221)</xm:f>
            <x14:dxf>
              <fill>
                <patternFill>
                  <bgColor theme="2" tint="-0.24994659260841701"/>
                </patternFill>
              </fill>
            </x14:dxf>
          </x14:cfRule>
          <x14:cfRule type="expression" priority="1182" id="{2933C800-DB26-4B1C-A01B-6CDC267318B1}">
            <xm:f>AND(K14&gt;=Einstellungen!$D$222,K14&lt;=Einstellungen!$E$222)</xm:f>
            <x14:dxf>
              <fill>
                <patternFill>
                  <bgColor theme="2" tint="-0.24994659260841701"/>
                </patternFill>
              </fill>
            </x14:dxf>
          </x14:cfRule>
          <x14:cfRule type="expression" priority="1183" id="{18C97491-8216-408E-8008-7D891711D0D1}">
            <xm:f>AND(K14&gt;=Einstellungen!$D$223,K14&lt;=Einstellungen!$E$223)</xm:f>
            <x14:dxf>
              <fill>
                <patternFill>
                  <bgColor theme="2" tint="-0.24994659260841701"/>
                </patternFill>
              </fill>
            </x14:dxf>
          </x14:cfRule>
          <x14:cfRule type="expression" priority="1184" id="{A4B28AAA-0097-400F-B650-00EF99BE0901}">
            <xm:f>AND(K14&gt;=Einstellungen!$D$224,K14&lt;=Einstellungen!$E$224)</xm:f>
            <x14:dxf>
              <fill>
                <patternFill>
                  <bgColor theme="2" tint="-0.24994659260841701"/>
                </patternFill>
              </fill>
            </x14:dxf>
          </x14:cfRule>
          <x14:cfRule type="expression" priority="1185" id="{C5E96369-7CBD-44F8-88AC-F0068052D55D}">
            <xm:f>AND(K14&gt;=Einstellungen!$D$225,K14&lt;=Einstellungen!$E$225)</xm:f>
            <x14:dxf>
              <fill>
                <patternFill>
                  <bgColor theme="2" tint="-0.24994659260841701"/>
                </patternFill>
              </fill>
            </x14:dxf>
          </x14:cfRule>
          <x14:cfRule type="expression" priority="1186" id="{58EA5901-82AA-48EA-8105-2527A8B2ED97}">
            <xm:f>AND(K14&gt;=Einstellungen!$D$226,K14&lt;=Einstellungen!$E$226)</xm:f>
            <x14:dxf>
              <fill>
                <patternFill>
                  <bgColor theme="2" tint="-0.24994659260841701"/>
                </patternFill>
              </fill>
            </x14:dxf>
          </x14:cfRule>
          <x14:cfRule type="expression" priority="1187" id="{F1F26A97-96B0-4562-8C6F-E6C8F251F895}">
            <xm:f>AND(K14&gt;=Einstellungen!$D$227,K14&lt;=Einstellungen!$E$227)</xm:f>
            <x14:dxf>
              <fill>
                <patternFill>
                  <bgColor theme="2" tint="-0.24994659260841701"/>
                </patternFill>
              </fill>
            </x14:dxf>
          </x14:cfRule>
          <xm:sqref>S14 S16 S18 S24 S26 S28 S30 S32 S34 S36 S38 S40 S42 S44 S46 S48 S50 S52 S54 S56 S58 S60 S62 S64 S66 S68 S70 S72 S74 S76 S78 S80 S82 S84</xm:sqref>
        </x14:conditionalFormatting>
        <x14:conditionalFormatting xmlns:xm="http://schemas.microsoft.com/office/excel/2006/main">
          <x14:cfRule type="expression" priority="1168" id="{6735379B-E7C7-437D-BF9A-CF21FC0B9DBA}">
            <xm:f>AND(K14&gt;=Einstellungen!$D$218,K14&lt;=Einstellungen!$E$218)</xm:f>
            <x14:dxf>
              <fill>
                <patternFill>
                  <bgColor theme="2" tint="-0.24994659260841701"/>
                </patternFill>
              </fill>
            </x14:dxf>
          </x14:cfRule>
          <x14:cfRule type="expression" priority="1169" id="{A1267417-9082-4033-BBD9-8E46E2DC294A}">
            <xm:f>AND( K14&gt;=Einstellungen!$D$219,K14&lt;=Einstellungen!$E$219)</xm:f>
            <x14:dxf>
              <fill>
                <patternFill>
                  <bgColor theme="2" tint="-0.24994659260841701"/>
                </patternFill>
              </fill>
            </x14:dxf>
          </x14:cfRule>
          <x14:cfRule type="expression" priority="1170" id="{39FFEECB-F9D9-40A7-BEDD-067BA705C08E}">
            <xm:f>AND(K14&gt;=Einstellungen!$D$220,K14&lt;=Einstellungen!$E$220)</xm:f>
            <x14:dxf>
              <fill>
                <patternFill>
                  <bgColor theme="2" tint="-0.24994659260841701"/>
                </patternFill>
              </fill>
            </x14:dxf>
          </x14:cfRule>
          <x14:cfRule type="expression" priority="1171" id="{4913840A-788C-49CB-8A48-553A9AC36355}">
            <xm:f>AND(K14&gt;=Einstellungen!$D$221,K14&lt;=Einstellungen!$E$221)</xm:f>
            <x14:dxf>
              <fill>
                <patternFill>
                  <bgColor theme="2" tint="-0.24994659260841701"/>
                </patternFill>
              </fill>
            </x14:dxf>
          </x14:cfRule>
          <x14:cfRule type="expression" priority="1172" id="{02356DB7-8925-4091-AD38-6104AC18DC7C}">
            <xm:f>AND(K14&gt;=Einstellungen!$D$222,K14&lt;=Einstellungen!$E$222)</xm:f>
            <x14:dxf>
              <fill>
                <patternFill>
                  <bgColor theme="2" tint="-0.24994659260841701"/>
                </patternFill>
              </fill>
            </x14:dxf>
          </x14:cfRule>
          <x14:cfRule type="expression" priority="1173" id="{1CDDEC4B-014C-4A12-8FAC-EEAF12593571}">
            <xm:f>AND(K14&gt;=Einstellungen!$D$223,K14&lt;=Einstellungen!$E$223)</xm:f>
            <x14:dxf>
              <fill>
                <patternFill>
                  <bgColor theme="2" tint="-0.24994659260841701"/>
                </patternFill>
              </fill>
            </x14:dxf>
          </x14:cfRule>
          <x14:cfRule type="expression" priority="1174" id="{5FA516D7-2F2B-4A44-B183-72E043599863}">
            <xm:f>AND(K14&gt;=Einstellungen!$D$224,K14&lt;=Einstellungen!$E$224)</xm:f>
            <x14:dxf>
              <fill>
                <patternFill>
                  <bgColor theme="2" tint="-0.24994659260841701"/>
                </patternFill>
              </fill>
            </x14:dxf>
          </x14:cfRule>
          <x14:cfRule type="expression" priority="1175" id="{7135A818-3570-4F75-B7F4-FA72E1944C9B}">
            <xm:f>AND(K14&gt;=Einstellungen!$D$225,K14&lt;=Einstellungen!$E$225)</xm:f>
            <x14:dxf>
              <fill>
                <patternFill>
                  <bgColor theme="2" tint="-0.24994659260841701"/>
                </patternFill>
              </fill>
            </x14:dxf>
          </x14:cfRule>
          <x14:cfRule type="expression" priority="1176" id="{5B7B307A-9EF2-4C6E-9A66-B19C731D9DAD}">
            <xm:f>AND(K14&gt;=Einstellungen!$D$226,K14&lt;=Einstellungen!$E$226)</xm:f>
            <x14:dxf>
              <fill>
                <patternFill>
                  <bgColor theme="2" tint="-0.24994659260841701"/>
                </patternFill>
              </fill>
            </x14:dxf>
          </x14:cfRule>
          <x14:cfRule type="expression" priority="1177" id="{04FA361F-F352-469A-A0AC-6133661682D5}">
            <xm:f>AND(K14&gt;=Einstellungen!$D$227,K14&lt;=Einstellungen!$E$227)</xm:f>
            <x14:dxf>
              <fill>
                <patternFill>
                  <bgColor theme="2" tint="-0.24994659260841701"/>
                </patternFill>
              </fill>
            </x14:dxf>
          </x14:cfRule>
          <xm:sqref>S15 S17 S19 S25 S27 S29 S31 S33 S35 S37 S39 S41 S43 S45 S47 S49 S51 S53 S55 S57 S59 S61 S63 S65 S67 S69 S71 S73 S75 S77 S79 S81 S83 S85</xm:sqref>
        </x14:conditionalFormatting>
        <x14:conditionalFormatting xmlns:xm="http://schemas.microsoft.com/office/excel/2006/main">
          <x14:cfRule type="expression" priority="1158" id="{458F3451-1C3E-41FB-A113-1F9E66D51675}">
            <xm:f>AND(K12&gt;=Einstellungen!$D$188,K12&lt;=Einstellungen!$E$188)</xm:f>
            <x14:dxf>
              <fill>
                <patternFill>
                  <bgColor theme="7" tint="0.39994506668294322"/>
                </patternFill>
              </fill>
            </x14:dxf>
          </x14:cfRule>
          <x14:cfRule type="expression" priority="1159" id="{1665F1B5-FD63-4054-B099-242B0876297A}">
            <xm:f>AND(K12&gt;=Einstellungen!$D$187,K12&lt;=Einstellungen!$E$187)</xm:f>
            <x14:dxf>
              <fill>
                <patternFill>
                  <bgColor theme="7" tint="0.39994506668294322"/>
                </patternFill>
              </fill>
            </x14:dxf>
          </x14:cfRule>
          <x14:cfRule type="expression" priority="1160" id="{31D6258B-1A0B-4713-824F-B3EC6E9F334A}">
            <xm:f>AND(K12&gt;=Einstellungen!$D$186,K12&lt;=Einstellungen!$E$186)</xm:f>
            <x14:dxf>
              <fill>
                <patternFill>
                  <bgColor theme="7" tint="0.39994506668294322"/>
                </patternFill>
              </fill>
            </x14:dxf>
          </x14:cfRule>
          <x14:cfRule type="expression" priority="1161" id="{A38C5799-27D9-463B-9291-3EBF5506824E}">
            <xm:f>AND(K12&gt;=Einstellungen!$D$185,K12&lt;=Einstellungen!$E$185)</xm:f>
            <x14:dxf>
              <fill>
                <patternFill>
                  <bgColor theme="7" tint="0.39994506668294322"/>
                </patternFill>
              </fill>
            </x14:dxf>
          </x14:cfRule>
          <x14:cfRule type="expression" priority="1162" id="{E01A8B74-ABEE-4BBB-88A6-EA9EAC28DD7D}">
            <xm:f>AND(K12&gt;=Einstellungen!$D$184,K12&lt;=Einstellungen!$E$184)</xm:f>
            <x14:dxf>
              <fill>
                <patternFill>
                  <bgColor theme="7" tint="0.39994506668294322"/>
                </patternFill>
              </fill>
            </x14:dxf>
          </x14:cfRule>
          <x14:cfRule type="expression" priority="1163" id="{D614784D-92CB-4398-97B9-110766D107D5}">
            <xm:f>AND(K12&gt;=Einstellungen!$D$183,K12&lt;=Einstellungen!$E$183)</xm:f>
            <x14:dxf>
              <fill>
                <patternFill>
                  <bgColor theme="7" tint="0.39994506668294322"/>
                </patternFill>
              </fill>
            </x14:dxf>
          </x14:cfRule>
          <x14:cfRule type="expression" priority="1164" id="{7B0C0030-079A-4454-85FD-D4CB93027C0F}">
            <xm:f>AND(K12&gt;=Einstellungen!$D$182,K12&lt;=Einstellungen!$E$182)</xm:f>
            <x14:dxf>
              <fill>
                <patternFill>
                  <bgColor theme="7" tint="0.39994506668294322"/>
                </patternFill>
              </fill>
            </x14:dxf>
          </x14:cfRule>
          <x14:cfRule type="expression" priority="1165" id="{1859ACD4-4AFF-4308-921A-BBF01D3C6966}">
            <xm:f>AND(K12&gt;=Einstellungen!$D$181,K12&lt;=Einstellungen!$E$181)</xm:f>
            <x14:dxf>
              <fill>
                <patternFill>
                  <bgColor theme="7" tint="0.39994506668294322"/>
                </patternFill>
              </fill>
            </x14:dxf>
          </x14:cfRule>
          <x14:cfRule type="expression" priority="1166" id="{E9D90596-A714-4CE0-8765-B5DF3117B5F0}">
            <xm:f>AND(K12&gt;=Einstellungen!$D$180,K12&lt;=Einstellungen!$E$180)</xm:f>
            <x14:dxf>
              <fill>
                <patternFill>
                  <bgColor theme="7" tint="0.39994506668294322"/>
                </patternFill>
              </fill>
            </x14:dxf>
          </x14:cfRule>
          <x14:cfRule type="expression" priority="1167" id="{15F2C0C1-C6BC-427E-BDF8-4512B8814468}">
            <xm:f>AND(K12&gt;=Einstellungen!$D$179,K12&lt;=Einstellungen!$E$179)</xm:f>
            <x14:dxf>
              <fill>
                <patternFill>
                  <bgColor theme="7" tint="0.39994506668294322"/>
                </patternFill>
              </fill>
            </x14:dxf>
          </x14:cfRule>
          <xm:sqref>P12</xm:sqref>
        </x14:conditionalFormatting>
        <x14:conditionalFormatting xmlns:xm="http://schemas.microsoft.com/office/excel/2006/main">
          <x14:cfRule type="expression" priority="1148" id="{B34C0D4C-4F52-49B1-980B-81514F9B8F97}">
            <xm:f>AND(K14&gt;=Einstellungen!$D$201,K14&lt;=Einstellungen!$E$201)</xm:f>
            <x14:dxf>
              <fill>
                <patternFill>
                  <bgColor theme="5" tint="0.59996337778862885"/>
                </patternFill>
              </fill>
            </x14:dxf>
          </x14:cfRule>
          <x14:cfRule type="expression" priority="1149" id="{EDDAE97E-0153-4D35-A8CD-0CF4D52C5555}">
            <xm:f>AND(K14&gt;=Einstellungen!$D$200,K14&lt;=Einstellungen!$E$200)</xm:f>
            <x14:dxf>
              <fill>
                <patternFill>
                  <bgColor theme="5" tint="0.59996337778862885"/>
                </patternFill>
              </fill>
            </x14:dxf>
          </x14:cfRule>
          <x14:cfRule type="expression" priority="1150" id="{2911E964-9F17-44ED-9E97-D2D9CD1CA8A6}">
            <xm:f>AND(K14&gt;=Einstellungen!$D$199,K14&lt;=Einstellungen!$E$199)</xm:f>
            <x14:dxf>
              <fill>
                <patternFill>
                  <bgColor theme="5" tint="0.59996337778862885"/>
                </patternFill>
              </fill>
            </x14:dxf>
          </x14:cfRule>
          <x14:cfRule type="expression" priority="1151" id="{A8986870-969A-4415-9D17-4075242C901B}">
            <xm:f>AND(K14&gt;=Einstellungen!$D$198,K14&lt;=Einstellungen!$E$198)</xm:f>
            <x14:dxf>
              <fill>
                <patternFill>
                  <bgColor theme="5" tint="0.59996337778862885"/>
                </patternFill>
              </fill>
            </x14:dxf>
          </x14:cfRule>
          <x14:cfRule type="expression" priority="1152" id="{9417072B-8F6D-4A6E-B9C5-3C9CFFF94484}">
            <xm:f>AND(K14&gt;=Einstellungen!$D$197,K14&lt;=Einstellungen!$E$197)</xm:f>
            <x14:dxf>
              <fill>
                <patternFill>
                  <bgColor theme="5" tint="0.59996337778862885"/>
                </patternFill>
              </fill>
            </x14:dxf>
          </x14:cfRule>
          <x14:cfRule type="expression" priority="1153" id="{13BA8636-FBB5-45AF-BB87-1A84DD80DD80}">
            <xm:f>AND(K14&gt;=Einstellungen!$D$196,K14&lt;=Einstellungen!$E$196)</xm:f>
            <x14:dxf>
              <fill>
                <patternFill>
                  <bgColor theme="5" tint="0.59996337778862885"/>
                </patternFill>
              </fill>
            </x14:dxf>
          </x14:cfRule>
          <x14:cfRule type="expression" priority="1154" id="{7D211199-AD29-4BAA-82AC-906AE2B71D35}">
            <xm:f>AND(K14&gt;=Einstellungen!$D$195,K14&lt;=Einstellungen!$E$195)</xm:f>
            <x14:dxf>
              <fill>
                <patternFill>
                  <bgColor theme="5" tint="0.59996337778862885"/>
                </patternFill>
              </fill>
            </x14:dxf>
          </x14:cfRule>
          <x14:cfRule type="expression" priority="1155" id="{ED0CE7D7-AF87-49B0-9D38-8C1858B3F285}">
            <xm:f>AND(K14&gt;=Einstellungen!$D$194,K14&lt;=Einstellungen!$E$194)</xm:f>
            <x14:dxf>
              <fill>
                <patternFill>
                  <bgColor theme="5" tint="0.59996337778862885"/>
                </patternFill>
              </fill>
            </x14:dxf>
          </x14:cfRule>
          <x14:cfRule type="expression" priority="1156" id="{3696949F-1F25-4056-8661-657C2C1548F6}">
            <xm:f>AND(K14&gt;=Einstellungen!$D$193,K14&lt;=Einstellungen!$E$193)</xm:f>
            <x14:dxf>
              <fill>
                <patternFill>
                  <bgColor theme="5" tint="0.59996337778862885"/>
                </patternFill>
              </fill>
            </x14:dxf>
          </x14:cfRule>
          <x14:cfRule type="expression" priority="1157" id="{2965F8F6-8A3A-47CF-9B93-DC7D930700E1}">
            <xm:f>AND(K14&gt;=Einstellungen!$D$192,K14&lt;=Einstellungen!$E$192)</xm:f>
            <x14:dxf>
              <fill>
                <patternFill>
                  <bgColor theme="5" tint="0.59996337778862885"/>
                </patternFill>
              </fill>
            </x14:dxf>
          </x14:cfRule>
          <xm:sqref>Q14 Q16 Q18 Q24 Q26 Q28 Q30 Q32 Q34 Q36 Q38 Q40 Q42 Q44 Q46 Q48 Q50 Q52 Q54 Q56 Q58 Q60 Q62 Q64 Q66 Q68 Q70 Q72 Q74 Q76 Q78 Q80 Q82 Q84</xm:sqref>
        </x14:conditionalFormatting>
        <x14:conditionalFormatting xmlns:xm="http://schemas.microsoft.com/office/excel/2006/main">
          <x14:cfRule type="expression" priority="1138" id="{82CF2FDE-C4BB-43E8-9EDF-4A528555DFD7}">
            <xm:f>AND(K14&gt;=Einstellungen!$D$201,K14&lt;=Einstellungen!$E$201)</xm:f>
            <x14:dxf>
              <fill>
                <patternFill>
                  <bgColor theme="5" tint="0.59996337778862885"/>
                </patternFill>
              </fill>
            </x14:dxf>
          </x14:cfRule>
          <x14:cfRule type="expression" priority="1139" id="{E9943B55-1089-4F28-943A-45E695A84AE4}">
            <xm:f>AND(K14&gt;=Einstellungen!$D$200,K14&lt;=Einstellungen!$E$200)</xm:f>
            <x14:dxf>
              <fill>
                <patternFill>
                  <bgColor theme="5" tint="0.59996337778862885"/>
                </patternFill>
              </fill>
            </x14:dxf>
          </x14:cfRule>
          <x14:cfRule type="expression" priority="1140" id="{FEE672BD-7A77-4361-B0B1-610BAEA9B3D0}">
            <xm:f>AND(K14&gt;=Einstellungen!$D$199,K14&lt;=Einstellungen!$E$199)</xm:f>
            <x14:dxf>
              <fill>
                <patternFill>
                  <bgColor theme="5" tint="0.59996337778862885"/>
                </patternFill>
              </fill>
            </x14:dxf>
          </x14:cfRule>
          <x14:cfRule type="expression" priority="1141" id="{1F6C71EA-46B9-4E4F-9C78-26C4BCED1E28}">
            <xm:f>AND(K14&gt;=Einstellungen!$D$198,K14&lt;=Einstellungen!$E$198)</xm:f>
            <x14:dxf>
              <fill>
                <patternFill>
                  <bgColor theme="5" tint="0.59996337778862885"/>
                </patternFill>
              </fill>
            </x14:dxf>
          </x14:cfRule>
          <x14:cfRule type="expression" priority="1142" id="{A3DDEFB8-BCEB-4D1B-9C4B-9A757980C461}">
            <xm:f>AND(K14&gt;=Einstellungen!$D$197,K14&lt;=Einstellungen!$E$197)</xm:f>
            <x14:dxf>
              <fill>
                <patternFill>
                  <bgColor theme="5" tint="0.59996337778862885"/>
                </patternFill>
              </fill>
            </x14:dxf>
          </x14:cfRule>
          <x14:cfRule type="expression" priority="1143" id="{942D0615-8C0A-43C4-AC3E-52E25AD552F2}">
            <xm:f>AND(K14&gt;=Einstellungen!$D$196,K14&lt;=Einstellungen!$E$196)</xm:f>
            <x14:dxf>
              <fill>
                <patternFill>
                  <bgColor theme="5" tint="0.59996337778862885"/>
                </patternFill>
              </fill>
            </x14:dxf>
          </x14:cfRule>
          <x14:cfRule type="expression" priority="1144" id="{DABC092F-13D9-4255-9D5C-47F32246D030}">
            <xm:f>AND(K14&gt;=Einstellungen!$D$195,K14&lt;=Einstellungen!$E$195)</xm:f>
            <x14:dxf>
              <fill>
                <patternFill>
                  <bgColor theme="5" tint="0.59996337778862885"/>
                </patternFill>
              </fill>
            </x14:dxf>
          </x14:cfRule>
          <x14:cfRule type="expression" priority="1145" id="{B30E1FBC-AF03-467B-AC05-510235FB9708}">
            <xm:f>AND(K14&gt;=Einstellungen!$D$194,K14&lt;=Einstellungen!$E$194)</xm:f>
            <x14:dxf>
              <fill>
                <patternFill>
                  <bgColor theme="5" tint="0.59996337778862885"/>
                </patternFill>
              </fill>
            </x14:dxf>
          </x14:cfRule>
          <x14:cfRule type="expression" priority="1146" id="{37DCBD19-AD3A-4A42-B5A5-93489B735D7B}">
            <xm:f>AND(K14&gt;=Einstellungen!$D$193,K14&lt;=Einstellungen!$E$193)</xm:f>
            <x14:dxf>
              <fill>
                <patternFill>
                  <bgColor theme="5" tint="0.59996337778862885"/>
                </patternFill>
              </fill>
            </x14:dxf>
          </x14:cfRule>
          <x14:cfRule type="expression" priority="1147" id="{E3933CEA-9CCA-4C87-9E4A-77896D6236D5}">
            <xm:f>AND(K14&gt;=Einstellungen!$D$192,K14&lt;=Einstellungen!$E$192)</xm:f>
            <x14:dxf>
              <fill>
                <patternFill>
                  <bgColor theme="5" tint="0.59996337778862885"/>
                </patternFill>
              </fill>
            </x14:dxf>
          </x14:cfRule>
          <xm:sqref>Q15 Q17 Q19 Q25 Q27 Q29 Q31 Q33 Q35 Q37 Q39 Q41 Q43 Q45 Q47 Q49 Q51 Q53 Q55 Q57 Q59 Q61 Q63 Q65 Q67 Q69 Q71 Q73 Q75 Q77 Q79 Q81 Q83 Q85</xm:sqref>
        </x14:conditionalFormatting>
        <x14:conditionalFormatting xmlns:xm="http://schemas.microsoft.com/office/excel/2006/main">
          <x14:cfRule type="expression" priority="1128" id="{3E48DEAF-6434-46C6-AF96-B7A7EA9C2C52}">
            <xm:f>AND(K14&gt;=Einstellungen!$D$188,K14&lt;=Einstellungen!$E$188)</xm:f>
            <x14:dxf>
              <fill>
                <patternFill>
                  <bgColor theme="7" tint="0.39994506668294322"/>
                </patternFill>
              </fill>
            </x14:dxf>
          </x14:cfRule>
          <x14:cfRule type="expression" priority="1129" id="{2FEE8546-5D8F-4F2D-B215-7D51819CED89}">
            <xm:f>AND(K14&gt;=Einstellungen!$D$187,K14&lt;=Einstellungen!$E$187)</xm:f>
            <x14:dxf>
              <fill>
                <patternFill>
                  <bgColor theme="7" tint="0.39994506668294322"/>
                </patternFill>
              </fill>
            </x14:dxf>
          </x14:cfRule>
          <x14:cfRule type="expression" priority="1130" id="{A1334955-CDE2-4993-AFA8-A10A1DA14043}">
            <xm:f>AND(K14&gt;=Einstellungen!$D$186,K14&lt;=Einstellungen!$E$186)</xm:f>
            <x14:dxf>
              <fill>
                <patternFill>
                  <bgColor theme="7" tint="0.39994506668294322"/>
                </patternFill>
              </fill>
            </x14:dxf>
          </x14:cfRule>
          <x14:cfRule type="expression" priority="1131" id="{D82F8AF7-0299-48EF-A5A5-FDC57B774337}">
            <xm:f>AND(K14&gt;=Einstellungen!$D$185,K14&lt;=Einstellungen!$E$185)</xm:f>
            <x14:dxf>
              <fill>
                <patternFill>
                  <bgColor theme="7" tint="0.39994506668294322"/>
                </patternFill>
              </fill>
            </x14:dxf>
          </x14:cfRule>
          <x14:cfRule type="expression" priority="1132" id="{16D6991E-ED8D-46FB-8420-8CB4F88534D4}">
            <xm:f>AND(K14&gt;=Einstellungen!$D$184,K14&lt;=Einstellungen!$E$184)</xm:f>
            <x14:dxf>
              <fill>
                <patternFill>
                  <bgColor theme="7" tint="0.39994506668294322"/>
                </patternFill>
              </fill>
            </x14:dxf>
          </x14:cfRule>
          <x14:cfRule type="expression" priority="1133" id="{91371E30-AC8D-4022-BA7A-4EF8665675CF}">
            <xm:f>AND(K14&gt;=Einstellungen!$D$183,K14&lt;=Einstellungen!$E$183)</xm:f>
            <x14:dxf>
              <fill>
                <patternFill>
                  <bgColor theme="7" tint="0.39994506668294322"/>
                </patternFill>
              </fill>
            </x14:dxf>
          </x14:cfRule>
          <x14:cfRule type="expression" priority="1134" id="{8E84687B-975D-4AA8-866C-EDDDECE6D0D1}">
            <xm:f>AND(K14&gt;=Einstellungen!$D$182,K14&lt;=Einstellungen!$E$182)</xm:f>
            <x14:dxf>
              <fill>
                <patternFill>
                  <bgColor theme="7" tint="0.39994506668294322"/>
                </patternFill>
              </fill>
            </x14:dxf>
          </x14:cfRule>
          <x14:cfRule type="expression" priority="1135" id="{FC0868FF-CD8F-48AE-8F13-1D6B55E57642}">
            <xm:f>AND(K14&gt;=Einstellungen!$D$181,K14&lt;=Einstellungen!$E$181)</xm:f>
            <x14:dxf>
              <fill>
                <patternFill>
                  <bgColor theme="7" tint="0.39994506668294322"/>
                </patternFill>
              </fill>
            </x14:dxf>
          </x14:cfRule>
          <x14:cfRule type="expression" priority="1136" id="{39FD56F2-67A1-4D3E-A7E8-E087D73DD0B2}">
            <xm:f>AND(K14&gt;=Einstellungen!$D$180,K14&lt;=Einstellungen!$E$180)</xm:f>
            <x14:dxf>
              <fill>
                <patternFill>
                  <bgColor theme="7" tint="0.39994506668294322"/>
                </patternFill>
              </fill>
            </x14:dxf>
          </x14:cfRule>
          <x14:cfRule type="expression" priority="1137" id="{E084A874-953F-4D49-B2AF-3CD43D90A885}">
            <xm:f>AND(K14&gt;=Einstellungen!$D$179,K14&lt;=Einstellungen!$E$179)</xm:f>
            <x14:dxf>
              <fill>
                <patternFill>
                  <bgColor theme="7" tint="0.39994506668294322"/>
                </patternFill>
              </fill>
            </x14:dxf>
          </x14:cfRule>
          <xm:sqref>P15 P17 P19 P25 P27 P29 P31 P33 P35 P37 P39 P41 P43 P45 P47 P49 P51 P53 P55 P57 P59 P61 P63 P65 P67 P69 P71 P73 P75 P77 P79 P81 P83 P85</xm:sqref>
        </x14:conditionalFormatting>
        <x14:conditionalFormatting xmlns:xm="http://schemas.microsoft.com/office/excel/2006/main">
          <x14:cfRule type="expression" priority="1118" id="{1493C7A1-5B32-4F51-A6EA-6D2A0B58986B}">
            <xm:f>AND(K14&gt;=Einstellungen!$D$188,K14&lt;=Einstellungen!$E$188)</xm:f>
            <x14:dxf>
              <fill>
                <patternFill>
                  <bgColor theme="7" tint="0.39994506668294322"/>
                </patternFill>
              </fill>
            </x14:dxf>
          </x14:cfRule>
          <x14:cfRule type="expression" priority="1119" id="{F813395E-2279-46A3-824F-39F255589AFF}">
            <xm:f>AND(K14&gt;=Einstellungen!$D$187,K14&lt;=Einstellungen!$E$187)</xm:f>
            <x14:dxf>
              <fill>
                <patternFill>
                  <bgColor theme="7" tint="0.39994506668294322"/>
                </patternFill>
              </fill>
            </x14:dxf>
          </x14:cfRule>
          <x14:cfRule type="expression" priority="1120" id="{1A715827-FDDC-4531-B44B-3BA35CADF54D}">
            <xm:f>AND(K14&gt;=Einstellungen!$D$186,K14&lt;=Einstellungen!$E$186)</xm:f>
            <x14:dxf>
              <fill>
                <patternFill>
                  <bgColor theme="7" tint="0.39994506668294322"/>
                </patternFill>
              </fill>
            </x14:dxf>
          </x14:cfRule>
          <x14:cfRule type="expression" priority="1121" id="{6EB66328-2E60-40E6-B07B-DD93A6959A02}">
            <xm:f>AND(K14&gt;=Einstellungen!$D$185,K14&lt;=Einstellungen!$E$185)</xm:f>
            <x14:dxf>
              <fill>
                <patternFill>
                  <bgColor theme="7" tint="0.39994506668294322"/>
                </patternFill>
              </fill>
            </x14:dxf>
          </x14:cfRule>
          <x14:cfRule type="expression" priority="1122" id="{E908CFBD-DDA8-44D9-A655-602908757FE7}">
            <xm:f>AND(K14&gt;=Einstellungen!$D$184,K14&lt;=Einstellungen!$E$184)</xm:f>
            <x14:dxf>
              <fill>
                <patternFill>
                  <bgColor theme="7" tint="0.39994506668294322"/>
                </patternFill>
              </fill>
            </x14:dxf>
          </x14:cfRule>
          <x14:cfRule type="expression" priority="1123" id="{4D48A3AB-B204-4BE6-A506-C63AF5297921}">
            <xm:f>AND(K14&gt;=Einstellungen!$D$183,K14&lt;=Einstellungen!$E$183)</xm:f>
            <x14:dxf>
              <fill>
                <patternFill>
                  <bgColor theme="7" tint="0.39994506668294322"/>
                </patternFill>
              </fill>
            </x14:dxf>
          </x14:cfRule>
          <x14:cfRule type="expression" priority="1124" id="{F05BD670-B616-41DF-9C85-BA596DC785CC}">
            <xm:f>AND(K14&gt;=Einstellungen!$D$182,K14&lt;=Einstellungen!$E$182)</xm:f>
            <x14:dxf>
              <fill>
                <patternFill>
                  <bgColor theme="7" tint="0.39994506668294322"/>
                </patternFill>
              </fill>
            </x14:dxf>
          </x14:cfRule>
          <x14:cfRule type="expression" priority="1125" id="{E6A73CFC-9E03-4E90-B0E3-91718B297A16}">
            <xm:f>AND(K14&gt;=Einstellungen!$D$181,K14&lt;=Einstellungen!$E$181)</xm:f>
            <x14:dxf>
              <fill>
                <patternFill>
                  <bgColor theme="7" tint="0.39994506668294322"/>
                </patternFill>
              </fill>
            </x14:dxf>
          </x14:cfRule>
          <x14:cfRule type="expression" priority="1126" id="{ED36CD0F-97FB-4A83-B936-5C076854AA7C}">
            <xm:f>AND(K14&gt;=Einstellungen!$D$180,K14&lt;=Einstellungen!$E$180)</xm:f>
            <x14:dxf>
              <fill>
                <patternFill>
                  <bgColor theme="7" tint="0.39994506668294322"/>
                </patternFill>
              </fill>
            </x14:dxf>
          </x14:cfRule>
          <x14:cfRule type="expression" priority="1127" id="{8086034C-AE14-4BEF-A4B3-61F3CE85BC7C}">
            <xm:f>AND(K14&gt;=Einstellungen!$D$179,K14&lt;=Einstellungen!$E$179)</xm:f>
            <x14:dxf>
              <fill>
                <patternFill>
                  <bgColor theme="7" tint="0.39994506668294322"/>
                </patternFill>
              </fill>
            </x14:dxf>
          </x14:cfRule>
          <xm:sqref>P14 P16 P18 P24 P26 P28 P30 P32 P34 P36 P38 P40 P42 P44 P46 P48 P50 P52 P54 P56 P58 P60 P62 P64 P66 P68 P70 P72 P74 P76 P78 P80 P82 P84</xm:sqref>
        </x14:conditionalFormatting>
        <x14:conditionalFormatting xmlns:xm="http://schemas.microsoft.com/office/excel/2006/main">
          <x14:cfRule type="expression" priority="1108" id="{301F18E7-F25F-4693-8A80-01FFA395EB5E}">
            <xm:f>AND(K14&gt;=Einstellungen!$D$205,K14&lt;=Einstellungen!$E$205)</xm:f>
            <x14:dxf>
              <fill>
                <patternFill>
                  <bgColor rgb="FFFFC000"/>
                </patternFill>
              </fill>
            </x14:dxf>
          </x14:cfRule>
          <x14:cfRule type="expression" priority="1109" id="{303F7B56-A950-4520-8548-37F919DA8D72}">
            <xm:f>AND( K14&gt;=Einstellungen!$D$206,K14&lt;=Einstellungen!$E$206)</xm:f>
            <x14:dxf>
              <fill>
                <patternFill>
                  <bgColor rgb="FFFFC000"/>
                </patternFill>
              </fill>
            </x14:dxf>
          </x14:cfRule>
          <x14:cfRule type="expression" priority="1110" id="{B36D2F55-12E4-4092-9C39-30E0A68884A4}">
            <xm:f>AND(K14&gt;=Einstellungen!$D$207,K14&lt;=Einstellungen!$E$207)</xm:f>
            <x14:dxf>
              <fill>
                <patternFill>
                  <bgColor rgb="FFFFC000"/>
                </patternFill>
              </fill>
            </x14:dxf>
          </x14:cfRule>
          <x14:cfRule type="expression" priority="1111" id="{047B2C72-06D7-4E4D-A7C2-A4B3F4A619F4}">
            <xm:f>AND(K14&gt;=Einstellungen!$D$208,K14&lt;=Einstellungen!$E$208)</xm:f>
            <x14:dxf>
              <fill>
                <patternFill>
                  <bgColor rgb="FFFFC000"/>
                </patternFill>
              </fill>
            </x14:dxf>
          </x14:cfRule>
          <x14:cfRule type="expression" priority="1112" id="{A56D5A39-197B-474F-8B35-28C79EF6185F}">
            <xm:f>AND(K14&gt;=Einstellungen!$D$209,K14&lt;=Einstellungen!$E$209)</xm:f>
            <x14:dxf>
              <fill>
                <patternFill>
                  <bgColor rgb="FFFFC000"/>
                </patternFill>
              </fill>
            </x14:dxf>
          </x14:cfRule>
          <x14:cfRule type="expression" priority="1113" id="{04134422-FB17-4414-AB91-ACE4669C025E}">
            <xm:f>AND(K14&gt;=Einstellungen!$D$210,K14&lt;=Einstellungen!$E$210)</xm:f>
            <x14:dxf>
              <fill>
                <patternFill>
                  <bgColor rgb="FFFFC000"/>
                </patternFill>
              </fill>
            </x14:dxf>
          </x14:cfRule>
          <x14:cfRule type="expression" priority="1114" id="{4521FD14-9654-4DB9-B042-B0DF017C8173}">
            <xm:f>AND(K14&gt;=Einstellungen!$D$211,K14&lt;=Einstellungen!$E$211)</xm:f>
            <x14:dxf>
              <fill>
                <patternFill>
                  <bgColor rgb="FFFFC000"/>
                </patternFill>
              </fill>
            </x14:dxf>
          </x14:cfRule>
          <x14:cfRule type="expression" priority="1115" id="{26E7A97B-F16D-47CA-8ED9-CDDA3535D1DE}">
            <xm:f>AND(K14&gt;=Einstellungen!$D$212,K14&lt;=Einstellungen!$E$212)</xm:f>
            <x14:dxf>
              <fill>
                <patternFill>
                  <bgColor rgb="FFFFC000"/>
                </patternFill>
              </fill>
            </x14:dxf>
          </x14:cfRule>
          <x14:cfRule type="expression" priority="1116" id="{D2E30077-0AD9-4B59-A677-0D6254390B6D}">
            <xm:f>AND(K14&gt;=Einstellungen!$D$213,K14&lt;=Einstellungen!$E$213)</xm:f>
            <x14:dxf>
              <fill>
                <patternFill>
                  <bgColor rgb="FFFFC000"/>
                </patternFill>
              </fill>
            </x14:dxf>
          </x14:cfRule>
          <x14:cfRule type="expression" priority="1117" id="{24486277-2F93-415C-831F-97670185E54E}">
            <xm:f>AND(K14&gt;=Einstellungen!$D$214,K14&lt;=Einstellungen!$E$214)</xm:f>
            <x14:dxf>
              <fill>
                <patternFill>
                  <bgColor rgb="FFFFC000"/>
                </patternFill>
              </fill>
            </x14:dxf>
          </x14:cfRule>
          <xm:sqref>R14 R16 R18 R24 R26 R28 R30 R32 R34 R36 R38 R40 R42 R44 R46 R48 R50 R52 R54 R56 R58 R60 R62 R64 R66 R68 R70 R72 R74 R76 R78 R80 R82 R84</xm:sqref>
        </x14:conditionalFormatting>
        <x14:conditionalFormatting xmlns:xm="http://schemas.microsoft.com/office/excel/2006/main">
          <x14:cfRule type="expression" priority="1098" id="{8B311BBF-E6E2-4A40-A1B7-82221D9FB7F2}">
            <xm:f>AND(K14&gt;=Einstellungen!$D$205,K14&lt;=Einstellungen!$E$205)</xm:f>
            <x14:dxf>
              <fill>
                <patternFill>
                  <bgColor rgb="FFFFC000"/>
                </patternFill>
              </fill>
            </x14:dxf>
          </x14:cfRule>
          <x14:cfRule type="expression" priority="1099" id="{904DA06B-5455-40FD-93CF-377B8E3DE607}">
            <xm:f>AND(K14&gt;=Einstellungen!$D$206,K14&lt;=Einstellungen!$E$206)</xm:f>
            <x14:dxf>
              <fill>
                <patternFill>
                  <bgColor rgb="FFFFC000"/>
                </patternFill>
              </fill>
            </x14:dxf>
          </x14:cfRule>
          <x14:cfRule type="expression" priority="1100" id="{03233B71-E301-450E-9D0D-D4E88FF45A61}">
            <xm:f>AND(K14&gt;=Einstellungen!$D$207,K14&lt;=Einstellungen!$E$207)</xm:f>
            <x14:dxf>
              <fill>
                <patternFill>
                  <bgColor rgb="FFFFC000"/>
                </patternFill>
              </fill>
            </x14:dxf>
          </x14:cfRule>
          <x14:cfRule type="expression" priority="1101" id="{9E238F9D-DC66-4374-AE52-22C4ECC143EF}">
            <xm:f>AND(K14&gt;=Einstellungen!$D$208,K14&lt;=Einstellungen!$E$208)</xm:f>
            <x14:dxf>
              <fill>
                <patternFill>
                  <bgColor rgb="FFFFC000"/>
                </patternFill>
              </fill>
            </x14:dxf>
          </x14:cfRule>
          <x14:cfRule type="expression" priority="1102" id="{CEAD80D0-7708-4987-B1A7-AD10BD830DFB}">
            <xm:f>AND(K14&gt;=Einstellungen!$D$209,K14&lt;=Einstellungen!$E$209)</xm:f>
            <x14:dxf>
              <fill>
                <patternFill>
                  <bgColor rgb="FFFFC000"/>
                </patternFill>
              </fill>
            </x14:dxf>
          </x14:cfRule>
          <x14:cfRule type="expression" priority="1103" id="{94D4C9C1-1526-461F-828C-AC4FF7B8C0C7}">
            <xm:f>AND(K14&gt;=Einstellungen!$D$210,K14&lt;=Einstellungen!$E$210)</xm:f>
            <x14:dxf>
              <fill>
                <patternFill>
                  <bgColor rgb="FFFFC000"/>
                </patternFill>
              </fill>
            </x14:dxf>
          </x14:cfRule>
          <x14:cfRule type="expression" priority="1104" id="{5BAC738E-50AE-4B0E-9830-197B36427D99}">
            <xm:f>AND(K14&gt;=Einstellungen!$D$211,K14&lt;=Einstellungen!$E$211)</xm:f>
            <x14:dxf>
              <fill>
                <patternFill>
                  <bgColor rgb="FFFFC000"/>
                </patternFill>
              </fill>
            </x14:dxf>
          </x14:cfRule>
          <x14:cfRule type="expression" priority="1105" id="{7291D884-6945-419E-9589-D5D1633B2060}">
            <xm:f>AND(K14&gt;=Einstellungen!$D$212,K14&lt;=Einstellungen!$E$212)</xm:f>
            <x14:dxf>
              <fill>
                <patternFill>
                  <bgColor rgb="FFFFC000"/>
                </patternFill>
              </fill>
            </x14:dxf>
          </x14:cfRule>
          <x14:cfRule type="expression" priority="1106" id="{E6F6B004-D52B-4323-A32B-3425B7868FCA}">
            <xm:f>AND(K14&gt;=Einstellungen!$D$213,K14&lt;=Einstellungen!$E$213)</xm:f>
            <x14:dxf>
              <fill>
                <patternFill>
                  <bgColor rgb="FFFFC000"/>
                </patternFill>
              </fill>
            </x14:dxf>
          </x14:cfRule>
          <x14:cfRule type="expression" priority="1107" id="{81D0BAD2-03BC-4399-8A62-B501A9B0CB35}">
            <xm:f>AND(K14&gt;=Einstellungen!$D$214,K14&lt;=Einstellungen!$E$214)</xm:f>
            <x14:dxf>
              <fill>
                <patternFill>
                  <bgColor rgb="FFFFC000"/>
                </patternFill>
              </fill>
            </x14:dxf>
          </x14:cfRule>
          <xm:sqref>R15 R17 R19 R25 R27 R29 R31 R33 R35 R37 R39 R41 R43 R45 R47 R49 R51 R53 R55 R57 R59 R61 R63 R65 R67 R69 R71 R73 R75 R77 R79 R81 R83 R85</xm:sqref>
        </x14:conditionalFormatting>
        <x14:conditionalFormatting xmlns:xm="http://schemas.microsoft.com/office/excel/2006/main">
          <x14:cfRule type="expression" priority="1088" id="{21FB5AD0-6337-4707-AD25-730A25F2FF30}">
            <xm:f>AND(T12&gt;=Einstellungen!$D$201,T12&lt;=Einstellungen!$E$201)</xm:f>
            <x14:dxf>
              <fill>
                <patternFill>
                  <bgColor theme="5" tint="0.59996337778862885"/>
                </patternFill>
              </fill>
            </x14:dxf>
          </x14:cfRule>
          <x14:cfRule type="expression" priority="1089" id="{579D4553-F1A8-46F1-A6F8-E590C820E64C}">
            <xm:f>AND(T12&gt;=Einstellungen!$D$200,T12&lt;=Einstellungen!$E$200)</xm:f>
            <x14:dxf>
              <fill>
                <patternFill>
                  <bgColor theme="5" tint="0.59996337778862885"/>
                </patternFill>
              </fill>
            </x14:dxf>
          </x14:cfRule>
          <x14:cfRule type="expression" priority="1090" id="{E3DC1B8D-09B4-4279-91C1-AC3A0E4B09E6}">
            <xm:f>AND(T12&gt;=Einstellungen!$D$199,T12&lt;=Einstellungen!$E$199)</xm:f>
            <x14:dxf>
              <fill>
                <patternFill>
                  <bgColor theme="5" tint="0.59996337778862885"/>
                </patternFill>
              </fill>
            </x14:dxf>
          </x14:cfRule>
          <x14:cfRule type="expression" priority="1091" id="{4A31799E-9D5D-4757-AE3A-C564D0D0B53E}">
            <xm:f>AND(T12&gt;=Einstellungen!$D$198,T12&lt;=Einstellungen!$E$198)</xm:f>
            <x14:dxf>
              <fill>
                <patternFill>
                  <bgColor theme="5" tint="0.59996337778862885"/>
                </patternFill>
              </fill>
            </x14:dxf>
          </x14:cfRule>
          <x14:cfRule type="expression" priority="1092" id="{F0D10199-4319-44B6-91A2-4903575F0614}">
            <xm:f>AND(T12&gt;=Einstellungen!$D$197,T12&lt;=Einstellungen!$E$197)</xm:f>
            <x14:dxf>
              <fill>
                <patternFill>
                  <bgColor theme="5" tint="0.59996337778862885"/>
                </patternFill>
              </fill>
            </x14:dxf>
          </x14:cfRule>
          <x14:cfRule type="expression" priority="1093" id="{4718A88A-2E1A-4903-BFB9-D7FB46CB780E}">
            <xm:f>AND(T12&gt;=Einstellungen!$D$196,T12&lt;=Einstellungen!$E$196)</xm:f>
            <x14:dxf>
              <fill>
                <patternFill>
                  <bgColor theme="5" tint="0.59996337778862885"/>
                </patternFill>
              </fill>
            </x14:dxf>
          </x14:cfRule>
          <x14:cfRule type="expression" priority="1094" id="{ADA519F7-1417-423A-BE4C-FFFFD697AEA3}">
            <xm:f>AND(T12&gt;=Einstellungen!$D$195,T12&lt;=Einstellungen!$E$195)</xm:f>
            <x14:dxf>
              <fill>
                <patternFill>
                  <bgColor theme="5" tint="0.59996337778862885"/>
                </patternFill>
              </fill>
            </x14:dxf>
          </x14:cfRule>
          <x14:cfRule type="expression" priority="1095" id="{3A36D89A-1AAF-4870-8866-790E20B918ED}">
            <xm:f>AND(T12&gt;=Einstellungen!$D$194,T12&lt;=Einstellungen!$E$194)</xm:f>
            <x14:dxf>
              <fill>
                <patternFill>
                  <bgColor theme="5" tint="0.59996337778862885"/>
                </patternFill>
              </fill>
            </x14:dxf>
          </x14:cfRule>
          <x14:cfRule type="expression" priority="1096" id="{436CEFB1-5E04-429F-AAA4-FBD5589E6DA4}">
            <xm:f>AND(T12&gt;=Einstellungen!$D$193,T12&lt;=Einstellungen!$E$193)</xm:f>
            <x14:dxf>
              <fill>
                <patternFill>
                  <bgColor theme="5" tint="0.59996337778862885"/>
                </patternFill>
              </fill>
            </x14:dxf>
          </x14:cfRule>
          <x14:cfRule type="expression" priority="1097" id="{737851EF-4049-4C86-8B26-71F23599336A}">
            <xm:f>AND(T12&gt;=Einstellungen!$D$192,T12&lt;=Einstellungen!$E$192)</xm:f>
            <x14:dxf>
              <fill>
                <patternFill>
                  <bgColor theme="5" tint="0.59996337778862885"/>
                </patternFill>
              </fill>
            </x14:dxf>
          </x14:cfRule>
          <xm:sqref>Z12</xm:sqref>
        </x14:conditionalFormatting>
        <x14:conditionalFormatting xmlns:xm="http://schemas.microsoft.com/office/excel/2006/main">
          <x14:cfRule type="expression" priority="1078" id="{FB329F63-760B-41C0-9B9C-9FA2FB60A750}">
            <xm:f>AND(T12&gt;=Einstellungen!$D$201,T12&lt;=Einstellungen!$E$201)</xm:f>
            <x14:dxf>
              <fill>
                <patternFill>
                  <bgColor theme="5" tint="0.59996337778862885"/>
                </patternFill>
              </fill>
            </x14:dxf>
          </x14:cfRule>
          <x14:cfRule type="expression" priority="1079" id="{1ADD8A30-B2C4-426E-A6AD-E69A1D4D55BB}">
            <xm:f>AND(T12&gt;=Einstellungen!$D$200,T12&lt;=Einstellungen!$E$200)</xm:f>
            <x14:dxf>
              <fill>
                <patternFill>
                  <bgColor theme="5" tint="0.59996337778862885"/>
                </patternFill>
              </fill>
            </x14:dxf>
          </x14:cfRule>
          <x14:cfRule type="expression" priority="1080" id="{0B6CCB04-1364-4351-8A4F-5DB625633FF5}">
            <xm:f>AND(T12&gt;=Einstellungen!$D$199,T12&lt;=Einstellungen!$E$199)</xm:f>
            <x14:dxf>
              <fill>
                <patternFill>
                  <bgColor theme="5" tint="0.59996337778862885"/>
                </patternFill>
              </fill>
            </x14:dxf>
          </x14:cfRule>
          <x14:cfRule type="expression" priority="1081" id="{85033932-D52D-4E39-A6BC-5357D2BFFB21}">
            <xm:f>AND(T12&gt;=Einstellungen!$D$198,T12&lt;=Einstellungen!$E$198)</xm:f>
            <x14:dxf>
              <fill>
                <patternFill>
                  <bgColor theme="5" tint="0.59996337778862885"/>
                </patternFill>
              </fill>
            </x14:dxf>
          </x14:cfRule>
          <x14:cfRule type="expression" priority="1082" id="{6EB5156A-E629-4BA4-98DB-5E3F286B9F37}">
            <xm:f>AND(T12&gt;=Einstellungen!$D$197,T12&lt;=Einstellungen!$E$197)</xm:f>
            <x14:dxf>
              <fill>
                <patternFill>
                  <bgColor theme="5" tint="0.59996337778862885"/>
                </patternFill>
              </fill>
            </x14:dxf>
          </x14:cfRule>
          <x14:cfRule type="expression" priority="1083" id="{463EA780-A0B1-4B9B-83F9-960C6C1AE546}">
            <xm:f>AND(T12&gt;=Einstellungen!$D$196,T12&lt;=Einstellungen!$E$196)</xm:f>
            <x14:dxf>
              <fill>
                <patternFill>
                  <bgColor theme="5" tint="0.59996337778862885"/>
                </patternFill>
              </fill>
            </x14:dxf>
          </x14:cfRule>
          <x14:cfRule type="expression" priority="1084" id="{58D319D8-6234-4BEE-BEA4-BE40D433311E}">
            <xm:f>AND(T12&gt;=Einstellungen!$D$195,T12&lt;=Einstellungen!$E$195)</xm:f>
            <x14:dxf>
              <fill>
                <patternFill>
                  <bgColor theme="5" tint="0.59996337778862885"/>
                </patternFill>
              </fill>
            </x14:dxf>
          </x14:cfRule>
          <x14:cfRule type="expression" priority="1085" id="{F705BD90-1820-42C9-8803-9A8F907B74C4}">
            <xm:f>AND(T12&gt;=Einstellungen!$D$194,T12&lt;=Einstellungen!$E$194)</xm:f>
            <x14:dxf>
              <fill>
                <patternFill>
                  <bgColor theme="5" tint="0.59996337778862885"/>
                </patternFill>
              </fill>
            </x14:dxf>
          </x14:cfRule>
          <x14:cfRule type="expression" priority="1086" id="{FAD94ECE-2196-4A93-9C52-BF1EBE9D4F28}">
            <xm:f>AND(T12&gt;=Einstellungen!$D$193,T12&lt;=Einstellungen!$E$193)</xm:f>
            <x14:dxf>
              <fill>
                <patternFill>
                  <bgColor theme="5" tint="0.59996337778862885"/>
                </patternFill>
              </fill>
            </x14:dxf>
          </x14:cfRule>
          <x14:cfRule type="expression" priority="1087" id="{BE4BE3EB-5E13-42C2-A1B0-1F516646F5FA}">
            <xm:f>AND(T12&gt;=Einstellungen!$D$192,T12&lt;=Einstellungen!$E$192)</xm:f>
            <x14:dxf>
              <fill>
                <patternFill>
                  <bgColor theme="5" tint="0.59996337778862885"/>
                </patternFill>
              </fill>
            </x14:dxf>
          </x14:cfRule>
          <xm:sqref>Z13</xm:sqref>
        </x14:conditionalFormatting>
        <x14:conditionalFormatting xmlns:xm="http://schemas.microsoft.com/office/excel/2006/main">
          <x14:cfRule type="expression" priority="1068" id="{ECFCA758-06B7-4733-A89C-AEF05CBC2010}">
            <xm:f>AND(T12&gt;=Einstellungen!$D$205,T12&lt;=Einstellungen!$E$205)</xm:f>
            <x14:dxf>
              <fill>
                <patternFill>
                  <bgColor rgb="FFFFC000"/>
                </patternFill>
              </fill>
            </x14:dxf>
          </x14:cfRule>
          <x14:cfRule type="expression" priority="1069" id="{69E05FA7-E0E8-493F-A11B-667A8E277692}">
            <xm:f>AND( T12&gt;=Einstellungen!$D$206,T12&lt;=Einstellungen!$E$206)</xm:f>
            <x14:dxf>
              <fill>
                <patternFill>
                  <bgColor rgb="FFFFC000"/>
                </patternFill>
              </fill>
            </x14:dxf>
          </x14:cfRule>
          <x14:cfRule type="expression" priority="1070" id="{F9D008FC-2D71-4208-8567-C4A1DBCC68B3}">
            <xm:f>AND(T12&gt;=Einstellungen!$D$207,T12&lt;=Einstellungen!$E$207)</xm:f>
            <x14:dxf>
              <fill>
                <patternFill>
                  <bgColor rgb="FFFFC000"/>
                </patternFill>
              </fill>
            </x14:dxf>
          </x14:cfRule>
          <x14:cfRule type="expression" priority="1071" id="{7F8DBCD1-EC40-43C9-82DF-18061290F53B}">
            <xm:f>AND(T12&gt;=Einstellungen!$D$208,T12&lt;=Einstellungen!$E$208)</xm:f>
            <x14:dxf>
              <fill>
                <patternFill>
                  <bgColor rgb="FFFFC000"/>
                </patternFill>
              </fill>
            </x14:dxf>
          </x14:cfRule>
          <x14:cfRule type="expression" priority="1072" id="{9BB0AB64-A9CE-4159-B41E-4B71BB13F2B3}">
            <xm:f>AND(T12&gt;=Einstellungen!$D$209,T12&lt;=Einstellungen!$E$209)</xm:f>
            <x14:dxf>
              <fill>
                <patternFill>
                  <bgColor rgb="FFFFC000"/>
                </patternFill>
              </fill>
            </x14:dxf>
          </x14:cfRule>
          <x14:cfRule type="expression" priority="1073" id="{53EF4363-B6B7-4018-8857-2291AE68170F}">
            <xm:f>AND(T12&gt;=Einstellungen!$D$210,T12&lt;=Einstellungen!$E$210)</xm:f>
            <x14:dxf>
              <fill>
                <patternFill>
                  <bgColor rgb="FFFFC000"/>
                </patternFill>
              </fill>
            </x14:dxf>
          </x14:cfRule>
          <x14:cfRule type="expression" priority="1074" id="{8A44BBDC-DB70-46DE-A6D3-BD9AF9C11521}">
            <xm:f>AND(T12&gt;=Einstellungen!$D$211,T12&lt;=Einstellungen!$E$211)</xm:f>
            <x14:dxf>
              <fill>
                <patternFill>
                  <bgColor rgb="FFFFC000"/>
                </patternFill>
              </fill>
            </x14:dxf>
          </x14:cfRule>
          <x14:cfRule type="expression" priority="1075" id="{3822D2DD-946D-4640-9544-370BF0327C88}">
            <xm:f>AND(T12&gt;=Einstellungen!$D$212,T12&lt;=Einstellungen!$E$212)</xm:f>
            <x14:dxf>
              <fill>
                <patternFill>
                  <bgColor rgb="FFFFC000"/>
                </patternFill>
              </fill>
            </x14:dxf>
          </x14:cfRule>
          <x14:cfRule type="expression" priority="1076" id="{5A857B30-CC5B-4A54-875A-ABC14F34DE06}">
            <xm:f>AND(T12&gt;=Einstellungen!$D$213,T12&lt;=Einstellungen!$E$213)</xm:f>
            <x14:dxf>
              <fill>
                <patternFill>
                  <bgColor rgb="FFFFC000"/>
                </patternFill>
              </fill>
            </x14:dxf>
          </x14:cfRule>
          <x14:cfRule type="expression" priority="1077" id="{5315F0F7-3F84-49F5-B5AC-B7156D0D011E}">
            <xm:f>AND(T12&gt;=Einstellungen!$D$214,T12&lt;=Einstellungen!$E$214)</xm:f>
            <x14:dxf>
              <fill>
                <patternFill>
                  <bgColor rgb="FFFFC000"/>
                </patternFill>
              </fill>
            </x14:dxf>
          </x14:cfRule>
          <xm:sqref>AA12</xm:sqref>
        </x14:conditionalFormatting>
        <x14:conditionalFormatting xmlns:xm="http://schemas.microsoft.com/office/excel/2006/main">
          <x14:cfRule type="expression" priority="1058" id="{6445DB59-B449-4E46-94B0-2DCD03CA0657}">
            <xm:f>AND(T12&gt;=Einstellungen!$D$205,T12&lt;=Einstellungen!$E$205)</xm:f>
            <x14:dxf>
              <fill>
                <patternFill>
                  <bgColor rgb="FFFFC000"/>
                </patternFill>
              </fill>
            </x14:dxf>
          </x14:cfRule>
          <x14:cfRule type="expression" priority="1059" id="{51806291-4BD1-4A0D-B6C4-19D76DB576D9}">
            <xm:f>AND(T12&gt;=Einstellungen!$D$206,T12&lt;=Einstellungen!$E$206)</xm:f>
            <x14:dxf>
              <fill>
                <patternFill>
                  <bgColor rgb="FFFFC000"/>
                </patternFill>
              </fill>
            </x14:dxf>
          </x14:cfRule>
          <x14:cfRule type="expression" priority="1060" id="{7D9998B6-ED9B-4034-AC73-12E648997DAE}">
            <xm:f>AND(T12&gt;=Einstellungen!$D$207,T12&lt;=Einstellungen!$E$207)</xm:f>
            <x14:dxf>
              <fill>
                <patternFill>
                  <bgColor rgb="FFFFC000"/>
                </patternFill>
              </fill>
            </x14:dxf>
          </x14:cfRule>
          <x14:cfRule type="expression" priority="1061" id="{7C5E6547-74E3-4358-AD2F-C9BA0753CED7}">
            <xm:f>AND(T12&gt;=Einstellungen!$D$208,T12&lt;=Einstellungen!$E$208)</xm:f>
            <x14:dxf>
              <fill>
                <patternFill>
                  <bgColor rgb="FFFFC000"/>
                </patternFill>
              </fill>
            </x14:dxf>
          </x14:cfRule>
          <x14:cfRule type="expression" priority="1062" id="{533C64AB-62F8-4A21-805C-784E8B321EE9}">
            <xm:f>AND(T12&gt;=Einstellungen!$D$209,T12&lt;=Einstellungen!$E$209)</xm:f>
            <x14:dxf>
              <fill>
                <patternFill>
                  <bgColor rgb="FFFFC000"/>
                </patternFill>
              </fill>
            </x14:dxf>
          </x14:cfRule>
          <x14:cfRule type="expression" priority="1063" id="{ADCEE893-8514-41DC-89D0-584FC69EA243}">
            <xm:f>AND(T12&gt;=Einstellungen!$D$210,T12&lt;=Einstellungen!$E$210)</xm:f>
            <x14:dxf>
              <fill>
                <patternFill>
                  <bgColor rgb="FFFFC000"/>
                </patternFill>
              </fill>
            </x14:dxf>
          </x14:cfRule>
          <x14:cfRule type="expression" priority="1064" id="{98F7F691-6E91-4AD9-AC26-326216AB4327}">
            <xm:f>AND(T12&gt;=Einstellungen!$D$211,T12&lt;=Einstellungen!$E$211)</xm:f>
            <x14:dxf>
              <fill>
                <patternFill>
                  <bgColor rgb="FFFFC000"/>
                </patternFill>
              </fill>
            </x14:dxf>
          </x14:cfRule>
          <x14:cfRule type="expression" priority="1065" id="{2DD77369-D01D-4316-8EAE-1A48280909E2}">
            <xm:f>AND(T12&gt;=Einstellungen!$D$212,T12&lt;=Einstellungen!$E$212)</xm:f>
            <x14:dxf>
              <fill>
                <patternFill>
                  <bgColor rgb="FFFFC000"/>
                </patternFill>
              </fill>
            </x14:dxf>
          </x14:cfRule>
          <x14:cfRule type="expression" priority="1066" id="{93C4714D-2125-4064-A0C4-A51F431119D8}">
            <xm:f>AND(T12&gt;=Einstellungen!$D$213,T12&lt;=Einstellungen!$E$213)</xm:f>
            <x14:dxf>
              <fill>
                <patternFill>
                  <bgColor rgb="FFFFC000"/>
                </patternFill>
              </fill>
            </x14:dxf>
          </x14:cfRule>
          <x14:cfRule type="expression" priority="1067" id="{BBD312C6-ABCC-4F09-BAF5-99DD14F927C9}">
            <xm:f>AND(T12&gt;=Einstellungen!$D$214,T12&lt;=Einstellungen!$E$214)</xm:f>
            <x14:dxf>
              <fill>
                <patternFill>
                  <bgColor rgb="FFFFC000"/>
                </patternFill>
              </fill>
            </x14:dxf>
          </x14:cfRule>
          <xm:sqref>AA13</xm:sqref>
        </x14:conditionalFormatting>
        <x14:conditionalFormatting xmlns:xm="http://schemas.microsoft.com/office/excel/2006/main">
          <x14:cfRule type="expression" priority="1048" id="{95BDD78A-C55E-4221-9A0C-30C0682C1C51}">
            <xm:f>AND(T12&gt;=Einstellungen!$D$218,T12&lt;=Einstellungen!$E$218)</xm:f>
            <x14:dxf>
              <fill>
                <patternFill>
                  <bgColor theme="2" tint="-0.24994659260841701"/>
                </patternFill>
              </fill>
            </x14:dxf>
          </x14:cfRule>
          <x14:cfRule type="expression" priority="1049" id="{A9C6F2BA-BDB8-4D3D-9AEC-F64F60F74AEC}">
            <xm:f>AND( T12&gt;=Einstellungen!$D$219,T12&lt;=Einstellungen!$E$219)</xm:f>
            <x14:dxf>
              <fill>
                <patternFill>
                  <bgColor theme="2" tint="-0.24994659260841701"/>
                </patternFill>
              </fill>
            </x14:dxf>
          </x14:cfRule>
          <x14:cfRule type="expression" priority="1050" id="{B69A193A-5531-462F-9D3B-2DAD613081E3}">
            <xm:f>AND(T12&gt;=Einstellungen!$D$220,T12&lt;=Einstellungen!$E$220)</xm:f>
            <x14:dxf>
              <fill>
                <patternFill>
                  <bgColor theme="2" tint="-0.24994659260841701"/>
                </patternFill>
              </fill>
            </x14:dxf>
          </x14:cfRule>
          <x14:cfRule type="expression" priority="1051" id="{8A2791D1-E167-4C88-9612-7AFFAB1CC7C8}">
            <xm:f>AND(T12&gt;=Einstellungen!$D$221,T12&lt;=Einstellungen!$E$221)</xm:f>
            <x14:dxf>
              <fill>
                <patternFill>
                  <bgColor theme="2" tint="-0.24994659260841701"/>
                </patternFill>
              </fill>
            </x14:dxf>
          </x14:cfRule>
          <x14:cfRule type="expression" priority="1052" id="{0C861BFE-EFBF-4D71-BCC4-3F21B5C34E73}">
            <xm:f>AND(T12&gt;=Einstellungen!$D$222,T12&lt;=Einstellungen!$E$222)</xm:f>
            <x14:dxf>
              <fill>
                <patternFill>
                  <bgColor theme="2" tint="-0.24994659260841701"/>
                </patternFill>
              </fill>
            </x14:dxf>
          </x14:cfRule>
          <x14:cfRule type="expression" priority="1053" id="{0CA6F2D2-89F4-4531-B8C5-72E69F51773F}">
            <xm:f>AND(T12&gt;=Einstellungen!$D$223,T12&lt;=Einstellungen!$E$223)</xm:f>
            <x14:dxf>
              <fill>
                <patternFill>
                  <bgColor theme="2" tint="-0.24994659260841701"/>
                </patternFill>
              </fill>
            </x14:dxf>
          </x14:cfRule>
          <x14:cfRule type="expression" priority="1054" id="{7F41535F-EC54-4567-9985-DF460BAE6412}">
            <xm:f>AND(T12&gt;=Einstellungen!$D$224,T12&lt;=Einstellungen!$E$224)</xm:f>
            <x14:dxf>
              <fill>
                <patternFill>
                  <bgColor theme="2" tint="-0.24994659260841701"/>
                </patternFill>
              </fill>
            </x14:dxf>
          </x14:cfRule>
          <x14:cfRule type="expression" priority="1055" id="{B663C928-F023-4751-8FDD-B2E4D9D8D94D}">
            <xm:f>AND(T12&gt;=Einstellungen!$D$225,T12&lt;=Einstellungen!$E$225)</xm:f>
            <x14:dxf>
              <fill>
                <patternFill>
                  <bgColor theme="2" tint="-0.24994659260841701"/>
                </patternFill>
              </fill>
            </x14:dxf>
          </x14:cfRule>
          <x14:cfRule type="expression" priority="1056" id="{B752BA57-F065-443B-948E-038E4DA21678}">
            <xm:f>AND(T12&gt;=Einstellungen!$D$226,T12&lt;=Einstellungen!$E$226)</xm:f>
            <x14:dxf>
              <fill>
                <patternFill>
                  <bgColor theme="2" tint="-0.24994659260841701"/>
                </patternFill>
              </fill>
            </x14:dxf>
          </x14:cfRule>
          <x14:cfRule type="expression" priority="1057" id="{C7C239A8-A516-4ECF-9DE1-C3E494A4F861}">
            <xm:f>AND(T12&gt;=Einstellungen!$D$227,T12&lt;=Einstellungen!$E$227)</xm:f>
            <x14:dxf>
              <fill>
                <patternFill>
                  <bgColor theme="2" tint="-0.24994659260841701"/>
                </patternFill>
              </fill>
            </x14:dxf>
          </x14:cfRule>
          <xm:sqref>AB12</xm:sqref>
        </x14:conditionalFormatting>
        <x14:conditionalFormatting xmlns:xm="http://schemas.microsoft.com/office/excel/2006/main">
          <x14:cfRule type="expression" priority="1038" id="{9491DB3C-7EDF-4001-ACE6-5FC57AAE0685}">
            <xm:f>AND(T12&gt;=Einstellungen!$D$218,T12&lt;=Einstellungen!$E$218)</xm:f>
            <x14:dxf>
              <fill>
                <patternFill>
                  <bgColor theme="2" tint="-0.24994659260841701"/>
                </patternFill>
              </fill>
            </x14:dxf>
          </x14:cfRule>
          <x14:cfRule type="expression" priority="1039" id="{6D95ED1D-07AB-43AB-9010-33E950099E4C}">
            <xm:f>AND( T12&gt;=Einstellungen!$D$219,T12&lt;=Einstellungen!$E$219)</xm:f>
            <x14:dxf>
              <fill>
                <patternFill>
                  <bgColor theme="2" tint="-0.24994659260841701"/>
                </patternFill>
              </fill>
            </x14:dxf>
          </x14:cfRule>
          <x14:cfRule type="expression" priority="1040" id="{1A5D46BF-89A2-40AA-834E-5E88ADE6D278}">
            <xm:f>AND(T12&gt;=Einstellungen!$D$220,T12&lt;=Einstellungen!$E$220)</xm:f>
            <x14:dxf>
              <fill>
                <patternFill>
                  <bgColor theme="2" tint="-0.24994659260841701"/>
                </patternFill>
              </fill>
            </x14:dxf>
          </x14:cfRule>
          <x14:cfRule type="expression" priority="1041" id="{12E0FCA8-6F72-4C40-B1F0-972DC3FC9AE0}">
            <xm:f>AND(T12&gt;=Einstellungen!$D$221,T12&lt;=Einstellungen!$E$221)</xm:f>
            <x14:dxf>
              <fill>
                <patternFill>
                  <bgColor theme="2" tint="-0.24994659260841701"/>
                </patternFill>
              </fill>
            </x14:dxf>
          </x14:cfRule>
          <x14:cfRule type="expression" priority="1042" id="{A0F673F4-F6DB-4FB5-AA72-898870BAD224}">
            <xm:f>AND(T12&gt;=Einstellungen!$D$222,T12&lt;=Einstellungen!$E$222)</xm:f>
            <x14:dxf>
              <fill>
                <patternFill>
                  <bgColor theme="2" tint="-0.24994659260841701"/>
                </patternFill>
              </fill>
            </x14:dxf>
          </x14:cfRule>
          <x14:cfRule type="expression" priority="1043" id="{3277087E-78B3-4F87-957C-EC183D840B3D}">
            <xm:f>AND(T12&gt;=Einstellungen!$D$223,T12&lt;=Einstellungen!$E$223)</xm:f>
            <x14:dxf>
              <fill>
                <patternFill>
                  <bgColor theme="2" tint="-0.24994659260841701"/>
                </patternFill>
              </fill>
            </x14:dxf>
          </x14:cfRule>
          <x14:cfRule type="expression" priority="1044" id="{3E33F5BD-CDA5-4F37-938A-05E87D6C30A2}">
            <xm:f>AND(T12&gt;=Einstellungen!$D$224,T12&lt;=Einstellungen!$E$224)</xm:f>
            <x14:dxf>
              <fill>
                <patternFill>
                  <bgColor theme="2" tint="-0.24994659260841701"/>
                </patternFill>
              </fill>
            </x14:dxf>
          </x14:cfRule>
          <x14:cfRule type="expression" priority="1045" id="{FEB7E5B5-9030-460E-9DA4-050A1B6506E4}">
            <xm:f>AND(T12&gt;=Einstellungen!$D$225,T12&lt;=Einstellungen!$E$225)</xm:f>
            <x14:dxf>
              <fill>
                <patternFill>
                  <bgColor theme="2" tint="-0.24994659260841701"/>
                </patternFill>
              </fill>
            </x14:dxf>
          </x14:cfRule>
          <x14:cfRule type="expression" priority="1046" id="{B0BFAF12-6338-48BA-8E20-1F6EA6E03B4A}">
            <xm:f>AND(T12&gt;=Einstellungen!$D$226,T12&lt;=Einstellungen!$E$226)</xm:f>
            <x14:dxf>
              <fill>
                <patternFill>
                  <bgColor theme="2" tint="-0.24994659260841701"/>
                </patternFill>
              </fill>
            </x14:dxf>
          </x14:cfRule>
          <x14:cfRule type="expression" priority="1047" id="{039D7DE2-E703-4EEE-B4CA-DC4F3420FE70}">
            <xm:f>AND(T12&gt;=Einstellungen!$D$227,T12&lt;=Einstellungen!$E$227)</xm:f>
            <x14:dxf>
              <fill>
                <patternFill>
                  <bgColor theme="2" tint="-0.24994659260841701"/>
                </patternFill>
              </fill>
            </x14:dxf>
          </x14:cfRule>
          <xm:sqref>AB13</xm:sqref>
        </x14:conditionalFormatting>
        <x14:conditionalFormatting xmlns:xm="http://schemas.microsoft.com/office/excel/2006/main">
          <x14:cfRule type="expression" priority="1028" id="{FE4C129A-5CB1-4189-AD98-683464BF3E3D}">
            <xm:f>AND(T14&gt;=Einstellungen!$D$218,T14&lt;=Einstellungen!$E$218)</xm:f>
            <x14:dxf>
              <fill>
                <patternFill>
                  <bgColor theme="2" tint="-0.24994659260841701"/>
                </patternFill>
              </fill>
            </x14:dxf>
          </x14:cfRule>
          <x14:cfRule type="expression" priority="1029" id="{F9049995-A8E4-4960-A36A-E89EAE169C5B}">
            <xm:f>AND( T14&gt;=Einstellungen!$D$219,T14&lt;=Einstellungen!$E$219)</xm:f>
            <x14:dxf>
              <fill>
                <patternFill>
                  <bgColor theme="2" tint="-0.24994659260841701"/>
                </patternFill>
              </fill>
            </x14:dxf>
          </x14:cfRule>
          <x14:cfRule type="expression" priority="1030" id="{F0017F5A-C07B-49A8-AC61-C6D4E1013538}">
            <xm:f>AND(T14&gt;=Einstellungen!$D$220,T14&lt;=Einstellungen!$E$220)</xm:f>
            <x14:dxf>
              <fill>
                <patternFill>
                  <bgColor theme="2" tint="-0.24994659260841701"/>
                </patternFill>
              </fill>
            </x14:dxf>
          </x14:cfRule>
          <x14:cfRule type="expression" priority="1031" id="{C2143187-F8F0-4B52-8612-A74A710AE170}">
            <xm:f>AND(T14&gt;=Einstellungen!$D$221,T14&lt;=Einstellungen!$E$221)</xm:f>
            <x14:dxf>
              <fill>
                <patternFill>
                  <bgColor theme="2" tint="-0.24994659260841701"/>
                </patternFill>
              </fill>
            </x14:dxf>
          </x14:cfRule>
          <x14:cfRule type="expression" priority="1032" id="{7517F2D7-2624-4FB8-B367-54FEDEA69827}">
            <xm:f>AND(T14&gt;=Einstellungen!$D$222,T14&lt;=Einstellungen!$E$222)</xm:f>
            <x14:dxf>
              <fill>
                <patternFill>
                  <bgColor theme="2" tint="-0.24994659260841701"/>
                </patternFill>
              </fill>
            </x14:dxf>
          </x14:cfRule>
          <x14:cfRule type="expression" priority="1033" id="{C8102F83-9F9C-4C95-A758-905EAD985CBE}">
            <xm:f>AND(T14&gt;=Einstellungen!$D$223,T14&lt;=Einstellungen!$E$223)</xm:f>
            <x14:dxf>
              <fill>
                <patternFill>
                  <bgColor theme="2" tint="-0.24994659260841701"/>
                </patternFill>
              </fill>
            </x14:dxf>
          </x14:cfRule>
          <x14:cfRule type="expression" priority="1034" id="{A38407A0-4B7C-4D1A-8C01-3610FC772D16}">
            <xm:f>AND(T14&gt;=Einstellungen!$D$224,T14&lt;=Einstellungen!$E$224)</xm:f>
            <x14:dxf>
              <fill>
                <patternFill>
                  <bgColor theme="2" tint="-0.24994659260841701"/>
                </patternFill>
              </fill>
            </x14:dxf>
          </x14:cfRule>
          <x14:cfRule type="expression" priority="1035" id="{692E45E6-063F-4B9C-B3AB-B4EFA2D04F3C}">
            <xm:f>AND(T14&gt;=Einstellungen!$D$225,T14&lt;=Einstellungen!$E$225)</xm:f>
            <x14:dxf>
              <fill>
                <patternFill>
                  <bgColor theme="2" tint="-0.24994659260841701"/>
                </patternFill>
              </fill>
            </x14:dxf>
          </x14:cfRule>
          <x14:cfRule type="expression" priority="1036" id="{ED3E9118-E5BF-412A-A451-734BFA5CF2C8}">
            <xm:f>AND(T14&gt;=Einstellungen!$D$226,T14&lt;=Einstellungen!$E$226)</xm:f>
            <x14:dxf>
              <fill>
                <patternFill>
                  <bgColor theme="2" tint="-0.24994659260841701"/>
                </patternFill>
              </fill>
            </x14:dxf>
          </x14:cfRule>
          <x14:cfRule type="expression" priority="1037" id="{33B926AD-A82D-457B-BD16-ECA4B561FDE5}">
            <xm:f>AND(T14&gt;=Einstellungen!$D$227,T14&lt;=Einstellungen!$E$227)</xm:f>
            <x14:dxf>
              <fill>
                <patternFill>
                  <bgColor theme="2" tint="-0.24994659260841701"/>
                </patternFill>
              </fill>
            </x14:dxf>
          </x14:cfRule>
          <xm:sqref>AB14 AB16 AB18 AB20 AB22 AB24 AB26 AB28 AB30 AB32 AB34 AB36 AB38 AB40 AB42 AB44 AB46 AB48 AB50 AB52 AB54 AB56 AB58 AB60 AB62 AB64 AB66 AB68 AB70 AB72 AB74 AB76 AB78 AB80 AB82 AB84</xm:sqref>
        </x14:conditionalFormatting>
        <x14:conditionalFormatting xmlns:xm="http://schemas.microsoft.com/office/excel/2006/main">
          <x14:cfRule type="expression" priority="1018" id="{AA6FBCE6-EE24-4A2C-AEDD-46BA6D1807EE}">
            <xm:f>AND(T14&gt;=Einstellungen!$D$218,T14&lt;=Einstellungen!$E$218)</xm:f>
            <x14:dxf>
              <fill>
                <patternFill>
                  <bgColor theme="2" tint="-0.24994659260841701"/>
                </patternFill>
              </fill>
            </x14:dxf>
          </x14:cfRule>
          <x14:cfRule type="expression" priority="1019" id="{98B6F76D-C730-41A1-8D6D-2BB8CD7F1800}">
            <xm:f>AND( T14&gt;=Einstellungen!$D$219,T14&lt;=Einstellungen!$E$219)</xm:f>
            <x14:dxf>
              <fill>
                <patternFill>
                  <bgColor theme="2" tint="-0.24994659260841701"/>
                </patternFill>
              </fill>
            </x14:dxf>
          </x14:cfRule>
          <x14:cfRule type="expression" priority="1020" id="{945FED5A-7699-4D7A-AB51-CA01C9160765}">
            <xm:f>AND(T14&gt;=Einstellungen!$D$220,T14&lt;=Einstellungen!$E$220)</xm:f>
            <x14:dxf>
              <fill>
                <patternFill>
                  <bgColor theme="2" tint="-0.24994659260841701"/>
                </patternFill>
              </fill>
            </x14:dxf>
          </x14:cfRule>
          <x14:cfRule type="expression" priority="1021" id="{A128BEF9-2481-41E7-8295-8F1DA1756DE0}">
            <xm:f>AND(T14&gt;=Einstellungen!$D$221,T14&lt;=Einstellungen!$E$221)</xm:f>
            <x14:dxf>
              <fill>
                <patternFill>
                  <bgColor theme="2" tint="-0.24994659260841701"/>
                </patternFill>
              </fill>
            </x14:dxf>
          </x14:cfRule>
          <x14:cfRule type="expression" priority="1022" id="{625190CB-2715-4568-B2F9-0BA056AB85DC}">
            <xm:f>AND(T14&gt;=Einstellungen!$D$222,T14&lt;=Einstellungen!$E$222)</xm:f>
            <x14:dxf>
              <fill>
                <patternFill>
                  <bgColor theme="2" tint="-0.24994659260841701"/>
                </patternFill>
              </fill>
            </x14:dxf>
          </x14:cfRule>
          <x14:cfRule type="expression" priority="1023" id="{82D873F5-0A9A-4973-9726-0C818FD270EF}">
            <xm:f>AND(T14&gt;=Einstellungen!$D$223,T14&lt;=Einstellungen!$E$223)</xm:f>
            <x14:dxf>
              <fill>
                <patternFill>
                  <bgColor theme="2" tint="-0.24994659260841701"/>
                </patternFill>
              </fill>
            </x14:dxf>
          </x14:cfRule>
          <x14:cfRule type="expression" priority="1024" id="{48E61858-1465-4904-AE16-6DC2FAE16FCF}">
            <xm:f>AND(T14&gt;=Einstellungen!$D$224,T14&lt;=Einstellungen!$E$224)</xm:f>
            <x14:dxf>
              <fill>
                <patternFill>
                  <bgColor theme="2" tint="-0.24994659260841701"/>
                </patternFill>
              </fill>
            </x14:dxf>
          </x14:cfRule>
          <x14:cfRule type="expression" priority="1025" id="{BE2921E8-84C8-4D6D-88FC-B9FDF5E12389}">
            <xm:f>AND(T14&gt;=Einstellungen!$D$225,T14&lt;=Einstellungen!$E$225)</xm:f>
            <x14:dxf>
              <fill>
                <patternFill>
                  <bgColor theme="2" tint="-0.24994659260841701"/>
                </patternFill>
              </fill>
            </x14:dxf>
          </x14:cfRule>
          <x14:cfRule type="expression" priority="1026" id="{0B913A7E-E083-4676-93E3-450E94DD43AE}">
            <xm:f>AND(T14&gt;=Einstellungen!$D$226,T14&lt;=Einstellungen!$E$226)</xm:f>
            <x14:dxf>
              <fill>
                <patternFill>
                  <bgColor theme="2" tint="-0.24994659260841701"/>
                </patternFill>
              </fill>
            </x14:dxf>
          </x14:cfRule>
          <x14:cfRule type="expression" priority="1027" id="{59FBD325-78A1-45AF-B517-854666B562B8}">
            <xm:f>AND(T14&gt;=Einstellungen!$D$227,T14&lt;=Einstellungen!$E$227)</xm:f>
            <x14:dxf>
              <fill>
                <patternFill>
                  <bgColor theme="2" tint="-0.24994659260841701"/>
                </patternFill>
              </fill>
            </x14:dxf>
          </x14:cfRule>
          <xm:sqref>AB15 AB17 AB19 AB21 AB23 AB25 AB27 AB29 AB31 AB33 AB35 AB37 AB39 AB41 AB43 AB45 AB47 AB49 AB51 AB53 AB55 AB57 AB59 AB61 AB63 AB65 AB67 AB69 AB71 AB73 AB75 AB77 AB79 AB81 AB83 AB85</xm:sqref>
        </x14:conditionalFormatting>
        <x14:conditionalFormatting xmlns:xm="http://schemas.microsoft.com/office/excel/2006/main">
          <x14:cfRule type="expression" priority="1008" id="{1BA5F902-FDE7-4561-A5B8-F01C3BD894F3}">
            <xm:f>AND(T12&gt;=Einstellungen!$D$188,T12&lt;=Einstellungen!$E$188)</xm:f>
            <x14:dxf>
              <fill>
                <patternFill>
                  <bgColor theme="7" tint="0.39994506668294322"/>
                </patternFill>
              </fill>
            </x14:dxf>
          </x14:cfRule>
          <x14:cfRule type="expression" priority="1009" id="{9291D809-63A6-468F-B5B2-DCB3A09BE8F4}">
            <xm:f>AND(T12&gt;=Einstellungen!$D$187,T12&lt;=Einstellungen!$E$187)</xm:f>
            <x14:dxf>
              <fill>
                <patternFill>
                  <bgColor theme="7" tint="0.39994506668294322"/>
                </patternFill>
              </fill>
            </x14:dxf>
          </x14:cfRule>
          <x14:cfRule type="expression" priority="1010" id="{D0598466-4054-4468-8376-DECC33F174B5}">
            <xm:f>AND(T12&gt;=Einstellungen!$D$186,T12&lt;=Einstellungen!$E$186)</xm:f>
            <x14:dxf>
              <fill>
                <patternFill>
                  <bgColor theme="7" tint="0.39994506668294322"/>
                </patternFill>
              </fill>
            </x14:dxf>
          </x14:cfRule>
          <x14:cfRule type="expression" priority="1011" id="{0DAF4CF7-3DFF-470B-A7F6-C533D535B387}">
            <xm:f>AND(T12&gt;=Einstellungen!$D$185,T12&lt;=Einstellungen!$E$185)</xm:f>
            <x14:dxf>
              <fill>
                <patternFill>
                  <bgColor theme="7" tint="0.39994506668294322"/>
                </patternFill>
              </fill>
            </x14:dxf>
          </x14:cfRule>
          <x14:cfRule type="expression" priority="1012" id="{DFC1F497-D0CC-493F-886B-CB3E5432271B}">
            <xm:f>AND(T12&gt;=Einstellungen!$D$184,T12&lt;=Einstellungen!$E$184)</xm:f>
            <x14:dxf>
              <fill>
                <patternFill>
                  <bgColor theme="7" tint="0.39994506668294322"/>
                </patternFill>
              </fill>
            </x14:dxf>
          </x14:cfRule>
          <x14:cfRule type="expression" priority="1013" id="{CBA6EFA6-F44F-44D6-8E1D-20BD2F7058CA}">
            <xm:f>AND(T12&gt;=Einstellungen!$D$183,T12&lt;=Einstellungen!$E$183)</xm:f>
            <x14:dxf>
              <fill>
                <patternFill>
                  <bgColor theme="7" tint="0.39994506668294322"/>
                </patternFill>
              </fill>
            </x14:dxf>
          </x14:cfRule>
          <x14:cfRule type="expression" priority="1014" id="{990A1B7E-1DA8-47C4-9A73-7ABF36186B24}">
            <xm:f>AND(T12&gt;=Einstellungen!$D$182,T12&lt;=Einstellungen!$E$182)</xm:f>
            <x14:dxf>
              <fill>
                <patternFill>
                  <bgColor theme="7" tint="0.39994506668294322"/>
                </patternFill>
              </fill>
            </x14:dxf>
          </x14:cfRule>
          <x14:cfRule type="expression" priority="1015" id="{20693EF9-A99F-445F-9F16-7EFD6F0BE976}">
            <xm:f>AND(T12&gt;=Einstellungen!$D$181,T12&lt;=Einstellungen!$E$181)</xm:f>
            <x14:dxf>
              <fill>
                <patternFill>
                  <bgColor theme="7" tint="0.39994506668294322"/>
                </patternFill>
              </fill>
            </x14:dxf>
          </x14:cfRule>
          <x14:cfRule type="expression" priority="1016" id="{837B9026-7187-40F5-B5D3-177E23FB3393}">
            <xm:f>AND(T12&gt;=Einstellungen!$D$180,T12&lt;=Einstellungen!$E$180)</xm:f>
            <x14:dxf>
              <fill>
                <patternFill>
                  <bgColor theme="7" tint="0.39994506668294322"/>
                </patternFill>
              </fill>
            </x14:dxf>
          </x14:cfRule>
          <x14:cfRule type="expression" priority="1017" id="{4C37EF8B-7DD6-47E1-8F3D-10971F994910}">
            <xm:f>AND(T12&gt;=Einstellungen!$D$179,T12&lt;=Einstellungen!$E$179)</xm:f>
            <x14:dxf>
              <fill>
                <patternFill>
                  <bgColor theme="7" tint="0.39994506668294322"/>
                </patternFill>
              </fill>
            </x14:dxf>
          </x14:cfRule>
          <xm:sqref>Y12</xm:sqref>
        </x14:conditionalFormatting>
        <x14:conditionalFormatting xmlns:xm="http://schemas.microsoft.com/office/excel/2006/main">
          <x14:cfRule type="expression" priority="998" id="{BB3DC0BB-C01F-4CF2-B025-12D17EE2E433}">
            <xm:f>AND(T14&gt;=Einstellungen!$D$201,T14&lt;=Einstellungen!$E$201)</xm:f>
            <x14:dxf>
              <fill>
                <patternFill>
                  <bgColor theme="5" tint="0.59996337778862885"/>
                </patternFill>
              </fill>
            </x14:dxf>
          </x14:cfRule>
          <x14:cfRule type="expression" priority="999" id="{4784DFEC-E278-47F8-9766-C2FAA3DB6767}">
            <xm:f>AND(T14&gt;=Einstellungen!$D$200,T14&lt;=Einstellungen!$E$200)</xm:f>
            <x14:dxf>
              <fill>
                <patternFill>
                  <bgColor theme="5" tint="0.59996337778862885"/>
                </patternFill>
              </fill>
            </x14:dxf>
          </x14:cfRule>
          <x14:cfRule type="expression" priority="1000" id="{5C6FE7EC-58AD-460A-92BF-C8FDCFCA5872}">
            <xm:f>AND(T14&gt;=Einstellungen!$D$199,T14&lt;=Einstellungen!$E$199)</xm:f>
            <x14:dxf>
              <fill>
                <patternFill>
                  <bgColor theme="5" tint="0.59996337778862885"/>
                </patternFill>
              </fill>
            </x14:dxf>
          </x14:cfRule>
          <x14:cfRule type="expression" priority="1001" id="{6A9040EE-AD77-4061-ACC7-BCA9BD790D87}">
            <xm:f>AND(T14&gt;=Einstellungen!$D$198,T14&lt;=Einstellungen!$E$198)</xm:f>
            <x14:dxf>
              <fill>
                <patternFill>
                  <bgColor theme="5" tint="0.59996337778862885"/>
                </patternFill>
              </fill>
            </x14:dxf>
          </x14:cfRule>
          <x14:cfRule type="expression" priority="1002" id="{80E8E4AC-1405-4B45-BC5D-CE235AD16E7E}">
            <xm:f>AND(T14&gt;=Einstellungen!$D$197,T14&lt;=Einstellungen!$E$197)</xm:f>
            <x14:dxf>
              <fill>
                <patternFill>
                  <bgColor theme="5" tint="0.59996337778862885"/>
                </patternFill>
              </fill>
            </x14:dxf>
          </x14:cfRule>
          <x14:cfRule type="expression" priority="1003" id="{832407E8-32B6-4517-8368-9E2E1394A055}">
            <xm:f>AND(T14&gt;=Einstellungen!$D$196,T14&lt;=Einstellungen!$E$196)</xm:f>
            <x14:dxf>
              <fill>
                <patternFill>
                  <bgColor theme="5" tint="0.59996337778862885"/>
                </patternFill>
              </fill>
            </x14:dxf>
          </x14:cfRule>
          <x14:cfRule type="expression" priority="1004" id="{931685EA-06DF-4169-806B-E34DA624FF24}">
            <xm:f>AND(T14&gt;=Einstellungen!$D$195,T14&lt;=Einstellungen!$E$195)</xm:f>
            <x14:dxf>
              <fill>
                <patternFill>
                  <bgColor theme="5" tint="0.59996337778862885"/>
                </patternFill>
              </fill>
            </x14:dxf>
          </x14:cfRule>
          <x14:cfRule type="expression" priority="1005" id="{F1A13D4A-6DE8-4FBD-A8F6-CF20A5C7A70F}">
            <xm:f>AND(T14&gt;=Einstellungen!$D$194,T14&lt;=Einstellungen!$E$194)</xm:f>
            <x14:dxf>
              <fill>
                <patternFill>
                  <bgColor theme="5" tint="0.59996337778862885"/>
                </patternFill>
              </fill>
            </x14:dxf>
          </x14:cfRule>
          <x14:cfRule type="expression" priority="1006" id="{DFFBFC24-059E-417B-B017-0074F87989EE}">
            <xm:f>AND(T14&gt;=Einstellungen!$D$193,T14&lt;=Einstellungen!$E$193)</xm:f>
            <x14:dxf>
              <fill>
                <patternFill>
                  <bgColor theme="5" tint="0.59996337778862885"/>
                </patternFill>
              </fill>
            </x14:dxf>
          </x14:cfRule>
          <x14:cfRule type="expression" priority="1007" id="{40342695-4C7B-4FE2-9144-C182628E1CD7}">
            <xm:f>AND(T14&gt;=Einstellungen!$D$192,T14&lt;=Einstellungen!$E$192)</xm:f>
            <x14:dxf>
              <fill>
                <patternFill>
                  <bgColor theme="5" tint="0.59996337778862885"/>
                </patternFill>
              </fill>
            </x14:dxf>
          </x14:cfRule>
          <xm:sqref>Z14 Z16 Z18 Z20 Z22 Z24 Z26 Z28 Z30 Z32 Z34 Z36 Z38 Z40 Z42 Z44 Z46 Z48 Z50 Z52 Z54 Z56 Z58 Z60 Z62 Z64 Z66 Z68 Z70 Z72 Z74 Z76 Z78 Z80 Z82 Z84</xm:sqref>
        </x14:conditionalFormatting>
        <x14:conditionalFormatting xmlns:xm="http://schemas.microsoft.com/office/excel/2006/main">
          <x14:cfRule type="expression" priority="988" id="{370F863D-73F4-4BB9-A5C8-ED78846E370D}">
            <xm:f>AND(T14&gt;=Einstellungen!$D$201,T14&lt;=Einstellungen!$E$201)</xm:f>
            <x14:dxf>
              <fill>
                <patternFill>
                  <bgColor theme="5" tint="0.59996337778862885"/>
                </patternFill>
              </fill>
            </x14:dxf>
          </x14:cfRule>
          <x14:cfRule type="expression" priority="989" id="{67D4B68B-751E-461C-9C14-95EEAC7BFA10}">
            <xm:f>AND(T14&gt;=Einstellungen!$D$200,T14&lt;=Einstellungen!$E$200)</xm:f>
            <x14:dxf>
              <fill>
                <patternFill>
                  <bgColor theme="5" tint="0.59996337778862885"/>
                </patternFill>
              </fill>
            </x14:dxf>
          </x14:cfRule>
          <x14:cfRule type="expression" priority="990" id="{97000A93-D44E-4588-8090-AF995F09CA66}">
            <xm:f>AND(T14&gt;=Einstellungen!$D$199,T14&lt;=Einstellungen!$E$199)</xm:f>
            <x14:dxf>
              <fill>
                <patternFill>
                  <bgColor theme="5" tint="0.59996337778862885"/>
                </patternFill>
              </fill>
            </x14:dxf>
          </x14:cfRule>
          <x14:cfRule type="expression" priority="991" id="{FB231EF1-E701-4339-9924-BEEB2965D2B9}">
            <xm:f>AND(T14&gt;=Einstellungen!$D$198,T14&lt;=Einstellungen!$E$198)</xm:f>
            <x14:dxf>
              <fill>
                <patternFill>
                  <bgColor theme="5" tint="0.59996337778862885"/>
                </patternFill>
              </fill>
            </x14:dxf>
          </x14:cfRule>
          <x14:cfRule type="expression" priority="992" id="{8A77777C-254C-4006-8329-467CDC5902AF}">
            <xm:f>AND(T14&gt;=Einstellungen!$D$197,T14&lt;=Einstellungen!$E$197)</xm:f>
            <x14:dxf>
              <fill>
                <patternFill>
                  <bgColor theme="5" tint="0.59996337778862885"/>
                </patternFill>
              </fill>
            </x14:dxf>
          </x14:cfRule>
          <x14:cfRule type="expression" priority="993" id="{8E3C8006-0FB8-49A8-A60A-3BC92B2D739F}">
            <xm:f>AND(T14&gt;=Einstellungen!$D$196,T14&lt;=Einstellungen!$E$196)</xm:f>
            <x14:dxf>
              <fill>
                <patternFill>
                  <bgColor theme="5" tint="0.59996337778862885"/>
                </patternFill>
              </fill>
            </x14:dxf>
          </x14:cfRule>
          <x14:cfRule type="expression" priority="994" id="{A3845E70-0596-400F-A6DD-0E13246D655A}">
            <xm:f>AND(T14&gt;=Einstellungen!$D$195,T14&lt;=Einstellungen!$E$195)</xm:f>
            <x14:dxf>
              <fill>
                <patternFill>
                  <bgColor theme="5" tint="0.59996337778862885"/>
                </patternFill>
              </fill>
            </x14:dxf>
          </x14:cfRule>
          <x14:cfRule type="expression" priority="995" id="{D6823856-E434-4678-8CC3-E76D5D8CA0B0}">
            <xm:f>AND(T14&gt;=Einstellungen!$D$194,T14&lt;=Einstellungen!$E$194)</xm:f>
            <x14:dxf>
              <fill>
                <patternFill>
                  <bgColor theme="5" tint="0.59996337778862885"/>
                </patternFill>
              </fill>
            </x14:dxf>
          </x14:cfRule>
          <x14:cfRule type="expression" priority="996" id="{5302B6D5-CA9E-43A4-803F-7EFEB18853F4}">
            <xm:f>AND(T14&gt;=Einstellungen!$D$193,T14&lt;=Einstellungen!$E$193)</xm:f>
            <x14:dxf>
              <fill>
                <patternFill>
                  <bgColor theme="5" tint="0.59996337778862885"/>
                </patternFill>
              </fill>
            </x14:dxf>
          </x14:cfRule>
          <x14:cfRule type="expression" priority="997" id="{25A2AB7D-B2D9-4F93-A77C-1C1822B600EA}">
            <xm:f>AND(T14&gt;=Einstellungen!$D$192,T14&lt;=Einstellungen!$E$192)</xm:f>
            <x14:dxf>
              <fill>
                <patternFill>
                  <bgColor theme="5" tint="0.59996337778862885"/>
                </patternFill>
              </fill>
            </x14:dxf>
          </x14:cfRule>
          <xm:sqref>Z15 Z17 Z19 Z21 Z23 Z25 Z27 Z29 Z31 Z33 Z35 Z37 Z39 Z41 Z43 Z45 Z47 Z49 Z51 Z53 Z55 Z57 Z59 Z61 Z63 Z65 Z67 Z69 Z71 Z73 Z75 Z77 Z79 Z81 Z83 Z85</xm:sqref>
        </x14:conditionalFormatting>
        <x14:conditionalFormatting xmlns:xm="http://schemas.microsoft.com/office/excel/2006/main">
          <x14:cfRule type="expression" priority="978" id="{B5FDDDA0-A6CC-496F-BCA9-46AE8708FD5F}">
            <xm:f>AND(T14&gt;=Einstellungen!$D$188,T14&lt;=Einstellungen!$E$188)</xm:f>
            <x14:dxf>
              <fill>
                <patternFill>
                  <bgColor theme="7" tint="0.39994506668294322"/>
                </patternFill>
              </fill>
            </x14:dxf>
          </x14:cfRule>
          <x14:cfRule type="expression" priority="979" id="{42FFCC85-0CAB-4448-A132-C8B5AD793D5A}">
            <xm:f>AND(T14&gt;=Einstellungen!$D$187,T14&lt;=Einstellungen!$E$187)</xm:f>
            <x14:dxf>
              <fill>
                <patternFill>
                  <bgColor theme="7" tint="0.39994506668294322"/>
                </patternFill>
              </fill>
            </x14:dxf>
          </x14:cfRule>
          <x14:cfRule type="expression" priority="980" id="{30EDEE87-360E-4FAF-9D36-D0071EA16148}">
            <xm:f>AND(T14&gt;=Einstellungen!$D$186,T14&lt;=Einstellungen!$E$186)</xm:f>
            <x14:dxf>
              <fill>
                <patternFill>
                  <bgColor theme="7" tint="0.39994506668294322"/>
                </patternFill>
              </fill>
            </x14:dxf>
          </x14:cfRule>
          <x14:cfRule type="expression" priority="981" id="{E1ADDA4C-2B4A-4005-BDBE-F442BBB28D4A}">
            <xm:f>AND(T14&gt;=Einstellungen!$D$185,T14&lt;=Einstellungen!$E$185)</xm:f>
            <x14:dxf>
              <fill>
                <patternFill>
                  <bgColor theme="7" tint="0.39994506668294322"/>
                </patternFill>
              </fill>
            </x14:dxf>
          </x14:cfRule>
          <x14:cfRule type="expression" priority="982" id="{0AC55C18-7AC3-4FF0-938B-977D8E94AA5F}">
            <xm:f>AND(T14&gt;=Einstellungen!$D$184,T14&lt;=Einstellungen!$E$184)</xm:f>
            <x14:dxf>
              <fill>
                <patternFill>
                  <bgColor theme="7" tint="0.39994506668294322"/>
                </patternFill>
              </fill>
            </x14:dxf>
          </x14:cfRule>
          <x14:cfRule type="expression" priority="983" id="{32A59764-B763-4D57-BA93-8B733FA64F80}">
            <xm:f>AND(T14&gt;=Einstellungen!$D$183,T14&lt;=Einstellungen!$E$183)</xm:f>
            <x14:dxf>
              <fill>
                <patternFill>
                  <bgColor theme="7" tint="0.39994506668294322"/>
                </patternFill>
              </fill>
            </x14:dxf>
          </x14:cfRule>
          <x14:cfRule type="expression" priority="984" id="{95F3DCC7-CBE3-4549-A5CF-36195C19C953}">
            <xm:f>AND(T14&gt;=Einstellungen!$D$182,T14&lt;=Einstellungen!$E$182)</xm:f>
            <x14:dxf>
              <fill>
                <patternFill>
                  <bgColor theme="7" tint="0.39994506668294322"/>
                </patternFill>
              </fill>
            </x14:dxf>
          </x14:cfRule>
          <x14:cfRule type="expression" priority="985" id="{9AD8A73F-8FA2-44DD-983C-5BA1D289A4B2}">
            <xm:f>AND(T14&gt;=Einstellungen!$D$181,T14&lt;=Einstellungen!$E$181)</xm:f>
            <x14:dxf>
              <fill>
                <patternFill>
                  <bgColor theme="7" tint="0.39994506668294322"/>
                </patternFill>
              </fill>
            </x14:dxf>
          </x14:cfRule>
          <x14:cfRule type="expression" priority="986" id="{A6FDEDCB-4F9B-4E50-877D-114325E49DAE}">
            <xm:f>AND(T14&gt;=Einstellungen!$D$180,T14&lt;=Einstellungen!$E$180)</xm:f>
            <x14:dxf>
              <fill>
                <patternFill>
                  <bgColor theme="7" tint="0.39994506668294322"/>
                </patternFill>
              </fill>
            </x14:dxf>
          </x14:cfRule>
          <x14:cfRule type="expression" priority="987" id="{AFB8EFAE-5411-4288-AF72-E151C3A83E5F}">
            <xm:f>AND(T14&gt;=Einstellungen!$D$179,T14&lt;=Einstellungen!$E$179)</xm:f>
            <x14:dxf>
              <fill>
                <patternFill>
                  <bgColor theme="7" tint="0.39994506668294322"/>
                </patternFill>
              </fill>
            </x14:dxf>
          </x14:cfRule>
          <xm:sqref>Y15 Y17 Y19 Y21 Y23 Y25 Y27 Y29 Y31 Y33 Y35 Y37 Y39 Y41 Y43 Y45 Y47 Y49 Y51 Y53 Y55 Y57 Y59 Y61 Y63 Y65 Y67 Y69 Y71 Y73 Y75 Y77 Y79 Y81 Y83 Y85</xm:sqref>
        </x14:conditionalFormatting>
        <x14:conditionalFormatting xmlns:xm="http://schemas.microsoft.com/office/excel/2006/main">
          <x14:cfRule type="expression" priority="968" id="{716B47A2-F855-444D-AC2D-A4CFBA8B06E7}">
            <xm:f>AND(T14&gt;=Einstellungen!$D$188,T14&lt;=Einstellungen!$E$188)</xm:f>
            <x14:dxf>
              <fill>
                <patternFill>
                  <bgColor theme="7" tint="0.39994506668294322"/>
                </patternFill>
              </fill>
            </x14:dxf>
          </x14:cfRule>
          <x14:cfRule type="expression" priority="969" id="{BBD37A7D-C445-485B-90DC-3E3DEF5C548A}">
            <xm:f>AND(T14&gt;=Einstellungen!$D$187,T14&lt;=Einstellungen!$E$187)</xm:f>
            <x14:dxf>
              <fill>
                <patternFill>
                  <bgColor theme="7" tint="0.39994506668294322"/>
                </patternFill>
              </fill>
            </x14:dxf>
          </x14:cfRule>
          <x14:cfRule type="expression" priority="970" id="{F2901B0B-1574-4EA8-AD05-DBC12DAD765B}">
            <xm:f>AND(T14&gt;=Einstellungen!$D$186,T14&lt;=Einstellungen!$E$186)</xm:f>
            <x14:dxf>
              <fill>
                <patternFill>
                  <bgColor theme="7" tint="0.39994506668294322"/>
                </patternFill>
              </fill>
            </x14:dxf>
          </x14:cfRule>
          <x14:cfRule type="expression" priority="971" id="{682AF48B-0DA7-40ED-A9D9-D9817FF27826}">
            <xm:f>AND(T14&gt;=Einstellungen!$D$185,T14&lt;=Einstellungen!$E$185)</xm:f>
            <x14:dxf>
              <fill>
                <patternFill>
                  <bgColor theme="7" tint="0.39994506668294322"/>
                </patternFill>
              </fill>
            </x14:dxf>
          </x14:cfRule>
          <x14:cfRule type="expression" priority="972" id="{1F9BC9AF-336B-4A82-81E7-BEFA371C8604}">
            <xm:f>AND(T14&gt;=Einstellungen!$D$184,T14&lt;=Einstellungen!$E$184)</xm:f>
            <x14:dxf>
              <fill>
                <patternFill>
                  <bgColor theme="7" tint="0.39994506668294322"/>
                </patternFill>
              </fill>
            </x14:dxf>
          </x14:cfRule>
          <x14:cfRule type="expression" priority="973" id="{C518A9F1-18D5-4A23-AFBA-67C573343626}">
            <xm:f>AND(T14&gt;=Einstellungen!$D$183,T14&lt;=Einstellungen!$E$183)</xm:f>
            <x14:dxf>
              <fill>
                <patternFill>
                  <bgColor theme="7" tint="0.39994506668294322"/>
                </patternFill>
              </fill>
            </x14:dxf>
          </x14:cfRule>
          <x14:cfRule type="expression" priority="974" id="{B7E8403D-2817-4A02-B631-A8E8AE44172D}">
            <xm:f>AND(T14&gt;=Einstellungen!$D$182,T14&lt;=Einstellungen!$E$182)</xm:f>
            <x14:dxf>
              <fill>
                <patternFill>
                  <bgColor theme="7" tint="0.39994506668294322"/>
                </patternFill>
              </fill>
            </x14:dxf>
          </x14:cfRule>
          <x14:cfRule type="expression" priority="975" id="{D213BDCC-B868-4A5B-8B12-C275B6AE8D9A}">
            <xm:f>AND(T14&gt;=Einstellungen!$D$181,T14&lt;=Einstellungen!$E$181)</xm:f>
            <x14:dxf>
              <fill>
                <patternFill>
                  <bgColor theme="7" tint="0.39994506668294322"/>
                </patternFill>
              </fill>
            </x14:dxf>
          </x14:cfRule>
          <x14:cfRule type="expression" priority="976" id="{EACBF000-53E9-41B4-889F-64A28C7C99A7}">
            <xm:f>AND(T14&gt;=Einstellungen!$D$180,T14&lt;=Einstellungen!$E$180)</xm:f>
            <x14:dxf>
              <fill>
                <patternFill>
                  <bgColor theme="7" tint="0.39994506668294322"/>
                </patternFill>
              </fill>
            </x14:dxf>
          </x14:cfRule>
          <x14:cfRule type="expression" priority="977" id="{5BC8205C-1D24-496C-861C-82544859F67F}">
            <xm:f>AND(T14&gt;=Einstellungen!$D$179,T14&lt;=Einstellungen!$E$179)</xm:f>
            <x14:dxf>
              <fill>
                <patternFill>
                  <bgColor theme="7" tint="0.39994506668294322"/>
                </patternFill>
              </fill>
            </x14:dxf>
          </x14:cfRule>
          <xm:sqref>Y14 Y16 Y18 Y20 Y22 Y24 Y26 Y28 Y30 Y32 Y34 Y36 Y38 Y40 Y42 Y44 Y46 Y48 Y50 Y52 Y54 Y56 Y58 Y60 Y62 Y64 Y66 Y68 Y70 Y72 Y74 Y76 Y78 Y80 Y82 Y84</xm:sqref>
        </x14:conditionalFormatting>
        <x14:conditionalFormatting xmlns:xm="http://schemas.microsoft.com/office/excel/2006/main">
          <x14:cfRule type="expression" priority="958" id="{FB150A55-A611-4886-9920-C8FA30490301}">
            <xm:f>AND(T14&gt;=Einstellungen!$D$205,T14&lt;=Einstellungen!$E$205)</xm:f>
            <x14:dxf>
              <fill>
                <patternFill>
                  <bgColor rgb="FFFFC000"/>
                </patternFill>
              </fill>
            </x14:dxf>
          </x14:cfRule>
          <x14:cfRule type="expression" priority="959" id="{EA749070-62A1-4B42-9677-A02666C1D4EB}">
            <xm:f>AND( T14&gt;=Einstellungen!$D$206,T14&lt;=Einstellungen!$E$206)</xm:f>
            <x14:dxf>
              <fill>
                <patternFill>
                  <bgColor rgb="FFFFC000"/>
                </patternFill>
              </fill>
            </x14:dxf>
          </x14:cfRule>
          <x14:cfRule type="expression" priority="960" id="{79E62AF6-F453-496C-953D-249DE6E55D9F}">
            <xm:f>AND(T14&gt;=Einstellungen!$D$207,T14&lt;=Einstellungen!$E$207)</xm:f>
            <x14:dxf>
              <fill>
                <patternFill>
                  <bgColor rgb="FFFFC000"/>
                </patternFill>
              </fill>
            </x14:dxf>
          </x14:cfRule>
          <x14:cfRule type="expression" priority="961" id="{1028316F-77A9-43AC-B5DC-8AB237756EF7}">
            <xm:f>AND(T14&gt;=Einstellungen!$D$208,T14&lt;=Einstellungen!$E$208)</xm:f>
            <x14:dxf>
              <fill>
                <patternFill>
                  <bgColor rgb="FFFFC000"/>
                </patternFill>
              </fill>
            </x14:dxf>
          </x14:cfRule>
          <x14:cfRule type="expression" priority="962" id="{47B1BC22-9270-46DB-AECB-91C5C72C5316}">
            <xm:f>AND(T14&gt;=Einstellungen!$D$209,T14&lt;=Einstellungen!$E$209)</xm:f>
            <x14:dxf>
              <fill>
                <patternFill>
                  <bgColor rgb="FFFFC000"/>
                </patternFill>
              </fill>
            </x14:dxf>
          </x14:cfRule>
          <x14:cfRule type="expression" priority="963" id="{D6011A37-A98C-4F5A-824D-58068637344B}">
            <xm:f>AND(T14&gt;=Einstellungen!$D$210,T14&lt;=Einstellungen!$E$210)</xm:f>
            <x14:dxf>
              <fill>
                <patternFill>
                  <bgColor rgb="FFFFC000"/>
                </patternFill>
              </fill>
            </x14:dxf>
          </x14:cfRule>
          <x14:cfRule type="expression" priority="964" id="{B114642B-8C09-4CF6-956E-862D41FE971A}">
            <xm:f>AND(T14&gt;=Einstellungen!$D$211,T14&lt;=Einstellungen!$E$211)</xm:f>
            <x14:dxf>
              <fill>
                <patternFill>
                  <bgColor rgb="FFFFC000"/>
                </patternFill>
              </fill>
            </x14:dxf>
          </x14:cfRule>
          <x14:cfRule type="expression" priority="965" id="{4B3CAFEC-228E-4779-B153-B1CA28EBE3BE}">
            <xm:f>AND(T14&gt;=Einstellungen!$D$212,T14&lt;=Einstellungen!$E$212)</xm:f>
            <x14:dxf>
              <fill>
                <patternFill>
                  <bgColor rgb="FFFFC000"/>
                </patternFill>
              </fill>
            </x14:dxf>
          </x14:cfRule>
          <x14:cfRule type="expression" priority="966" id="{3918A7AE-AA2E-4801-97B1-E168999AB061}">
            <xm:f>AND(T14&gt;=Einstellungen!$D$213,T14&lt;=Einstellungen!$E$213)</xm:f>
            <x14:dxf>
              <fill>
                <patternFill>
                  <bgColor rgb="FFFFC000"/>
                </patternFill>
              </fill>
            </x14:dxf>
          </x14:cfRule>
          <x14:cfRule type="expression" priority="967" id="{BB5C7428-5A9B-4E2B-B760-9BC84E2535A0}">
            <xm:f>AND(T14&gt;=Einstellungen!$D$214,T14&lt;=Einstellungen!$E$214)</xm:f>
            <x14:dxf>
              <fill>
                <patternFill>
                  <bgColor rgb="FFFFC000"/>
                </patternFill>
              </fill>
            </x14:dxf>
          </x14:cfRule>
          <xm:sqref>AA14 AA16 AA18 AA20 AA22 AA24 AA26 AA28 AA30 AA32 AA34 AA36 AA38 AA40 AA42 AA44 AA46 AA48 AA50 AA52 AA54 AA56 AA58 AA60 AA62 AA64 AA66 AA68 AA70 AA72 AA74 AA76 AA78 AA80 AA82 AA84</xm:sqref>
        </x14:conditionalFormatting>
        <x14:conditionalFormatting xmlns:xm="http://schemas.microsoft.com/office/excel/2006/main">
          <x14:cfRule type="expression" priority="948" id="{9A321A6A-9698-478F-A28B-FE4DEC25444D}">
            <xm:f>AND(T14&gt;=Einstellungen!$D$205,T14&lt;=Einstellungen!$E$205)</xm:f>
            <x14:dxf>
              <fill>
                <patternFill>
                  <bgColor rgb="FFFFC000"/>
                </patternFill>
              </fill>
            </x14:dxf>
          </x14:cfRule>
          <x14:cfRule type="expression" priority="949" id="{21418426-72BE-4DE1-A63C-3082DE88D220}">
            <xm:f>AND(T14&gt;=Einstellungen!$D$206,T14&lt;=Einstellungen!$E$206)</xm:f>
            <x14:dxf>
              <fill>
                <patternFill>
                  <bgColor rgb="FFFFC000"/>
                </patternFill>
              </fill>
            </x14:dxf>
          </x14:cfRule>
          <x14:cfRule type="expression" priority="950" id="{A2223AF4-6D07-4884-97D4-84B278035C2C}">
            <xm:f>AND(T14&gt;=Einstellungen!$D$207,T14&lt;=Einstellungen!$E$207)</xm:f>
            <x14:dxf>
              <fill>
                <patternFill>
                  <bgColor rgb="FFFFC000"/>
                </patternFill>
              </fill>
            </x14:dxf>
          </x14:cfRule>
          <x14:cfRule type="expression" priority="951" id="{D3419204-6C8B-4FB2-BB37-128C51381C8E}">
            <xm:f>AND(T14&gt;=Einstellungen!$D$208,T14&lt;=Einstellungen!$E$208)</xm:f>
            <x14:dxf>
              <fill>
                <patternFill>
                  <bgColor rgb="FFFFC000"/>
                </patternFill>
              </fill>
            </x14:dxf>
          </x14:cfRule>
          <x14:cfRule type="expression" priority="952" id="{188D204A-FC2F-4A7B-B204-F1985280A6F2}">
            <xm:f>AND(T14&gt;=Einstellungen!$D$209,T14&lt;=Einstellungen!$E$209)</xm:f>
            <x14:dxf>
              <fill>
                <patternFill>
                  <bgColor rgb="FFFFC000"/>
                </patternFill>
              </fill>
            </x14:dxf>
          </x14:cfRule>
          <x14:cfRule type="expression" priority="953" id="{FF44CE01-F5EA-4971-BA3A-9A6BE4548B9C}">
            <xm:f>AND(T14&gt;=Einstellungen!$D$210,T14&lt;=Einstellungen!$E$210)</xm:f>
            <x14:dxf>
              <fill>
                <patternFill>
                  <bgColor rgb="FFFFC000"/>
                </patternFill>
              </fill>
            </x14:dxf>
          </x14:cfRule>
          <x14:cfRule type="expression" priority="954" id="{1A88B962-170A-4648-8205-340DE2CA09AC}">
            <xm:f>AND(T14&gt;=Einstellungen!$D$211,T14&lt;=Einstellungen!$E$211)</xm:f>
            <x14:dxf>
              <fill>
                <patternFill>
                  <bgColor rgb="FFFFC000"/>
                </patternFill>
              </fill>
            </x14:dxf>
          </x14:cfRule>
          <x14:cfRule type="expression" priority="955" id="{85C9E216-E584-4CFB-BDE8-B89A3CE98696}">
            <xm:f>AND(T14&gt;=Einstellungen!$D$212,T14&lt;=Einstellungen!$E$212)</xm:f>
            <x14:dxf>
              <fill>
                <patternFill>
                  <bgColor rgb="FFFFC000"/>
                </patternFill>
              </fill>
            </x14:dxf>
          </x14:cfRule>
          <x14:cfRule type="expression" priority="956" id="{E441A21A-966E-458B-BC08-9007B842A493}">
            <xm:f>AND(T14&gt;=Einstellungen!$D$213,T14&lt;=Einstellungen!$E$213)</xm:f>
            <x14:dxf>
              <fill>
                <patternFill>
                  <bgColor rgb="FFFFC000"/>
                </patternFill>
              </fill>
            </x14:dxf>
          </x14:cfRule>
          <x14:cfRule type="expression" priority="957" id="{32B38CAB-0DFD-4816-8936-5251FB007202}">
            <xm:f>AND(T14&gt;=Einstellungen!$D$214,T14&lt;=Einstellungen!$E$214)</xm:f>
            <x14:dxf>
              <fill>
                <patternFill>
                  <bgColor rgb="FFFFC000"/>
                </patternFill>
              </fill>
            </x14:dxf>
          </x14:cfRule>
          <xm:sqref>AA15 AA17 AA19 AA21 AA23 AA25 AA27 AA29 AA31 AA33 AA35 AA37 AA39 AA41 AA43 AA45 AA47 AA49 AA51 AA53 AA55 AA57 AA59 AA61 AA63 AA65 AA67 AA69 AA71 AA73 AA75 AA77 AA79 AA81 AA83 AA85</xm:sqref>
        </x14:conditionalFormatting>
        <x14:conditionalFormatting xmlns:xm="http://schemas.microsoft.com/office/excel/2006/main">
          <x14:cfRule type="expression" priority="938" id="{C07B1178-6532-4CB3-8DE3-83D95CA6BD4E}">
            <xm:f>AND(AC12&gt;=Einstellungen!$D$201,AC12&lt;=Einstellungen!$E$201)</xm:f>
            <x14:dxf>
              <fill>
                <patternFill>
                  <bgColor theme="5" tint="0.59996337778862885"/>
                </patternFill>
              </fill>
            </x14:dxf>
          </x14:cfRule>
          <x14:cfRule type="expression" priority="939" id="{1833BD39-4EBA-46C8-A246-FBEE98A65B0D}">
            <xm:f>AND(AC12&gt;=Einstellungen!$D$200,AC12&lt;=Einstellungen!$E$200)</xm:f>
            <x14:dxf>
              <fill>
                <patternFill>
                  <bgColor theme="5" tint="0.59996337778862885"/>
                </patternFill>
              </fill>
            </x14:dxf>
          </x14:cfRule>
          <x14:cfRule type="expression" priority="940" id="{D798B59A-EE41-449D-873B-AE7274236B16}">
            <xm:f>AND(AC12&gt;=Einstellungen!$D$199,AC12&lt;=Einstellungen!$E$199)</xm:f>
            <x14:dxf>
              <fill>
                <patternFill>
                  <bgColor theme="5" tint="0.59996337778862885"/>
                </patternFill>
              </fill>
            </x14:dxf>
          </x14:cfRule>
          <x14:cfRule type="expression" priority="941" id="{A4BCD765-794B-480F-B713-5CB0C90483B9}">
            <xm:f>AND(AC12&gt;=Einstellungen!$D$198,AC12&lt;=Einstellungen!$E$198)</xm:f>
            <x14:dxf>
              <fill>
                <patternFill>
                  <bgColor theme="5" tint="0.59996337778862885"/>
                </patternFill>
              </fill>
            </x14:dxf>
          </x14:cfRule>
          <x14:cfRule type="expression" priority="942" id="{A7E5C63E-EB4F-46DF-A702-F061AC77F60D}">
            <xm:f>AND(AC12&gt;=Einstellungen!$D$197,AC12&lt;=Einstellungen!$E$197)</xm:f>
            <x14:dxf>
              <fill>
                <patternFill>
                  <bgColor theme="5" tint="0.59996337778862885"/>
                </patternFill>
              </fill>
            </x14:dxf>
          </x14:cfRule>
          <x14:cfRule type="expression" priority="943" id="{4E1E74AD-2440-46F2-8E39-DD9CDA5911C3}">
            <xm:f>AND(AC12&gt;=Einstellungen!$D$196,AC12&lt;=Einstellungen!$E$196)</xm:f>
            <x14:dxf>
              <fill>
                <patternFill>
                  <bgColor theme="5" tint="0.59996337778862885"/>
                </patternFill>
              </fill>
            </x14:dxf>
          </x14:cfRule>
          <x14:cfRule type="expression" priority="944" id="{45FEB74E-AD2F-4851-84BA-ED36E80989FC}">
            <xm:f>AND(AC12&gt;=Einstellungen!$D$195,AC12&lt;=Einstellungen!$E$195)</xm:f>
            <x14:dxf>
              <fill>
                <patternFill>
                  <bgColor theme="5" tint="0.59996337778862885"/>
                </patternFill>
              </fill>
            </x14:dxf>
          </x14:cfRule>
          <x14:cfRule type="expression" priority="945" id="{A2D9979A-80CC-4DAD-B9D4-4D95446861F0}">
            <xm:f>AND(AC12&gt;=Einstellungen!$D$194,AC12&lt;=Einstellungen!$E$194)</xm:f>
            <x14:dxf>
              <fill>
                <patternFill>
                  <bgColor theme="5" tint="0.59996337778862885"/>
                </patternFill>
              </fill>
            </x14:dxf>
          </x14:cfRule>
          <x14:cfRule type="expression" priority="946" id="{56722E03-01B2-43FE-91FC-688C11683642}">
            <xm:f>AND(AC12&gt;=Einstellungen!$D$193,AC12&lt;=Einstellungen!$E$193)</xm:f>
            <x14:dxf>
              <fill>
                <patternFill>
                  <bgColor theme="5" tint="0.59996337778862885"/>
                </patternFill>
              </fill>
            </x14:dxf>
          </x14:cfRule>
          <x14:cfRule type="expression" priority="947" id="{5ADAB6F6-1ACE-42C4-8F88-D1FF36CD6A5E}">
            <xm:f>AND(AC12&gt;=Einstellungen!$D$192,AC12&lt;=Einstellungen!$E$192)</xm:f>
            <x14:dxf>
              <fill>
                <patternFill>
                  <bgColor theme="5" tint="0.59996337778862885"/>
                </patternFill>
              </fill>
            </x14:dxf>
          </x14:cfRule>
          <xm:sqref>AI12</xm:sqref>
        </x14:conditionalFormatting>
        <x14:conditionalFormatting xmlns:xm="http://schemas.microsoft.com/office/excel/2006/main">
          <x14:cfRule type="expression" priority="928" id="{F7864FBC-FA51-41D4-8144-C5CDFE7B7EEA}">
            <xm:f>AND(AC12&gt;=Einstellungen!$D$201,AC12&lt;=Einstellungen!$E$201)</xm:f>
            <x14:dxf>
              <fill>
                <patternFill>
                  <bgColor theme="5" tint="0.59996337778862885"/>
                </patternFill>
              </fill>
            </x14:dxf>
          </x14:cfRule>
          <x14:cfRule type="expression" priority="929" id="{1CA5D798-334E-4B13-AE83-A84567BF453D}">
            <xm:f>AND(AC12&gt;=Einstellungen!$D$200,AC12&lt;=Einstellungen!$E$200)</xm:f>
            <x14:dxf>
              <fill>
                <patternFill>
                  <bgColor theme="5" tint="0.59996337778862885"/>
                </patternFill>
              </fill>
            </x14:dxf>
          </x14:cfRule>
          <x14:cfRule type="expression" priority="930" id="{498F3929-F14B-4F14-ACCA-2C22B051F0C1}">
            <xm:f>AND(AC12&gt;=Einstellungen!$D$199,AC12&lt;=Einstellungen!$E$199)</xm:f>
            <x14:dxf>
              <fill>
                <patternFill>
                  <bgColor theme="5" tint="0.59996337778862885"/>
                </patternFill>
              </fill>
            </x14:dxf>
          </x14:cfRule>
          <x14:cfRule type="expression" priority="931" id="{12785B99-CCB0-4E2B-9E1B-032F72AE7A92}">
            <xm:f>AND(AC12&gt;=Einstellungen!$D$198,AC12&lt;=Einstellungen!$E$198)</xm:f>
            <x14:dxf>
              <fill>
                <patternFill>
                  <bgColor theme="5" tint="0.59996337778862885"/>
                </patternFill>
              </fill>
            </x14:dxf>
          </x14:cfRule>
          <x14:cfRule type="expression" priority="932" id="{A2D56810-94D5-4139-93CC-7DBFA62E42C9}">
            <xm:f>AND(AC12&gt;=Einstellungen!$D$197,AC12&lt;=Einstellungen!$E$197)</xm:f>
            <x14:dxf>
              <fill>
                <patternFill>
                  <bgColor theme="5" tint="0.59996337778862885"/>
                </patternFill>
              </fill>
            </x14:dxf>
          </x14:cfRule>
          <x14:cfRule type="expression" priority="933" id="{09D041C6-357A-46E2-A881-8B79414605B8}">
            <xm:f>AND(AC12&gt;=Einstellungen!$D$196,AC12&lt;=Einstellungen!$E$196)</xm:f>
            <x14:dxf>
              <fill>
                <patternFill>
                  <bgColor theme="5" tint="0.59996337778862885"/>
                </patternFill>
              </fill>
            </x14:dxf>
          </x14:cfRule>
          <x14:cfRule type="expression" priority="934" id="{62F6E787-D730-4CEF-A101-ED25B679DEFE}">
            <xm:f>AND(AC12&gt;=Einstellungen!$D$195,AC12&lt;=Einstellungen!$E$195)</xm:f>
            <x14:dxf>
              <fill>
                <patternFill>
                  <bgColor theme="5" tint="0.59996337778862885"/>
                </patternFill>
              </fill>
            </x14:dxf>
          </x14:cfRule>
          <x14:cfRule type="expression" priority="935" id="{9D29F6B0-C689-4A93-8D09-786188E8C223}">
            <xm:f>AND(AC12&gt;=Einstellungen!$D$194,AC12&lt;=Einstellungen!$E$194)</xm:f>
            <x14:dxf>
              <fill>
                <patternFill>
                  <bgColor theme="5" tint="0.59996337778862885"/>
                </patternFill>
              </fill>
            </x14:dxf>
          </x14:cfRule>
          <x14:cfRule type="expression" priority="936" id="{FC5C3C11-E76A-4C7A-A99E-364F7DBA260E}">
            <xm:f>AND(AC12&gt;=Einstellungen!$D$193,AC12&lt;=Einstellungen!$E$193)</xm:f>
            <x14:dxf>
              <fill>
                <patternFill>
                  <bgColor theme="5" tint="0.59996337778862885"/>
                </patternFill>
              </fill>
            </x14:dxf>
          </x14:cfRule>
          <x14:cfRule type="expression" priority="937" id="{9A5542CA-2D1A-4B2A-A52B-C5E5B49EB46F}">
            <xm:f>AND(AC12&gt;=Einstellungen!$D$192,AC12&lt;=Einstellungen!$E$192)</xm:f>
            <x14:dxf>
              <fill>
                <patternFill>
                  <bgColor theme="5" tint="0.59996337778862885"/>
                </patternFill>
              </fill>
            </x14:dxf>
          </x14:cfRule>
          <xm:sqref>AI13</xm:sqref>
        </x14:conditionalFormatting>
        <x14:conditionalFormatting xmlns:xm="http://schemas.microsoft.com/office/excel/2006/main">
          <x14:cfRule type="expression" priority="918" id="{10CA20A4-212B-498A-AFB7-A052DB5B6D56}">
            <xm:f>AND(AC12&gt;=Einstellungen!$D$205,AC12&lt;=Einstellungen!$E$205)</xm:f>
            <x14:dxf>
              <fill>
                <patternFill>
                  <bgColor rgb="FFFFC000"/>
                </patternFill>
              </fill>
            </x14:dxf>
          </x14:cfRule>
          <x14:cfRule type="expression" priority="919" id="{EA03E35C-76C5-4E83-BA54-AECFB4BD1AC2}">
            <xm:f>AND( AC12&gt;=Einstellungen!$D$206,AC12&lt;=Einstellungen!$E$206)</xm:f>
            <x14:dxf>
              <fill>
                <patternFill>
                  <bgColor rgb="FFFFC000"/>
                </patternFill>
              </fill>
            </x14:dxf>
          </x14:cfRule>
          <x14:cfRule type="expression" priority="920" id="{ADBE613D-92A2-4429-B89E-5960E4B5F673}">
            <xm:f>AND(AC12&gt;=Einstellungen!$D$207,AC12&lt;=Einstellungen!$E$207)</xm:f>
            <x14:dxf>
              <fill>
                <patternFill>
                  <bgColor rgb="FFFFC000"/>
                </patternFill>
              </fill>
            </x14:dxf>
          </x14:cfRule>
          <x14:cfRule type="expression" priority="921" id="{A98F0BDB-3F62-4064-BDF9-EB92AD9C726F}">
            <xm:f>AND(AC12&gt;=Einstellungen!$D$208,AC12&lt;=Einstellungen!$E$208)</xm:f>
            <x14:dxf>
              <fill>
                <patternFill>
                  <bgColor rgb="FFFFC000"/>
                </patternFill>
              </fill>
            </x14:dxf>
          </x14:cfRule>
          <x14:cfRule type="expression" priority="922" id="{78E21AF6-1CC5-499F-9B3B-30EDA98FA65E}">
            <xm:f>AND(AC12&gt;=Einstellungen!$D$209,AC12&lt;=Einstellungen!$E$209)</xm:f>
            <x14:dxf>
              <fill>
                <patternFill>
                  <bgColor rgb="FFFFC000"/>
                </patternFill>
              </fill>
            </x14:dxf>
          </x14:cfRule>
          <x14:cfRule type="expression" priority="923" id="{A6FBFEA9-47FA-4571-9A4C-307FF281026F}">
            <xm:f>AND(AC12&gt;=Einstellungen!$D$210,AC12&lt;=Einstellungen!$E$210)</xm:f>
            <x14:dxf>
              <fill>
                <patternFill>
                  <bgColor rgb="FFFFC000"/>
                </patternFill>
              </fill>
            </x14:dxf>
          </x14:cfRule>
          <x14:cfRule type="expression" priority="924" id="{8E07DC8F-B798-49B1-ABC7-8753AE9E8C67}">
            <xm:f>AND(AC12&gt;=Einstellungen!$D$211,AC12&lt;=Einstellungen!$E$211)</xm:f>
            <x14:dxf>
              <fill>
                <patternFill>
                  <bgColor rgb="FFFFC000"/>
                </patternFill>
              </fill>
            </x14:dxf>
          </x14:cfRule>
          <x14:cfRule type="expression" priority="925" id="{1349D674-B470-4FC3-A753-24FD08FF19B8}">
            <xm:f>AND(AC12&gt;=Einstellungen!$D$212,AC12&lt;=Einstellungen!$E$212)</xm:f>
            <x14:dxf>
              <fill>
                <patternFill>
                  <bgColor rgb="FFFFC000"/>
                </patternFill>
              </fill>
            </x14:dxf>
          </x14:cfRule>
          <x14:cfRule type="expression" priority="926" id="{AD64FE00-27FB-40CA-8F42-6D1BB5BB934A}">
            <xm:f>AND(AC12&gt;=Einstellungen!$D$213,AC12&lt;=Einstellungen!$E$213)</xm:f>
            <x14:dxf>
              <fill>
                <patternFill>
                  <bgColor rgb="FFFFC000"/>
                </patternFill>
              </fill>
            </x14:dxf>
          </x14:cfRule>
          <x14:cfRule type="expression" priority="927" id="{074F0AF1-10D9-4EC9-8212-3F1D5A1C253B}">
            <xm:f>AND(AC12&gt;=Einstellungen!$D$214,AC12&lt;=Einstellungen!$E$214)</xm:f>
            <x14:dxf>
              <fill>
                <patternFill>
                  <bgColor rgb="FFFFC000"/>
                </patternFill>
              </fill>
            </x14:dxf>
          </x14:cfRule>
          <xm:sqref>AJ12</xm:sqref>
        </x14:conditionalFormatting>
        <x14:conditionalFormatting xmlns:xm="http://schemas.microsoft.com/office/excel/2006/main">
          <x14:cfRule type="expression" priority="908" id="{B8076EA9-4CBE-49F5-84DB-16910CA42E89}">
            <xm:f>AND(AC12&gt;=Einstellungen!$D$205,AC12&lt;=Einstellungen!$E$205)</xm:f>
            <x14:dxf>
              <fill>
                <patternFill>
                  <bgColor rgb="FFFFC000"/>
                </patternFill>
              </fill>
            </x14:dxf>
          </x14:cfRule>
          <x14:cfRule type="expression" priority="909" id="{F0430B5B-02BD-41EC-9601-E5868E6A2AD3}">
            <xm:f>AND(AC12&gt;=Einstellungen!$D$206,AC12&lt;=Einstellungen!$E$206)</xm:f>
            <x14:dxf>
              <fill>
                <patternFill>
                  <bgColor rgb="FFFFC000"/>
                </patternFill>
              </fill>
            </x14:dxf>
          </x14:cfRule>
          <x14:cfRule type="expression" priority="910" id="{2BCD5542-C1D9-4658-9DF3-E7E8FBA4644C}">
            <xm:f>AND(AC12&gt;=Einstellungen!$D$207,AC12&lt;=Einstellungen!$E$207)</xm:f>
            <x14:dxf>
              <fill>
                <patternFill>
                  <bgColor rgb="FFFFC000"/>
                </patternFill>
              </fill>
            </x14:dxf>
          </x14:cfRule>
          <x14:cfRule type="expression" priority="911" id="{F7433226-0439-489B-B5B7-E0E57A217C0A}">
            <xm:f>AND(AC12&gt;=Einstellungen!$D$208,AC12&lt;=Einstellungen!$E$208)</xm:f>
            <x14:dxf>
              <fill>
                <patternFill>
                  <bgColor rgb="FFFFC000"/>
                </patternFill>
              </fill>
            </x14:dxf>
          </x14:cfRule>
          <x14:cfRule type="expression" priority="912" id="{429A453A-A504-4DF9-8231-F320CEA8313A}">
            <xm:f>AND(AC12&gt;=Einstellungen!$D$209,AC12&lt;=Einstellungen!$E$209)</xm:f>
            <x14:dxf>
              <fill>
                <patternFill>
                  <bgColor rgb="FFFFC000"/>
                </patternFill>
              </fill>
            </x14:dxf>
          </x14:cfRule>
          <x14:cfRule type="expression" priority="913" id="{78732228-EB14-44B9-858D-DE9CDD144B0D}">
            <xm:f>AND(AC12&gt;=Einstellungen!$D$210,AC12&lt;=Einstellungen!$E$210)</xm:f>
            <x14:dxf>
              <fill>
                <patternFill>
                  <bgColor rgb="FFFFC000"/>
                </patternFill>
              </fill>
            </x14:dxf>
          </x14:cfRule>
          <x14:cfRule type="expression" priority="914" id="{DCE1A47C-0A56-4261-BEE6-08F5B83BD105}">
            <xm:f>AND(AC12&gt;=Einstellungen!$D$211,AC12&lt;=Einstellungen!$E$211)</xm:f>
            <x14:dxf>
              <fill>
                <patternFill>
                  <bgColor rgb="FFFFC000"/>
                </patternFill>
              </fill>
            </x14:dxf>
          </x14:cfRule>
          <x14:cfRule type="expression" priority="915" id="{2C2FF672-CE16-42D3-8745-1377CE411894}">
            <xm:f>AND(AC12&gt;=Einstellungen!$D$212,AC12&lt;=Einstellungen!$E$212)</xm:f>
            <x14:dxf>
              <fill>
                <patternFill>
                  <bgColor rgb="FFFFC000"/>
                </patternFill>
              </fill>
            </x14:dxf>
          </x14:cfRule>
          <x14:cfRule type="expression" priority="916" id="{52F73511-2C73-4E36-A05D-C7466C20D366}">
            <xm:f>AND(AC12&gt;=Einstellungen!$D$213,AC12&lt;=Einstellungen!$E$213)</xm:f>
            <x14:dxf>
              <fill>
                <patternFill>
                  <bgColor rgb="FFFFC000"/>
                </patternFill>
              </fill>
            </x14:dxf>
          </x14:cfRule>
          <x14:cfRule type="expression" priority="917" id="{61469668-14F3-4A48-894E-1673DA24E940}">
            <xm:f>AND(AC12&gt;=Einstellungen!$D$214,AC12&lt;=Einstellungen!$E$214)</xm:f>
            <x14:dxf>
              <fill>
                <patternFill>
                  <bgColor rgb="FFFFC000"/>
                </patternFill>
              </fill>
            </x14:dxf>
          </x14:cfRule>
          <xm:sqref>AJ13</xm:sqref>
        </x14:conditionalFormatting>
        <x14:conditionalFormatting xmlns:xm="http://schemas.microsoft.com/office/excel/2006/main">
          <x14:cfRule type="expression" priority="898" id="{0B88D029-DBA1-4F2C-A695-5F12671DB836}">
            <xm:f>AND(AC12&gt;=Einstellungen!$D$218,AC12&lt;=Einstellungen!$E$218)</xm:f>
            <x14:dxf>
              <fill>
                <patternFill>
                  <bgColor theme="2" tint="-0.24994659260841701"/>
                </patternFill>
              </fill>
            </x14:dxf>
          </x14:cfRule>
          <x14:cfRule type="expression" priority="899" id="{E4E4FAC2-8318-484B-B21A-EB99227B2971}">
            <xm:f>AND( AC12&gt;=Einstellungen!$D$219,AC12&lt;=Einstellungen!$E$219)</xm:f>
            <x14:dxf>
              <fill>
                <patternFill>
                  <bgColor theme="2" tint="-0.24994659260841701"/>
                </patternFill>
              </fill>
            </x14:dxf>
          </x14:cfRule>
          <x14:cfRule type="expression" priority="900" id="{1F09771C-3F6D-4422-A06F-306271663699}">
            <xm:f>AND(AC12&gt;=Einstellungen!$D$220,AC12&lt;=Einstellungen!$E$220)</xm:f>
            <x14:dxf>
              <fill>
                <patternFill>
                  <bgColor theme="2" tint="-0.24994659260841701"/>
                </patternFill>
              </fill>
            </x14:dxf>
          </x14:cfRule>
          <x14:cfRule type="expression" priority="901" id="{0B0AE851-09F9-4550-B8FF-F0D3C7165F72}">
            <xm:f>AND(AC12&gt;=Einstellungen!$D$221,AC12&lt;=Einstellungen!$E$221)</xm:f>
            <x14:dxf>
              <fill>
                <patternFill>
                  <bgColor theme="2" tint="-0.24994659260841701"/>
                </patternFill>
              </fill>
            </x14:dxf>
          </x14:cfRule>
          <x14:cfRule type="expression" priority="902" id="{FAD74B16-99F3-4ACC-8B11-1182B71B67E8}">
            <xm:f>AND(AC12&gt;=Einstellungen!$D$222,AC12&lt;=Einstellungen!$E$222)</xm:f>
            <x14:dxf>
              <fill>
                <patternFill>
                  <bgColor theme="2" tint="-0.24994659260841701"/>
                </patternFill>
              </fill>
            </x14:dxf>
          </x14:cfRule>
          <x14:cfRule type="expression" priority="903" id="{CD0E355E-9D11-4F89-B945-D60F5BB16583}">
            <xm:f>AND(AC12&gt;=Einstellungen!$D$223,AC12&lt;=Einstellungen!$E$223)</xm:f>
            <x14:dxf>
              <fill>
                <patternFill>
                  <bgColor theme="2" tint="-0.24994659260841701"/>
                </patternFill>
              </fill>
            </x14:dxf>
          </x14:cfRule>
          <x14:cfRule type="expression" priority="904" id="{3EFFE4F1-21F9-4EDB-92DF-C08F1BAED00D}">
            <xm:f>AND(AC12&gt;=Einstellungen!$D$224,AC12&lt;=Einstellungen!$E$224)</xm:f>
            <x14:dxf>
              <fill>
                <patternFill>
                  <bgColor theme="2" tint="-0.24994659260841701"/>
                </patternFill>
              </fill>
            </x14:dxf>
          </x14:cfRule>
          <x14:cfRule type="expression" priority="905" id="{4AF925D2-B70B-4595-A4BA-C117B99AE6D6}">
            <xm:f>AND(AC12&gt;=Einstellungen!$D$225,AC12&lt;=Einstellungen!$E$225)</xm:f>
            <x14:dxf>
              <fill>
                <patternFill>
                  <bgColor theme="2" tint="-0.24994659260841701"/>
                </patternFill>
              </fill>
            </x14:dxf>
          </x14:cfRule>
          <x14:cfRule type="expression" priority="906" id="{5D367DCB-7F27-44D8-824F-30BD4FE5D590}">
            <xm:f>AND(AC12&gt;=Einstellungen!$D$226,AC12&lt;=Einstellungen!$E$226)</xm:f>
            <x14:dxf>
              <fill>
                <patternFill>
                  <bgColor theme="2" tint="-0.24994659260841701"/>
                </patternFill>
              </fill>
            </x14:dxf>
          </x14:cfRule>
          <x14:cfRule type="expression" priority="907" id="{41A83F28-5A44-4E6F-B90F-7281B8DCD121}">
            <xm:f>AND(AC12&gt;=Einstellungen!$D$227,AC12&lt;=Einstellungen!$E$227)</xm:f>
            <x14:dxf>
              <fill>
                <patternFill>
                  <bgColor theme="2" tint="-0.24994659260841701"/>
                </patternFill>
              </fill>
            </x14:dxf>
          </x14:cfRule>
          <xm:sqref>AK12</xm:sqref>
        </x14:conditionalFormatting>
        <x14:conditionalFormatting xmlns:xm="http://schemas.microsoft.com/office/excel/2006/main">
          <x14:cfRule type="expression" priority="888" id="{264B4A6A-9F93-4984-82AC-CA6E20477194}">
            <xm:f>AND(AC12&gt;=Einstellungen!$D$218,AC12&lt;=Einstellungen!$E$218)</xm:f>
            <x14:dxf>
              <fill>
                <patternFill>
                  <bgColor theme="2" tint="-0.24994659260841701"/>
                </patternFill>
              </fill>
            </x14:dxf>
          </x14:cfRule>
          <x14:cfRule type="expression" priority="889" id="{87B44520-FA45-48BB-A1A6-4AC81429D862}">
            <xm:f>AND( AC12&gt;=Einstellungen!$D$219,AC12&lt;=Einstellungen!$E$219)</xm:f>
            <x14:dxf>
              <fill>
                <patternFill>
                  <bgColor theme="2" tint="-0.24994659260841701"/>
                </patternFill>
              </fill>
            </x14:dxf>
          </x14:cfRule>
          <x14:cfRule type="expression" priority="890" id="{43CD4997-4652-471C-A127-A63CEEB9D0F4}">
            <xm:f>AND(AC12&gt;=Einstellungen!$D$220,AC12&lt;=Einstellungen!$E$220)</xm:f>
            <x14:dxf>
              <fill>
                <patternFill>
                  <bgColor theme="2" tint="-0.24994659260841701"/>
                </patternFill>
              </fill>
            </x14:dxf>
          </x14:cfRule>
          <x14:cfRule type="expression" priority="891" id="{E276CEDF-CAD0-4773-A1E9-8567D54C00FA}">
            <xm:f>AND(AC12&gt;=Einstellungen!$D$221,AC12&lt;=Einstellungen!$E$221)</xm:f>
            <x14:dxf>
              <fill>
                <patternFill>
                  <bgColor theme="2" tint="-0.24994659260841701"/>
                </patternFill>
              </fill>
            </x14:dxf>
          </x14:cfRule>
          <x14:cfRule type="expression" priority="892" id="{C3FAD655-3932-48F1-8AE0-881D66BED762}">
            <xm:f>AND(AC12&gt;=Einstellungen!$D$222,AC12&lt;=Einstellungen!$E$222)</xm:f>
            <x14:dxf>
              <fill>
                <patternFill>
                  <bgColor theme="2" tint="-0.24994659260841701"/>
                </patternFill>
              </fill>
            </x14:dxf>
          </x14:cfRule>
          <x14:cfRule type="expression" priority="893" id="{E3B0E3F9-BDAD-48BE-8EE4-34A2FC648588}">
            <xm:f>AND(AC12&gt;=Einstellungen!$D$223,AC12&lt;=Einstellungen!$E$223)</xm:f>
            <x14:dxf>
              <fill>
                <patternFill>
                  <bgColor theme="2" tint="-0.24994659260841701"/>
                </patternFill>
              </fill>
            </x14:dxf>
          </x14:cfRule>
          <x14:cfRule type="expression" priority="894" id="{17CCDA10-3F42-433E-90AE-FD20C12F8FD7}">
            <xm:f>AND(AC12&gt;=Einstellungen!$D$224,AC12&lt;=Einstellungen!$E$224)</xm:f>
            <x14:dxf>
              <fill>
                <patternFill>
                  <bgColor theme="2" tint="-0.24994659260841701"/>
                </patternFill>
              </fill>
            </x14:dxf>
          </x14:cfRule>
          <x14:cfRule type="expression" priority="895" id="{660D249B-386F-4971-A4DD-B51453705039}">
            <xm:f>AND(AC12&gt;=Einstellungen!$D$225,AC12&lt;=Einstellungen!$E$225)</xm:f>
            <x14:dxf>
              <fill>
                <patternFill>
                  <bgColor theme="2" tint="-0.24994659260841701"/>
                </patternFill>
              </fill>
            </x14:dxf>
          </x14:cfRule>
          <x14:cfRule type="expression" priority="896" id="{7B47CD25-04FE-4006-B790-EE8846F49C3C}">
            <xm:f>AND(AC12&gt;=Einstellungen!$D$226,AC12&lt;=Einstellungen!$E$226)</xm:f>
            <x14:dxf>
              <fill>
                <patternFill>
                  <bgColor theme="2" tint="-0.24994659260841701"/>
                </patternFill>
              </fill>
            </x14:dxf>
          </x14:cfRule>
          <x14:cfRule type="expression" priority="897" id="{F2BFB5E8-231A-4B5A-8395-22E67986A805}">
            <xm:f>AND(AC12&gt;=Einstellungen!$D$227,AC12&lt;=Einstellungen!$E$227)</xm:f>
            <x14:dxf>
              <fill>
                <patternFill>
                  <bgColor theme="2" tint="-0.24994659260841701"/>
                </patternFill>
              </fill>
            </x14:dxf>
          </x14:cfRule>
          <xm:sqref>AK13</xm:sqref>
        </x14:conditionalFormatting>
        <x14:conditionalFormatting xmlns:xm="http://schemas.microsoft.com/office/excel/2006/main">
          <x14:cfRule type="expression" priority="878" id="{F9B1E4AF-17E9-47E5-AFAF-CFB10D29D0A7}">
            <xm:f>AND(AC14&gt;=Einstellungen!$D$218,AC14&lt;=Einstellungen!$E$218)</xm:f>
            <x14:dxf>
              <fill>
                <patternFill>
                  <bgColor theme="2" tint="-0.24994659260841701"/>
                </patternFill>
              </fill>
            </x14:dxf>
          </x14:cfRule>
          <x14:cfRule type="expression" priority="879" id="{CD98D8B6-FA8B-40D3-BFBE-00A7590AE3B2}">
            <xm:f>AND( AC14&gt;=Einstellungen!$D$219,AC14&lt;=Einstellungen!$E$219)</xm:f>
            <x14:dxf>
              <fill>
                <patternFill>
                  <bgColor theme="2" tint="-0.24994659260841701"/>
                </patternFill>
              </fill>
            </x14:dxf>
          </x14:cfRule>
          <x14:cfRule type="expression" priority="880" id="{B521AF3F-149B-4F5E-9FEF-F5F11947B6ED}">
            <xm:f>AND(AC14&gt;=Einstellungen!$D$220,AC14&lt;=Einstellungen!$E$220)</xm:f>
            <x14:dxf>
              <fill>
                <patternFill>
                  <bgColor theme="2" tint="-0.24994659260841701"/>
                </patternFill>
              </fill>
            </x14:dxf>
          </x14:cfRule>
          <x14:cfRule type="expression" priority="881" id="{05282666-0517-477A-855A-8DBA4A8B2435}">
            <xm:f>AND(AC14&gt;=Einstellungen!$D$221,AC14&lt;=Einstellungen!$E$221)</xm:f>
            <x14:dxf>
              <fill>
                <patternFill>
                  <bgColor theme="2" tint="-0.24994659260841701"/>
                </patternFill>
              </fill>
            </x14:dxf>
          </x14:cfRule>
          <x14:cfRule type="expression" priority="882" id="{6A2254E0-A9C1-4767-BB11-992582BF1FA1}">
            <xm:f>AND(AC14&gt;=Einstellungen!$D$222,AC14&lt;=Einstellungen!$E$222)</xm:f>
            <x14:dxf>
              <fill>
                <patternFill>
                  <bgColor theme="2" tint="-0.24994659260841701"/>
                </patternFill>
              </fill>
            </x14:dxf>
          </x14:cfRule>
          <x14:cfRule type="expression" priority="883" id="{B0CA22EC-A3F0-46B3-AE6E-4B2A974F2631}">
            <xm:f>AND(AC14&gt;=Einstellungen!$D$223,AC14&lt;=Einstellungen!$E$223)</xm:f>
            <x14:dxf>
              <fill>
                <patternFill>
                  <bgColor theme="2" tint="-0.24994659260841701"/>
                </patternFill>
              </fill>
            </x14:dxf>
          </x14:cfRule>
          <x14:cfRule type="expression" priority="884" id="{D46BFA50-2201-4C59-9DB1-D8B943F7F330}">
            <xm:f>AND(AC14&gt;=Einstellungen!$D$224,AC14&lt;=Einstellungen!$E$224)</xm:f>
            <x14:dxf>
              <fill>
                <patternFill>
                  <bgColor theme="2" tint="-0.24994659260841701"/>
                </patternFill>
              </fill>
            </x14:dxf>
          </x14:cfRule>
          <x14:cfRule type="expression" priority="885" id="{C4527212-224C-4DEE-A466-2BBC5EA2B3F6}">
            <xm:f>AND(AC14&gt;=Einstellungen!$D$225,AC14&lt;=Einstellungen!$E$225)</xm:f>
            <x14:dxf>
              <fill>
                <patternFill>
                  <bgColor theme="2" tint="-0.24994659260841701"/>
                </patternFill>
              </fill>
            </x14:dxf>
          </x14:cfRule>
          <x14:cfRule type="expression" priority="886" id="{5E2E4190-DB21-4F0D-A71D-B16CD9C7B6D1}">
            <xm:f>AND(AC14&gt;=Einstellungen!$D$226,AC14&lt;=Einstellungen!$E$226)</xm:f>
            <x14:dxf>
              <fill>
                <patternFill>
                  <bgColor theme="2" tint="-0.24994659260841701"/>
                </patternFill>
              </fill>
            </x14:dxf>
          </x14:cfRule>
          <x14:cfRule type="expression" priority="887" id="{7FE16D6E-0476-496D-BC27-8EBFFCC090A5}">
            <xm:f>AND(AC14&gt;=Einstellungen!$D$227,AC14&lt;=Einstellungen!$E$227)</xm:f>
            <x14:dxf>
              <fill>
                <patternFill>
                  <bgColor theme="2" tint="-0.24994659260841701"/>
                </patternFill>
              </fill>
            </x14:dxf>
          </x14:cfRule>
          <xm:sqref>AK14 AK16 AK18 AK20 AK22 AK24 AK26 AK28 AK30 AK32 AK34 AK36 AK38 AK40 AK42 AK44 AK46 AK48 AK50 AK52 AK54 AK56 AK58 AK60 AK62 AK64 AK66 AK68 AK70 AK72 AK74 AK76 AK78 AK80 AK82 AK84</xm:sqref>
        </x14:conditionalFormatting>
        <x14:conditionalFormatting xmlns:xm="http://schemas.microsoft.com/office/excel/2006/main">
          <x14:cfRule type="expression" priority="868" id="{B5134C07-1D8F-43FE-AC27-39FACE8B5C0C}">
            <xm:f>AND(AC14&gt;=Einstellungen!$D$218,AC14&lt;=Einstellungen!$E$218)</xm:f>
            <x14:dxf>
              <fill>
                <patternFill>
                  <bgColor theme="2" tint="-0.24994659260841701"/>
                </patternFill>
              </fill>
            </x14:dxf>
          </x14:cfRule>
          <x14:cfRule type="expression" priority="869" id="{9205749D-B5DA-4A5D-9F36-447CDEC36679}">
            <xm:f>AND( AC14&gt;=Einstellungen!$D$219,AC14&lt;=Einstellungen!$E$219)</xm:f>
            <x14:dxf>
              <fill>
                <patternFill>
                  <bgColor theme="2" tint="-0.24994659260841701"/>
                </patternFill>
              </fill>
            </x14:dxf>
          </x14:cfRule>
          <x14:cfRule type="expression" priority="870" id="{A870A7BE-E06E-4DA6-8E7B-9A2503FB3487}">
            <xm:f>AND(AC14&gt;=Einstellungen!$D$220,AC14&lt;=Einstellungen!$E$220)</xm:f>
            <x14:dxf>
              <fill>
                <patternFill>
                  <bgColor theme="2" tint="-0.24994659260841701"/>
                </patternFill>
              </fill>
            </x14:dxf>
          </x14:cfRule>
          <x14:cfRule type="expression" priority="871" id="{928248C1-3566-488C-862D-8A75657BD75B}">
            <xm:f>AND(AC14&gt;=Einstellungen!$D$221,AC14&lt;=Einstellungen!$E$221)</xm:f>
            <x14:dxf>
              <fill>
                <patternFill>
                  <bgColor theme="2" tint="-0.24994659260841701"/>
                </patternFill>
              </fill>
            </x14:dxf>
          </x14:cfRule>
          <x14:cfRule type="expression" priority="872" id="{1E36C9D7-A12B-48AE-9C07-1CE7D65BA826}">
            <xm:f>AND(AC14&gt;=Einstellungen!$D$222,AC14&lt;=Einstellungen!$E$222)</xm:f>
            <x14:dxf>
              <fill>
                <patternFill>
                  <bgColor theme="2" tint="-0.24994659260841701"/>
                </patternFill>
              </fill>
            </x14:dxf>
          </x14:cfRule>
          <x14:cfRule type="expression" priority="873" id="{A8A9D78F-9E56-4E37-AB45-62F395120D9C}">
            <xm:f>AND(AC14&gt;=Einstellungen!$D$223,AC14&lt;=Einstellungen!$E$223)</xm:f>
            <x14:dxf>
              <fill>
                <patternFill>
                  <bgColor theme="2" tint="-0.24994659260841701"/>
                </patternFill>
              </fill>
            </x14:dxf>
          </x14:cfRule>
          <x14:cfRule type="expression" priority="874" id="{2E9D822D-9CA0-4AE8-9287-13730DDC1632}">
            <xm:f>AND(AC14&gt;=Einstellungen!$D$224,AC14&lt;=Einstellungen!$E$224)</xm:f>
            <x14:dxf>
              <fill>
                <patternFill>
                  <bgColor theme="2" tint="-0.24994659260841701"/>
                </patternFill>
              </fill>
            </x14:dxf>
          </x14:cfRule>
          <x14:cfRule type="expression" priority="875" id="{279CAAED-599F-425B-9E5E-106B026B543C}">
            <xm:f>AND(AC14&gt;=Einstellungen!$D$225,AC14&lt;=Einstellungen!$E$225)</xm:f>
            <x14:dxf>
              <fill>
                <patternFill>
                  <bgColor theme="2" tint="-0.24994659260841701"/>
                </patternFill>
              </fill>
            </x14:dxf>
          </x14:cfRule>
          <x14:cfRule type="expression" priority="876" id="{4A2D85C2-4117-4841-A171-F662757DD156}">
            <xm:f>AND(AC14&gt;=Einstellungen!$D$226,AC14&lt;=Einstellungen!$E$226)</xm:f>
            <x14:dxf>
              <fill>
                <patternFill>
                  <bgColor theme="2" tint="-0.24994659260841701"/>
                </patternFill>
              </fill>
            </x14:dxf>
          </x14:cfRule>
          <x14:cfRule type="expression" priority="877" id="{8CB9589B-F608-4EA1-B77E-3B344CCDBF52}">
            <xm:f>AND(AC14&gt;=Einstellungen!$D$227,AC14&lt;=Einstellungen!$E$227)</xm:f>
            <x14:dxf>
              <fill>
                <patternFill>
                  <bgColor theme="2" tint="-0.24994659260841701"/>
                </patternFill>
              </fill>
            </x14:dxf>
          </x14:cfRule>
          <xm:sqref>AK15 AK17 AK19 AK21 AK23 AK25 AK27 AK29 AK31 AK33 AK35 AK37 AK39 AK41 AK43 AK45 AK47 AK49 AK51 AK53 AK55 AK57 AK59 AK61 AK63 AK65 AK67 AK69 AK71 AK73 AK75 AK77 AK79 AK81 AK83 AK85</xm:sqref>
        </x14:conditionalFormatting>
        <x14:conditionalFormatting xmlns:xm="http://schemas.microsoft.com/office/excel/2006/main">
          <x14:cfRule type="expression" priority="858" id="{236E201D-A608-4A88-9B5F-C361ABF0F198}">
            <xm:f>AND(AC12&gt;=Einstellungen!$D$188,AC12&lt;=Einstellungen!$E$188)</xm:f>
            <x14:dxf>
              <fill>
                <patternFill>
                  <bgColor theme="7" tint="0.39994506668294322"/>
                </patternFill>
              </fill>
            </x14:dxf>
          </x14:cfRule>
          <x14:cfRule type="expression" priority="859" id="{0F0DF9FF-7352-44A3-A59C-344D06064290}">
            <xm:f>AND(AC12&gt;=Einstellungen!$D$187,AC12&lt;=Einstellungen!$E$187)</xm:f>
            <x14:dxf>
              <fill>
                <patternFill>
                  <bgColor theme="7" tint="0.39994506668294322"/>
                </patternFill>
              </fill>
            </x14:dxf>
          </x14:cfRule>
          <x14:cfRule type="expression" priority="860" id="{331BB7F3-FE59-4233-9A1C-7525AC3B7FDF}">
            <xm:f>AND(AC12&gt;=Einstellungen!$D$186,AC12&lt;=Einstellungen!$E$186)</xm:f>
            <x14:dxf>
              <fill>
                <patternFill>
                  <bgColor theme="7" tint="0.39994506668294322"/>
                </patternFill>
              </fill>
            </x14:dxf>
          </x14:cfRule>
          <x14:cfRule type="expression" priority="861" id="{D409E172-480C-454D-BC13-3575AEB35DC4}">
            <xm:f>AND(AC12&gt;=Einstellungen!$D$185,AC12&lt;=Einstellungen!$E$185)</xm:f>
            <x14:dxf>
              <fill>
                <patternFill>
                  <bgColor theme="7" tint="0.39994506668294322"/>
                </patternFill>
              </fill>
            </x14:dxf>
          </x14:cfRule>
          <x14:cfRule type="expression" priority="862" id="{4F5F7AC3-7C4F-45E0-9F59-4AB3C107A804}">
            <xm:f>AND(AC12&gt;=Einstellungen!$D$184,AC12&lt;=Einstellungen!$E$184)</xm:f>
            <x14:dxf>
              <fill>
                <patternFill>
                  <bgColor theme="7" tint="0.39994506668294322"/>
                </patternFill>
              </fill>
            </x14:dxf>
          </x14:cfRule>
          <x14:cfRule type="expression" priority="863" id="{63ACD787-9278-42A8-BE7F-05E5816643F6}">
            <xm:f>AND(AC12&gt;=Einstellungen!$D$183,AC12&lt;=Einstellungen!$E$183)</xm:f>
            <x14:dxf>
              <fill>
                <patternFill>
                  <bgColor theme="7" tint="0.39994506668294322"/>
                </patternFill>
              </fill>
            </x14:dxf>
          </x14:cfRule>
          <x14:cfRule type="expression" priority="864" id="{60BE7FB4-6C53-4B8A-94E6-680F1145792E}">
            <xm:f>AND(AC12&gt;=Einstellungen!$D$182,AC12&lt;=Einstellungen!$E$182)</xm:f>
            <x14:dxf>
              <fill>
                <patternFill>
                  <bgColor theme="7" tint="0.39994506668294322"/>
                </patternFill>
              </fill>
            </x14:dxf>
          </x14:cfRule>
          <x14:cfRule type="expression" priority="865" id="{751B576C-B226-49DC-B8FB-1FF7D6F4B078}">
            <xm:f>AND(AC12&gt;=Einstellungen!$D$181,AC12&lt;=Einstellungen!$E$181)</xm:f>
            <x14:dxf>
              <fill>
                <patternFill>
                  <bgColor theme="7" tint="0.39994506668294322"/>
                </patternFill>
              </fill>
            </x14:dxf>
          </x14:cfRule>
          <x14:cfRule type="expression" priority="866" id="{5685E056-6EA8-4C5D-BA70-D5B92CCA4AB1}">
            <xm:f>AND(AC12&gt;=Einstellungen!$D$180,AC12&lt;=Einstellungen!$E$180)</xm:f>
            <x14:dxf>
              <fill>
                <patternFill>
                  <bgColor theme="7" tint="0.39994506668294322"/>
                </patternFill>
              </fill>
            </x14:dxf>
          </x14:cfRule>
          <x14:cfRule type="expression" priority="867" id="{EB623FFC-BAF8-4145-97C6-7AC843645090}">
            <xm:f>AND(AC12&gt;=Einstellungen!$D$179,AC12&lt;=Einstellungen!$E$179)</xm:f>
            <x14:dxf>
              <fill>
                <patternFill>
                  <bgColor theme="7" tint="0.39994506668294322"/>
                </patternFill>
              </fill>
            </x14:dxf>
          </x14:cfRule>
          <xm:sqref>AH12</xm:sqref>
        </x14:conditionalFormatting>
        <x14:conditionalFormatting xmlns:xm="http://schemas.microsoft.com/office/excel/2006/main">
          <x14:cfRule type="expression" priority="848" id="{F16707DB-7F42-4FCF-8B61-FE9CF979B87B}">
            <xm:f>AND(AC14&gt;=Einstellungen!$D$201,AC14&lt;=Einstellungen!$E$201)</xm:f>
            <x14:dxf>
              <fill>
                <patternFill>
                  <bgColor theme="5" tint="0.59996337778862885"/>
                </patternFill>
              </fill>
            </x14:dxf>
          </x14:cfRule>
          <x14:cfRule type="expression" priority="849" id="{2FF3BF5D-D88D-43AC-90D2-CA2006D65F13}">
            <xm:f>AND(AC14&gt;=Einstellungen!$D$200,AC14&lt;=Einstellungen!$E$200)</xm:f>
            <x14:dxf>
              <fill>
                <patternFill>
                  <bgColor theme="5" tint="0.59996337778862885"/>
                </patternFill>
              </fill>
            </x14:dxf>
          </x14:cfRule>
          <x14:cfRule type="expression" priority="850" id="{817EFCD5-7506-438B-A683-A27AB29DFD89}">
            <xm:f>AND(AC14&gt;=Einstellungen!$D$199,AC14&lt;=Einstellungen!$E$199)</xm:f>
            <x14:dxf>
              <fill>
                <patternFill>
                  <bgColor theme="5" tint="0.59996337778862885"/>
                </patternFill>
              </fill>
            </x14:dxf>
          </x14:cfRule>
          <x14:cfRule type="expression" priority="851" id="{C2DC4270-1427-483E-A836-FF02E71A2CB5}">
            <xm:f>AND(AC14&gt;=Einstellungen!$D$198,AC14&lt;=Einstellungen!$E$198)</xm:f>
            <x14:dxf>
              <fill>
                <patternFill>
                  <bgColor theme="5" tint="0.59996337778862885"/>
                </patternFill>
              </fill>
            </x14:dxf>
          </x14:cfRule>
          <x14:cfRule type="expression" priority="852" id="{C2ADC4B4-D075-4A36-95E5-6051FE189875}">
            <xm:f>AND(AC14&gt;=Einstellungen!$D$197,AC14&lt;=Einstellungen!$E$197)</xm:f>
            <x14:dxf>
              <fill>
                <patternFill>
                  <bgColor theme="5" tint="0.59996337778862885"/>
                </patternFill>
              </fill>
            </x14:dxf>
          </x14:cfRule>
          <x14:cfRule type="expression" priority="853" id="{90E135F8-B23F-45FC-AF43-A736ECB32B0B}">
            <xm:f>AND(AC14&gt;=Einstellungen!$D$196,AC14&lt;=Einstellungen!$E$196)</xm:f>
            <x14:dxf>
              <fill>
                <patternFill>
                  <bgColor theme="5" tint="0.59996337778862885"/>
                </patternFill>
              </fill>
            </x14:dxf>
          </x14:cfRule>
          <x14:cfRule type="expression" priority="854" id="{D6F45CFA-C5F7-4F42-A179-7B9FD254C786}">
            <xm:f>AND(AC14&gt;=Einstellungen!$D$195,AC14&lt;=Einstellungen!$E$195)</xm:f>
            <x14:dxf>
              <fill>
                <patternFill>
                  <bgColor theme="5" tint="0.59996337778862885"/>
                </patternFill>
              </fill>
            </x14:dxf>
          </x14:cfRule>
          <x14:cfRule type="expression" priority="855" id="{79B33AD0-03F8-48C3-9ECB-4A4BB858E07B}">
            <xm:f>AND(AC14&gt;=Einstellungen!$D$194,AC14&lt;=Einstellungen!$E$194)</xm:f>
            <x14:dxf>
              <fill>
                <patternFill>
                  <bgColor theme="5" tint="0.59996337778862885"/>
                </patternFill>
              </fill>
            </x14:dxf>
          </x14:cfRule>
          <x14:cfRule type="expression" priority="856" id="{252B22EF-071B-4CA2-914F-67761D55D707}">
            <xm:f>AND(AC14&gt;=Einstellungen!$D$193,AC14&lt;=Einstellungen!$E$193)</xm:f>
            <x14:dxf>
              <fill>
                <patternFill>
                  <bgColor theme="5" tint="0.59996337778862885"/>
                </patternFill>
              </fill>
            </x14:dxf>
          </x14:cfRule>
          <x14:cfRule type="expression" priority="857" id="{4C8E377F-16A2-4D72-908C-A8EB09E3566D}">
            <xm:f>AND(AC14&gt;=Einstellungen!$D$192,AC14&lt;=Einstellungen!$E$192)</xm:f>
            <x14:dxf>
              <fill>
                <patternFill>
                  <bgColor theme="5" tint="0.59996337778862885"/>
                </patternFill>
              </fill>
            </x14:dxf>
          </x14:cfRule>
          <xm:sqref>AI14 AI16 AI18 AI20 AI22 AI24 AI26 AI28 AI30 AI32 AI34 AI36 AI38 AI40 AI42 AI44 AI46 AI48 AI50 AI52 AI54 AI56 AI58 AI60 AI62 AI64 AI66 AI68 AI70 AI72 AI74 AI76 AI78 AI80 AI82 AI84</xm:sqref>
        </x14:conditionalFormatting>
        <x14:conditionalFormatting xmlns:xm="http://schemas.microsoft.com/office/excel/2006/main">
          <x14:cfRule type="expression" priority="838" id="{0BA3A211-CABA-47C5-8AAA-CF8D8D77B40D}">
            <xm:f>AND(AC14&gt;=Einstellungen!$D$201,AC14&lt;=Einstellungen!$E$201)</xm:f>
            <x14:dxf>
              <fill>
                <patternFill>
                  <bgColor theme="5" tint="0.59996337778862885"/>
                </patternFill>
              </fill>
            </x14:dxf>
          </x14:cfRule>
          <x14:cfRule type="expression" priority="839" id="{C6929130-0539-423F-943C-9B941FFBEB24}">
            <xm:f>AND(AC14&gt;=Einstellungen!$D$200,AC14&lt;=Einstellungen!$E$200)</xm:f>
            <x14:dxf>
              <fill>
                <patternFill>
                  <bgColor theme="5" tint="0.59996337778862885"/>
                </patternFill>
              </fill>
            </x14:dxf>
          </x14:cfRule>
          <x14:cfRule type="expression" priority="840" id="{C5FF074F-8BBA-4AF3-B5EB-F924F120C12D}">
            <xm:f>AND(AC14&gt;=Einstellungen!$D$199,AC14&lt;=Einstellungen!$E$199)</xm:f>
            <x14:dxf>
              <fill>
                <patternFill>
                  <bgColor theme="5" tint="0.59996337778862885"/>
                </patternFill>
              </fill>
            </x14:dxf>
          </x14:cfRule>
          <x14:cfRule type="expression" priority="841" id="{000AD2CD-E12C-4480-942D-E265FE5CD38D}">
            <xm:f>AND(AC14&gt;=Einstellungen!$D$198,AC14&lt;=Einstellungen!$E$198)</xm:f>
            <x14:dxf>
              <fill>
                <patternFill>
                  <bgColor theme="5" tint="0.59996337778862885"/>
                </patternFill>
              </fill>
            </x14:dxf>
          </x14:cfRule>
          <x14:cfRule type="expression" priority="842" id="{13056092-EE76-4D6B-8B2A-2705F1177EDC}">
            <xm:f>AND(AC14&gt;=Einstellungen!$D$197,AC14&lt;=Einstellungen!$E$197)</xm:f>
            <x14:dxf>
              <fill>
                <patternFill>
                  <bgColor theme="5" tint="0.59996337778862885"/>
                </patternFill>
              </fill>
            </x14:dxf>
          </x14:cfRule>
          <x14:cfRule type="expression" priority="843" id="{E0F81333-561C-44C5-AC85-DFDAE8CB2082}">
            <xm:f>AND(AC14&gt;=Einstellungen!$D$196,AC14&lt;=Einstellungen!$E$196)</xm:f>
            <x14:dxf>
              <fill>
                <patternFill>
                  <bgColor theme="5" tint="0.59996337778862885"/>
                </patternFill>
              </fill>
            </x14:dxf>
          </x14:cfRule>
          <x14:cfRule type="expression" priority="844" id="{63EFBBEA-D263-4D13-948E-F649614E4F2D}">
            <xm:f>AND(AC14&gt;=Einstellungen!$D$195,AC14&lt;=Einstellungen!$E$195)</xm:f>
            <x14:dxf>
              <fill>
                <patternFill>
                  <bgColor theme="5" tint="0.59996337778862885"/>
                </patternFill>
              </fill>
            </x14:dxf>
          </x14:cfRule>
          <x14:cfRule type="expression" priority="845" id="{C838617E-07FF-4453-BE4E-D8507D3E87EA}">
            <xm:f>AND(AC14&gt;=Einstellungen!$D$194,AC14&lt;=Einstellungen!$E$194)</xm:f>
            <x14:dxf>
              <fill>
                <patternFill>
                  <bgColor theme="5" tint="0.59996337778862885"/>
                </patternFill>
              </fill>
            </x14:dxf>
          </x14:cfRule>
          <x14:cfRule type="expression" priority="846" id="{C8655AA9-7133-4245-9580-210D18C778B8}">
            <xm:f>AND(AC14&gt;=Einstellungen!$D$193,AC14&lt;=Einstellungen!$E$193)</xm:f>
            <x14:dxf>
              <fill>
                <patternFill>
                  <bgColor theme="5" tint="0.59996337778862885"/>
                </patternFill>
              </fill>
            </x14:dxf>
          </x14:cfRule>
          <x14:cfRule type="expression" priority="847" id="{511796C9-A4CD-478F-ACA0-4784014DEE6D}">
            <xm:f>AND(AC14&gt;=Einstellungen!$D$192,AC14&lt;=Einstellungen!$E$192)</xm:f>
            <x14:dxf>
              <fill>
                <patternFill>
                  <bgColor theme="5" tint="0.59996337778862885"/>
                </patternFill>
              </fill>
            </x14:dxf>
          </x14:cfRule>
          <xm:sqref>AI15 AI17 AI19 AI21 AI23 AI25 AI27 AI29 AI31 AI33 AI35 AI37 AI39 AI41 AI43 AI45 AI47 AI49 AI51 AI53 AI55 AI57 AI59 AI61 AI63 AI65 AI67 AI69 AI71 AI73 AI75 AI77 AI79 AI81 AI83 AI85</xm:sqref>
        </x14:conditionalFormatting>
        <x14:conditionalFormatting xmlns:xm="http://schemas.microsoft.com/office/excel/2006/main">
          <x14:cfRule type="expression" priority="828" id="{41CB9E97-8A2B-4F9A-8F6A-F33A98B3374A}">
            <xm:f>AND(AC14&gt;=Einstellungen!$D$188,AC14&lt;=Einstellungen!$E$188)</xm:f>
            <x14:dxf>
              <fill>
                <patternFill>
                  <bgColor theme="7" tint="0.39994506668294322"/>
                </patternFill>
              </fill>
            </x14:dxf>
          </x14:cfRule>
          <x14:cfRule type="expression" priority="829" id="{496F823F-62B4-4A9F-99C3-5CCB48CCD569}">
            <xm:f>AND(AC14&gt;=Einstellungen!$D$187,AC14&lt;=Einstellungen!$E$187)</xm:f>
            <x14:dxf>
              <fill>
                <patternFill>
                  <bgColor theme="7" tint="0.39994506668294322"/>
                </patternFill>
              </fill>
            </x14:dxf>
          </x14:cfRule>
          <x14:cfRule type="expression" priority="830" id="{05DBCFC5-D3EA-4AF4-A82C-C5E0CA760E46}">
            <xm:f>AND(AC14&gt;=Einstellungen!$D$186,AC14&lt;=Einstellungen!$E$186)</xm:f>
            <x14:dxf>
              <fill>
                <patternFill>
                  <bgColor theme="7" tint="0.39994506668294322"/>
                </patternFill>
              </fill>
            </x14:dxf>
          </x14:cfRule>
          <x14:cfRule type="expression" priority="831" id="{720C4188-860B-47B9-B09E-DD82B5D2542D}">
            <xm:f>AND(AC14&gt;=Einstellungen!$D$185,AC14&lt;=Einstellungen!$E$185)</xm:f>
            <x14:dxf>
              <fill>
                <patternFill>
                  <bgColor theme="7" tint="0.39994506668294322"/>
                </patternFill>
              </fill>
            </x14:dxf>
          </x14:cfRule>
          <x14:cfRule type="expression" priority="832" id="{2F94C7CA-8339-4C45-9C5E-0857744B9AE5}">
            <xm:f>AND(AC14&gt;=Einstellungen!$D$184,AC14&lt;=Einstellungen!$E$184)</xm:f>
            <x14:dxf>
              <fill>
                <patternFill>
                  <bgColor theme="7" tint="0.39994506668294322"/>
                </patternFill>
              </fill>
            </x14:dxf>
          </x14:cfRule>
          <x14:cfRule type="expression" priority="833" id="{9C06F1F2-330C-41A5-8B12-3DC8AD77B9C6}">
            <xm:f>AND(AC14&gt;=Einstellungen!$D$183,AC14&lt;=Einstellungen!$E$183)</xm:f>
            <x14:dxf>
              <fill>
                <patternFill>
                  <bgColor theme="7" tint="0.39994506668294322"/>
                </patternFill>
              </fill>
            </x14:dxf>
          </x14:cfRule>
          <x14:cfRule type="expression" priority="834" id="{F0320E6F-05AD-4C03-B2BF-4A0944C2C828}">
            <xm:f>AND(AC14&gt;=Einstellungen!$D$182,AC14&lt;=Einstellungen!$E$182)</xm:f>
            <x14:dxf>
              <fill>
                <patternFill>
                  <bgColor theme="7" tint="0.39994506668294322"/>
                </patternFill>
              </fill>
            </x14:dxf>
          </x14:cfRule>
          <x14:cfRule type="expression" priority="835" id="{E2293F34-F1BA-4CDD-BD5F-01A1347ED046}">
            <xm:f>AND(AC14&gt;=Einstellungen!$D$181,AC14&lt;=Einstellungen!$E$181)</xm:f>
            <x14:dxf>
              <fill>
                <patternFill>
                  <bgColor theme="7" tint="0.39994506668294322"/>
                </patternFill>
              </fill>
            </x14:dxf>
          </x14:cfRule>
          <x14:cfRule type="expression" priority="836" id="{ECDC358C-4CA1-4A5A-B01F-616B94CC0CBF}">
            <xm:f>AND(AC14&gt;=Einstellungen!$D$180,AC14&lt;=Einstellungen!$E$180)</xm:f>
            <x14:dxf>
              <fill>
                <patternFill>
                  <bgColor theme="7" tint="0.39994506668294322"/>
                </patternFill>
              </fill>
            </x14:dxf>
          </x14:cfRule>
          <x14:cfRule type="expression" priority="837" id="{46F53D8F-C918-4319-9767-1ED7B763F00F}">
            <xm:f>AND(AC14&gt;=Einstellungen!$D$179,AC14&lt;=Einstellungen!$E$179)</xm:f>
            <x14:dxf>
              <fill>
                <patternFill>
                  <bgColor theme="7" tint="0.39994506668294322"/>
                </patternFill>
              </fill>
            </x14:dxf>
          </x14:cfRule>
          <xm:sqref>AH15 AH17 AH19 AH21 AH23 AH25 AH27 AH29 AH31 AH33 AH35 AH37 AH39 AH41 AH43 AH45 AH47 AH49 AH51 AH53 AH55 AH57 AH59 AH61 AH63 AH65 AH67 AH69 AH71 AH73 AH75 AH77 AH79 AH81 AH83 AH85</xm:sqref>
        </x14:conditionalFormatting>
        <x14:conditionalFormatting xmlns:xm="http://schemas.microsoft.com/office/excel/2006/main">
          <x14:cfRule type="expression" priority="818" id="{0A470ADB-8E07-4D96-9621-11281AAAB89D}">
            <xm:f>AND(AC14&gt;=Einstellungen!$D$188,AC14&lt;=Einstellungen!$E$188)</xm:f>
            <x14:dxf>
              <fill>
                <patternFill>
                  <bgColor theme="7" tint="0.39994506668294322"/>
                </patternFill>
              </fill>
            </x14:dxf>
          </x14:cfRule>
          <x14:cfRule type="expression" priority="819" id="{0184C42F-3DD7-41CE-8601-EA26A81A3437}">
            <xm:f>AND(AC14&gt;=Einstellungen!$D$187,AC14&lt;=Einstellungen!$E$187)</xm:f>
            <x14:dxf>
              <fill>
                <patternFill>
                  <bgColor theme="7" tint="0.39994506668294322"/>
                </patternFill>
              </fill>
            </x14:dxf>
          </x14:cfRule>
          <x14:cfRule type="expression" priority="820" id="{E89464E4-3134-4613-BE55-0751DDF5ED33}">
            <xm:f>AND(AC14&gt;=Einstellungen!$D$186,AC14&lt;=Einstellungen!$E$186)</xm:f>
            <x14:dxf>
              <fill>
                <patternFill>
                  <bgColor theme="7" tint="0.39994506668294322"/>
                </patternFill>
              </fill>
            </x14:dxf>
          </x14:cfRule>
          <x14:cfRule type="expression" priority="821" id="{B333720E-3083-4600-B34F-5551C3FAD9AF}">
            <xm:f>AND(AC14&gt;=Einstellungen!$D$185,AC14&lt;=Einstellungen!$E$185)</xm:f>
            <x14:dxf>
              <fill>
                <patternFill>
                  <bgColor theme="7" tint="0.39994506668294322"/>
                </patternFill>
              </fill>
            </x14:dxf>
          </x14:cfRule>
          <x14:cfRule type="expression" priority="822" id="{02F2C8F5-2FE7-4D73-B7FF-16612B8005AE}">
            <xm:f>AND(AC14&gt;=Einstellungen!$D$184,AC14&lt;=Einstellungen!$E$184)</xm:f>
            <x14:dxf>
              <fill>
                <patternFill>
                  <bgColor theme="7" tint="0.39994506668294322"/>
                </patternFill>
              </fill>
            </x14:dxf>
          </x14:cfRule>
          <x14:cfRule type="expression" priority="823" id="{3FDB5D93-6FB9-4C57-A4BC-FB0B9598EA01}">
            <xm:f>AND(AC14&gt;=Einstellungen!$D$183,AC14&lt;=Einstellungen!$E$183)</xm:f>
            <x14:dxf>
              <fill>
                <patternFill>
                  <bgColor theme="7" tint="0.39994506668294322"/>
                </patternFill>
              </fill>
            </x14:dxf>
          </x14:cfRule>
          <x14:cfRule type="expression" priority="824" id="{456285EF-4E29-4ADA-8783-C30D5716E575}">
            <xm:f>AND(AC14&gt;=Einstellungen!$D$182,AC14&lt;=Einstellungen!$E$182)</xm:f>
            <x14:dxf>
              <fill>
                <patternFill>
                  <bgColor theme="7" tint="0.39994506668294322"/>
                </patternFill>
              </fill>
            </x14:dxf>
          </x14:cfRule>
          <x14:cfRule type="expression" priority="825" id="{0A78C8A3-40D7-4CCF-92EB-6DCC73F3FB8E}">
            <xm:f>AND(AC14&gt;=Einstellungen!$D$181,AC14&lt;=Einstellungen!$E$181)</xm:f>
            <x14:dxf>
              <fill>
                <patternFill>
                  <bgColor theme="7" tint="0.39994506668294322"/>
                </patternFill>
              </fill>
            </x14:dxf>
          </x14:cfRule>
          <x14:cfRule type="expression" priority="826" id="{139FB1FE-4F1F-4640-A2FA-511848122882}">
            <xm:f>AND(AC14&gt;=Einstellungen!$D$180,AC14&lt;=Einstellungen!$E$180)</xm:f>
            <x14:dxf>
              <fill>
                <patternFill>
                  <bgColor theme="7" tint="0.39994506668294322"/>
                </patternFill>
              </fill>
            </x14:dxf>
          </x14:cfRule>
          <x14:cfRule type="expression" priority="827" id="{12BA6A18-9988-404A-A083-EA7D617F14EB}">
            <xm:f>AND(AC14&gt;=Einstellungen!$D$179,AC14&lt;=Einstellungen!$E$179)</xm:f>
            <x14:dxf>
              <fill>
                <patternFill>
                  <bgColor theme="7" tint="0.39994506668294322"/>
                </patternFill>
              </fill>
            </x14:dxf>
          </x14:cfRule>
          <xm:sqref>AH14 AH16 AH18 AH20 AH22 AH24 AH26 AH28 AH30 AH32 AH34 AH36 AH38 AH40 AH42 AH44 AH46 AH48 AH50 AH52 AH54 AH56 AH58 AH60 AH62 AH64 AH66 AH68 AH70 AH72 AH74 AH76 AH78 AH80 AH82 AH84</xm:sqref>
        </x14:conditionalFormatting>
        <x14:conditionalFormatting xmlns:xm="http://schemas.microsoft.com/office/excel/2006/main">
          <x14:cfRule type="expression" priority="808" id="{D404A7E2-5564-4FD5-A40B-CC15DBA7431B}">
            <xm:f>AND(AC14&gt;=Einstellungen!$D$205,AC14&lt;=Einstellungen!$E$205)</xm:f>
            <x14:dxf>
              <fill>
                <patternFill>
                  <bgColor rgb="FFFFC000"/>
                </patternFill>
              </fill>
            </x14:dxf>
          </x14:cfRule>
          <x14:cfRule type="expression" priority="809" id="{6954BF98-399F-4A8B-A1FB-57FA33B50528}">
            <xm:f>AND( AC14&gt;=Einstellungen!$D$206,AC14&lt;=Einstellungen!$E$206)</xm:f>
            <x14:dxf>
              <fill>
                <patternFill>
                  <bgColor rgb="FFFFC000"/>
                </patternFill>
              </fill>
            </x14:dxf>
          </x14:cfRule>
          <x14:cfRule type="expression" priority="810" id="{0C3A11BF-4A97-43B0-B682-178C9F8F2BE9}">
            <xm:f>AND(AC14&gt;=Einstellungen!$D$207,AC14&lt;=Einstellungen!$E$207)</xm:f>
            <x14:dxf>
              <fill>
                <patternFill>
                  <bgColor rgb="FFFFC000"/>
                </patternFill>
              </fill>
            </x14:dxf>
          </x14:cfRule>
          <x14:cfRule type="expression" priority="811" id="{91342AD8-833B-48BB-9325-FBDE889F66C2}">
            <xm:f>AND(AC14&gt;=Einstellungen!$D$208,AC14&lt;=Einstellungen!$E$208)</xm:f>
            <x14:dxf>
              <fill>
                <patternFill>
                  <bgColor rgb="FFFFC000"/>
                </patternFill>
              </fill>
            </x14:dxf>
          </x14:cfRule>
          <x14:cfRule type="expression" priority="812" id="{B2E50E26-FACF-4865-B5BF-311DF18617E5}">
            <xm:f>AND(AC14&gt;=Einstellungen!$D$209,AC14&lt;=Einstellungen!$E$209)</xm:f>
            <x14:dxf>
              <fill>
                <patternFill>
                  <bgColor rgb="FFFFC000"/>
                </patternFill>
              </fill>
            </x14:dxf>
          </x14:cfRule>
          <x14:cfRule type="expression" priority="813" id="{45AD5379-4CD6-4E7E-82F7-02E3E743F782}">
            <xm:f>AND(AC14&gt;=Einstellungen!$D$210,AC14&lt;=Einstellungen!$E$210)</xm:f>
            <x14:dxf>
              <fill>
                <patternFill>
                  <bgColor rgb="FFFFC000"/>
                </patternFill>
              </fill>
            </x14:dxf>
          </x14:cfRule>
          <x14:cfRule type="expression" priority="814" id="{2302A339-776F-435D-A8BB-A0843B2BBC2F}">
            <xm:f>AND(AC14&gt;=Einstellungen!$D$211,AC14&lt;=Einstellungen!$E$211)</xm:f>
            <x14:dxf>
              <fill>
                <patternFill>
                  <bgColor rgb="FFFFC000"/>
                </patternFill>
              </fill>
            </x14:dxf>
          </x14:cfRule>
          <x14:cfRule type="expression" priority="815" id="{B24FD0B3-801D-4F05-8C67-F6A06B48339C}">
            <xm:f>AND(AC14&gt;=Einstellungen!$D$212,AC14&lt;=Einstellungen!$E$212)</xm:f>
            <x14:dxf>
              <fill>
                <patternFill>
                  <bgColor rgb="FFFFC000"/>
                </patternFill>
              </fill>
            </x14:dxf>
          </x14:cfRule>
          <x14:cfRule type="expression" priority="816" id="{EA43340C-9CB8-4C68-BEBB-1F63CE700290}">
            <xm:f>AND(AC14&gt;=Einstellungen!$D$213,AC14&lt;=Einstellungen!$E$213)</xm:f>
            <x14:dxf>
              <fill>
                <patternFill>
                  <bgColor rgb="FFFFC000"/>
                </patternFill>
              </fill>
            </x14:dxf>
          </x14:cfRule>
          <x14:cfRule type="expression" priority="817" id="{3BDC16E4-C056-4B66-BAB2-26E7AA25F098}">
            <xm:f>AND(AC14&gt;=Einstellungen!$D$214,AC14&lt;=Einstellungen!$E$214)</xm:f>
            <x14:dxf>
              <fill>
                <patternFill>
                  <bgColor rgb="FFFFC000"/>
                </patternFill>
              </fill>
            </x14:dxf>
          </x14:cfRule>
          <xm:sqref>AJ14 AJ16 AJ18 AJ20 AJ22 AJ24 AJ26 AJ28 AJ30 AJ32 AJ34 AJ36 AJ38 AJ40 AJ42 AJ44 AJ46 AJ48 AJ50 AJ52 AJ54 AJ56 AJ58 AJ60 AJ62 AJ64 AJ66 AJ68 AJ70 AJ72 AJ74 AJ76 AJ78 AJ80 AJ82 AJ84</xm:sqref>
        </x14:conditionalFormatting>
        <x14:conditionalFormatting xmlns:xm="http://schemas.microsoft.com/office/excel/2006/main">
          <x14:cfRule type="expression" priority="798" id="{0032035F-2A4E-4C9C-8F2A-104B29896929}">
            <xm:f>AND(AC14&gt;=Einstellungen!$D$205,AC14&lt;=Einstellungen!$E$205)</xm:f>
            <x14:dxf>
              <fill>
                <patternFill>
                  <bgColor rgb="FFFFC000"/>
                </patternFill>
              </fill>
            </x14:dxf>
          </x14:cfRule>
          <x14:cfRule type="expression" priority="799" id="{6F0C24C5-FCD6-4805-B8D7-892075FF8E22}">
            <xm:f>AND(AC14&gt;=Einstellungen!$D$206,AC14&lt;=Einstellungen!$E$206)</xm:f>
            <x14:dxf>
              <fill>
                <patternFill>
                  <bgColor rgb="FFFFC000"/>
                </patternFill>
              </fill>
            </x14:dxf>
          </x14:cfRule>
          <x14:cfRule type="expression" priority="800" id="{67D62232-24C6-4524-B747-983AA8A2DED5}">
            <xm:f>AND(AC14&gt;=Einstellungen!$D$207,AC14&lt;=Einstellungen!$E$207)</xm:f>
            <x14:dxf>
              <fill>
                <patternFill>
                  <bgColor rgb="FFFFC000"/>
                </patternFill>
              </fill>
            </x14:dxf>
          </x14:cfRule>
          <x14:cfRule type="expression" priority="801" id="{10D4ABC2-5023-4FBD-A5C4-5A459499DB0B}">
            <xm:f>AND(AC14&gt;=Einstellungen!$D$208,AC14&lt;=Einstellungen!$E$208)</xm:f>
            <x14:dxf>
              <fill>
                <patternFill>
                  <bgColor rgb="FFFFC000"/>
                </patternFill>
              </fill>
            </x14:dxf>
          </x14:cfRule>
          <x14:cfRule type="expression" priority="802" id="{1E4E6955-2D3B-4835-89DC-32B61D783741}">
            <xm:f>AND(AC14&gt;=Einstellungen!$D$209,AC14&lt;=Einstellungen!$E$209)</xm:f>
            <x14:dxf>
              <fill>
                <patternFill>
                  <bgColor rgb="FFFFC000"/>
                </patternFill>
              </fill>
            </x14:dxf>
          </x14:cfRule>
          <x14:cfRule type="expression" priority="803" id="{BF3A17E8-B6AC-433B-8B82-4F61C0928E17}">
            <xm:f>AND(AC14&gt;=Einstellungen!$D$210,AC14&lt;=Einstellungen!$E$210)</xm:f>
            <x14:dxf>
              <fill>
                <patternFill>
                  <bgColor rgb="FFFFC000"/>
                </patternFill>
              </fill>
            </x14:dxf>
          </x14:cfRule>
          <x14:cfRule type="expression" priority="804" id="{96F0BF35-E9ED-4EFC-A593-0642F6B32308}">
            <xm:f>AND(AC14&gt;=Einstellungen!$D$211,AC14&lt;=Einstellungen!$E$211)</xm:f>
            <x14:dxf>
              <fill>
                <patternFill>
                  <bgColor rgb="FFFFC000"/>
                </patternFill>
              </fill>
            </x14:dxf>
          </x14:cfRule>
          <x14:cfRule type="expression" priority="805" id="{5A907CF8-9106-4E7E-8099-155209B6BE20}">
            <xm:f>AND(AC14&gt;=Einstellungen!$D$212,AC14&lt;=Einstellungen!$E$212)</xm:f>
            <x14:dxf>
              <fill>
                <patternFill>
                  <bgColor rgb="FFFFC000"/>
                </patternFill>
              </fill>
            </x14:dxf>
          </x14:cfRule>
          <x14:cfRule type="expression" priority="806" id="{57B15567-2580-4027-AE91-555C8BBD773F}">
            <xm:f>AND(AC14&gt;=Einstellungen!$D$213,AC14&lt;=Einstellungen!$E$213)</xm:f>
            <x14:dxf>
              <fill>
                <patternFill>
                  <bgColor rgb="FFFFC000"/>
                </patternFill>
              </fill>
            </x14:dxf>
          </x14:cfRule>
          <x14:cfRule type="expression" priority="807" id="{9C7A75B9-0109-46F9-95EE-D6F48EABCEDA}">
            <xm:f>AND(AC14&gt;=Einstellungen!$D$214,AC14&lt;=Einstellungen!$E$214)</xm:f>
            <x14:dxf>
              <fill>
                <patternFill>
                  <bgColor rgb="FFFFC000"/>
                </patternFill>
              </fill>
            </x14:dxf>
          </x14:cfRule>
          <xm:sqref>AJ15 AJ17 AJ19 AJ21 AJ23 AJ25 AJ27 AJ29 AJ31 AJ33 AJ35 AJ37 AJ39 AJ41 AJ43 AJ45 AJ47 AJ49 AJ51 AJ53 AJ55 AJ57 AJ59 AJ61 AJ63 AJ65 AJ67 AJ69 AJ71 AJ73 AJ75 AJ77 AJ79 AJ81 AJ83 AJ85</xm:sqref>
        </x14:conditionalFormatting>
        <x14:conditionalFormatting xmlns:xm="http://schemas.microsoft.com/office/excel/2006/main">
          <x14:cfRule type="expression" priority="788" id="{92590A27-A1E8-488D-A4C7-1A80DF498273}">
            <xm:f>AND(AL12&gt;=Einstellungen!$D$201,AL12&lt;=Einstellungen!$E$201)</xm:f>
            <x14:dxf>
              <fill>
                <patternFill>
                  <bgColor theme="5" tint="0.59996337778862885"/>
                </patternFill>
              </fill>
            </x14:dxf>
          </x14:cfRule>
          <x14:cfRule type="expression" priority="789" id="{E90F9C86-7CB8-401B-B0D8-BB6A7014FD82}">
            <xm:f>AND(AL12&gt;=Einstellungen!$D$200,AL12&lt;=Einstellungen!$E$200)</xm:f>
            <x14:dxf>
              <fill>
                <patternFill>
                  <bgColor theme="5" tint="0.59996337778862885"/>
                </patternFill>
              </fill>
            </x14:dxf>
          </x14:cfRule>
          <x14:cfRule type="expression" priority="790" id="{F3B9D184-E314-4399-A288-29803A5F9308}">
            <xm:f>AND(AL12&gt;=Einstellungen!$D$199,AL12&lt;=Einstellungen!$E$199)</xm:f>
            <x14:dxf>
              <fill>
                <patternFill>
                  <bgColor theme="5" tint="0.59996337778862885"/>
                </patternFill>
              </fill>
            </x14:dxf>
          </x14:cfRule>
          <x14:cfRule type="expression" priority="791" id="{16842312-D89E-4502-9192-53444A659915}">
            <xm:f>AND(AL12&gt;=Einstellungen!$D$198,AL12&lt;=Einstellungen!$E$198)</xm:f>
            <x14:dxf>
              <fill>
                <patternFill>
                  <bgColor theme="5" tint="0.59996337778862885"/>
                </patternFill>
              </fill>
            </x14:dxf>
          </x14:cfRule>
          <x14:cfRule type="expression" priority="792" id="{1C7806BC-5F9A-44D3-8939-2027E1FC0F09}">
            <xm:f>AND(AL12&gt;=Einstellungen!$D$197,AL12&lt;=Einstellungen!$E$197)</xm:f>
            <x14:dxf>
              <fill>
                <patternFill>
                  <bgColor theme="5" tint="0.59996337778862885"/>
                </patternFill>
              </fill>
            </x14:dxf>
          </x14:cfRule>
          <x14:cfRule type="expression" priority="793" id="{E6464E41-6A34-4490-9639-F05A2CC21417}">
            <xm:f>AND(AL12&gt;=Einstellungen!$D$196,AL12&lt;=Einstellungen!$E$196)</xm:f>
            <x14:dxf>
              <fill>
                <patternFill>
                  <bgColor theme="5" tint="0.59996337778862885"/>
                </patternFill>
              </fill>
            </x14:dxf>
          </x14:cfRule>
          <x14:cfRule type="expression" priority="794" id="{9345FA8E-263E-460A-8299-D89F55056D25}">
            <xm:f>AND(AL12&gt;=Einstellungen!$D$195,AL12&lt;=Einstellungen!$E$195)</xm:f>
            <x14:dxf>
              <fill>
                <patternFill>
                  <bgColor theme="5" tint="0.59996337778862885"/>
                </patternFill>
              </fill>
            </x14:dxf>
          </x14:cfRule>
          <x14:cfRule type="expression" priority="795" id="{C73351BE-4DC2-4311-9238-A073AD1E6D9A}">
            <xm:f>AND(AL12&gt;=Einstellungen!$D$194,AL12&lt;=Einstellungen!$E$194)</xm:f>
            <x14:dxf>
              <fill>
                <patternFill>
                  <bgColor theme="5" tint="0.59996337778862885"/>
                </patternFill>
              </fill>
            </x14:dxf>
          </x14:cfRule>
          <x14:cfRule type="expression" priority="796" id="{7CBD0192-88AD-41DF-B6F6-159E72B3739C}">
            <xm:f>AND(AL12&gt;=Einstellungen!$D$193,AL12&lt;=Einstellungen!$E$193)</xm:f>
            <x14:dxf>
              <fill>
                <patternFill>
                  <bgColor theme="5" tint="0.59996337778862885"/>
                </patternFill>
              </fill>
            </x14:dxf>
          </x14:cfRule>
          <x14:cfRule type="expression" priority="797" id="{A700C89F-4A17-4FDF-81A7-DDBE5844C5D2}">
            <xm:f>AND(AL12&gt;=Einstellungen!$D$192,AL12&lt;=Einstellungen!$E$192)</xm:f>
            <x14:dxf>
              <fill>
                <patternFill>
                  <bgColor theme="5" tint="0.59996337778862885"/>
                </patternFill>
              </fill>
            </x14:dxf>
          </x14:cfRule>
          <xm:sqref>AR12</xm:sqref>
        </x14:conditionalFormatting>
        <x14:conditionalFormatting xmlns:xm="http://schemas.microsoft.com/office/excel/2006/main">
          <x14:cfRule type="expression" priority="778" id="{97AA90D9-4BD7-4DE2-AB8E-CCDDE3AF77F8}">
            <xm:f>AND(AL12&gt;=Einstellungen!$D$201,AL12&lt;=Einstellungen!$E$201)</xm:f>
            <x14:dxf>
              <fill>
                <patternFill>
                  <bgColor theme="5" tint="0.59996337778862885"/>
                </patternFill>
              </fill>
            </x14:dxf>
          </x14:cfRule>
          <x14:cfRule type="expression" priority="779" id="{F9B8EEE9-B6CC-4634-A91B-3F3E67AD4EA8}">
            <xm:f>AND(AL12&gt;=Einstellungen!$D$200,AL12&lt;=Einstellungen!$E$200)</xm:f>
            <x14:dxf>
              <fill>
                <patternFill>
                  <bgColor theme="5" tint="0.59996337778862885"/>
                </patternFill>
              </fill>
            </x14:dxf>
          </x14:cfRule>
          <x14:cfRule type="expression" priority="780" id="{71EAB155-DB91-4028-A69B-24FCC8AFCC90}">
            <xm:f>AND(AL12&gt;=Einstellungen!$D$199,AL12&lt;=Einstellungen!$E$199)</xm:f>
            <x14:dxf>
              <fill>
                <patternFill>
                  <bgColor theme="5" tint="0.59996337778862885"/>
                </patternFill>
              </fill>
            </x14:dxf>
          </x14:cfRule>
          <x14:cfRule type="expression" priority="781" id="{3232E1BA-2E4C-43FF-A710-1A2FEB7FE144}">
            <xm:f>AND(AL12&gt;=Einstellungen!$D$198,AL12&lt;=Einstellungen!$E$198)</xm:f>
            <x14:dxf>
              <fill>
                <patternFill>
                  <bgColor theme="5" tint="0.59996337778862885"/>
                </patternFill>
              </fill>
            </x14:dxf>
          </x14:cfRule>
          <x14:cfRule type="expression" priority="782" id="{D21F6DB3-101A-4B1F-9099-AF27ACFB689D}">
            <xm:f>AND(AL12&gt;=Einstellungen!$D$197,AL12&lt;=Einstellungen!$E$197)</xm:f>
            <x14:dxf>
              <fill>
                <patternFill>
                  <bgColor theme="5" tint="0.59996337778862885"/>
                </patternFill>
              </fill>
            </x14:dxf>
          </x14:cfRule>
          <x14:cfRule type="expression" priority="783" id="{C7B802D0-57EB-461F-8CC1-8B4D91229B67}">
            <xm:f>AND(AL12&gt;=Einstellungen!$D$196,AL12&lt;=Einstellungen!$E$196)</xm:f>
            <x14:dxf>
              <fill>
                <patternFill>
                  <bgColor theme="5" tint="0.59996337778862885"/>
                </patternFill>
              </fill>
            </x14:dxf>
          </x14:cfRule>
          <x14:cfRule type="expression" priority="784" id="{0C06B67D-0319-421E-ACD9-E61E6504812F}">
            <xm:f>AND(AL12&gt;=Einstellungen!$D$195,AL12&lt;=Einstellungen!$E$195)</xm:f>
            <x14:dxf>
              <fill>
                <patternFill>
                  <bgColor theme="5" tint="0.59996337778862885"/>
                </patternFill>
              </fill>
            </x14:dxf>
          </x14:cfRule>
          <x14:cfRule type="expression" priority="785" id="{54C1602A-D34A-4B8B-8D55-1A9FE21A63C4}">
            <xm:f>AND(AL12&gt;=Einstellungen!$D$194,AL12&lt;=Einstellungen!$E$194)</xm:f>
            <x14:dxf>
              <fill>
                <patternFill>
                  <bgColor theme="5" tint="0.59996337778862885"/>
                </patternFill>
              </fill>
            </x14:dxf>
          </x14:cfRule>
          <x14:cfRule type="expression" priority="786" id="{1068C85D-FC3D-4FB5-B24E-560BC93ECCAC}">
            <xm:f>AND(AL12&gt;=Einstellungen!$D$193,AL12&lt;=Einstellungen!$E$193)</xm:f>
            <x14:dxf>
              <fill>
                <patternFill>
                  <bgColor theme="5" tint="0.59996337778862885"/>
                </patternFill>
              </fill>
            </x14:dxf>
          </x14:cfRule>
          <x14:cfRule type="expression" priority="787" id="{3756EE2C-7380-4514-9286-E950E997EC4A}">
            <xm:f>AND(AL12&gt;=Einstellungen!$D$192,AL12&lt;=Einstellungen!$E$192)</xm:f>
            <x14:dxf>
              <fill>
                <patternFill>
                  <bgColor theme="5" tint="0.59996337778862885"/>
                </patternFill>
              </fill>
            </x14:dxf>
          </x14:cfRule>
          <xm:sqref>AR13</xm:sqref>
        </x14:conditionalFormatting>
        <x14:conditionalFormatting xmlns:xm="http://schemas.microsoft.com/office/excel/2006/main">
          <x14:cfRule type="expression" priority="768" id="{02B83C67-47DA-47CB-8722-315DA22E5BD9}">
            <xm:f>AND(AL12&gt;=Einstellungen!$D$205,AL12&lt;=Einstellungen!$E$205)</xm:f>
            <x14:dxf>
              <fill>
                <patternFill>
                  <bgColor rgb="FFFFC000"/>
                </patternFill>
              </fill>
            </x14:dxf>
          </x14:cfRule>
          <x14:cfRule type="expression" priority="769" id="{6FFE46A5-CC73-497A-8D6A-88635017D34A}">
            <xm:f>AND( AL12&gt;=Einstellungen!$D$206,AL12&lt;=Einstellungen!$E$206)</xm:f>
            <x14:dxf>
              <fill>
                <patternFill>
                  <bgColor rgb="FFFFC000"/>
                </patternFill>
              </fill>
            </x14:dxf>
          </x14:cfRule>
          <x14:cfRule type="expression" priority="770" id="{FE70ABB7-D4C7-44DD-BA61-1DBBB9EAC681}">
            <xm:f>AND(AL12&gt;=Einstellungen!$D$207,AL12&lt;=Einstellungen!$E$207)</xm:f>
            <x14:dxf>
              <fill>
                <patternFill>
                  <bgColor rgb="FFFFC000"/>
                </patternFill>
              </fill>
            </x14:dxf>
          </x14:cfRule>
          <x14:cfRule type="expression" priority="771" id="{ABE8CA2E-F93D-47BA-9F1F-0DC71E02DDC6}">
            <xm:f>AND(AL12&gt;=Einstellungen!$D$208,AL12&lt;=Einstellungen!$E$208)</xm:f>
            <x14:dxf>
              <fill>
                <patternFill>
                  <bgColor rgb="FFFFC000"/>
                </patternFill>
              </fill>
            </x14:dxf>
          </x14:cfRule>
          <x14:cfRule type="expression" priority="772" id="{F19A61ED-7D9A-4B1D-A6DF-A762FCBBAD03}">
            <xm:f>AND(AL12&gt;=Einstellungen!$D$209,AL12&lt;=Einstellungen!$E$209)</xm:f>
            <x14:dxf>
              <fill>
                <patternFill>
                  <bgColor rgb="FFFFC000"/>
                </patternFill>
              </fill>
            </x14:dxf>
          </x14:cfRule>
          <x14:cfRule type="expression" priority="773" id="{EDA74744-8214-45FC-98C9-F31ACA1A23DE}">
            <xm:f>AND(AL12&gt;=Einstellungen!$D$210,AL12&lt;=Einstellungen!$E$210)</xm:f>
            <x14:dxf>
              <fill>
                <patternFill>
                  <bgColor rgb="FFFFC000"/>
                </patternFill>
              </fill>
            </x14:dxf>
          </x14:cfRule>
          <x14:cfRule type="expression" priority="774" id="{D667246B-859A-4AE2-A67A-7FCBE24D20B8}">
            <xm:f>AND(AL12&gt;=Einstellungen!$D$211,AL12&lt;=Einstellungen!$E$211)</xm:f>
            <x14:dxf>
              <fill>
                <patternFill>
                  <bgColor rgb="FFFFC000"/>
                </patternFill>
              </fill>
            </x14:dxf>
          </x14:cfRule>
          <x14:cfRule type="expression" priority="775" id="{925E7E6A-05BE-4D73-854C-B31523857339}">
            <xm:f>AND(AL12&gt;=Einstellungen!$D$212,AL12&lt;=Einstellungen!$E$212)</xm:f>
            <x14:dxf>
              <fill>
                <patternFill>
                  <bgColor rgb="FFFFC000"/>
                </patternFill>
              </fill>
            </x14:dxf>
          </x14:cfRule>
          <x14:cfRule type="expression" priority="776" id="{D14CC0ED-A1EB-4B08-88C2-BDE9F674D1D5}">
            <xm:f>AND(AL12&gt;=Einstellungen!$D$213,AL12&lt;=Einstellungen!$E$213)</xm:f>
            <x14:dxf>
              <fill>
                <patternFill>
                  <bgColor rgb="FFFFC000"/>
                </patternFill>
              </fill>
            </x14:dxf>
          </x14:cfRule>
          <x14:cfRule type="expression" priority="777" id="{1853480C-2B97-4510-939B-2706046687AD}">
            <xm:f>AND(AL12&gt;=Einstellungen!$D$214,AL12&lt;=Einstellungen!$E$214)</xm:f>
            <x14:dxf>
              <fill>
                <patternFill>
                  <bgColor rgb="FFFFC000"/>
                </patternFill>
              </fill>
            </x14:dxf>
          </x14:cfRule>
          <xm:sqref>AS12</xm:sqref>
        </x14:conditionalFormatting>
        <x14:conditionalFormatting xmlns:xm="http://schemas.microsoft.com/office/excel/2006/main">
          <x14:cfRule type="expression" priority="758" id="{8B84F43B-F377-44BC-BD8E-0BE60FA8FC3C}">
            <xm:f>AND(AL12&gt;=Einstellungen!$D$205,AL12&lt;=Einstellungen!$E$205)</xm:f>
            <x14:dxf>
              <fill>
                <patternFill>
                  <bgColor rgb="FFFFC000"/>
                </patternFill>
              </fill>
            </x14:dxf>
          </x14:cfRule>
          <x14:cfRule type="expression" priority="759" id="{D3FD3F8E-FA52-4069-877F-DE2FFB6980E9}">
            <xm:f>AND(AL12&gt;=Einstellungen!$D$206,AL12&lt;=Einstellungen!$E$206)</xm:f>
            <x14:dxf>
              <fill>
                <patternFill>
                  <bgColor rgb="FFFFC000"/>
                </patternFill>
              </fill>
            </x14:dxf>
          </x14:cfRule>
          <x14:cfRule type="expression" priority="760" id="{9EEDB92E-BEFB-40B9-880D-985C5F1E1A22}">
            <xm:f>AND(AL12&gt;=Einstellungen!$D$207,AL12&lt;=Einstellungen!$E$207)</xm:f>
            <x14:dxf>
              <fill>
                <patternFill>
                  <bgColor rgb="FFFFC000"/>
                </patternFill>
              </fill>
            </x14:dxf>
          </x14:cfRule>
          <x14:cfRule type="expression" priority="761" id="{2A7F00C8-C1A2-4004-9DD3-D1F0AB964D82}">
            <xm:f>AND(AL12&gt;=Einstellungen!$D$208,AL12&lt;=Einstellungen!$E$208)</xm:f>
            <x14:dxf>
              <fill>
                <patternFill>
                  <bgColor rgb="FFFFC000"/>
                </patternFill>
              </fill>
            </x14:dxf>
          </x14:cfRule>
          <x14:cfRule type="expression" priority="762" id="{5AFA6AF0-40C6-4DBB-B014-49612340C099}">
            <xm:f>AND(AL12&gt;=Einstellungen!$D$209,AL12&lt;=Einstellungen!$E$209)</xm:f>
            <x14:dxf>
              <fill>
                <patternFill>
                  <bgColor rgb="FFFFC000"/>
                </patternFill>
              </fill>
            </x14:dxf>
          </x14:cfRule>
          <x14:cfRule type="expression" priority="763" id="{5D023FF2-E0D4-452B-9922-979C4C48FCC3}">
            <xm:f>AND(AL12&gt;=Einstellungen!$D$210,AL12&lt;=Einstellungen!$E$210)</xm:f>
            <x14:dxf>
              <fill>
                <patternFill>
                  <bgColor rgb="FFFFC000"/>
                </patternFill>
              </fill>
            </x14:dxf>
          </x14:cfRule>
          <x14:cfRule type="expression" priority="764" id="{C62C0300-803D-4C38-B1BE-2AFF76975461}">
            <xm:f>AND(AL12&gt;=Einstellungen!$D$211,AL12&lt;=Einstellungen!$E$211)</xm:f>
            <x14:dxf>
              <fill>
                <patternFill>
                  <bgColor rgb="FFFFC000"/>
                </patternFill>
              </fill>
            </x14:dxf>
          </x14:cfRule>
          <x14:cfRule type="expression" priority="765" id="{D4C52C93-0636-4C53-BCA3-9D907097BD80}">
            <xm:f>AND(AL12&gt;=Einstellungen!$D$212,AL12&lt;=Einstellungen!$E$212)</xm:f>
            <x14:dxf>
              <fill>
                <patternFill>
                  <bgColor rgb="FFFFC000"/>
                </patternFill>
              </fill>
            </x14:dxf>
          </x14:cfRule>
          <x14:cfRule type="expression" priority="766" id="{F98081DC-B56B-47B5-9032-B49DDA0794F8}">
            <xm:f>AND(AL12&gt;=Einstellungen!$D$213,AL12&lt;=Einstellungen!$E$213)</xm:f>
            <x14:dxf>
              <fill>
                <patternFill>
                  <bgColor rgb="FFFFC000"/>
                </patternFill>
              </fill>
            </x14:dxf>
          </x14:cfRule>
          <x14:cfRule type="expression" priority="767" id="{2C0D9EA0-1F67-4023-B529-B68CC91DE7BB}">
            <xm:f>AND(AL12&gt;=Einstellungen!$D$214,AL12&lt;=Einstellungen!$E$214)</xm:f>
            <x14:dxf>
              <fill>
                <patternFill>
                  <bgColor rgb="FFFFC000"/>
                </patternFill>
              </fill>
            </x14:dxf>
          </x14:cfRule>
          <xm:sqref>AS13</xm:sqref>
        </x14:conditionalFormatting>
        <x14:conditionalFormatting xmlns:xm="http://schemas.microsoft.com/office/excel/2006/main">
          <x14:cfRule type="expression" priority="748" id="{3347F0FF-9765-4A8D-87DF-9A72656193F8}">
            <xm:f>AND(AL12&gt;=Einstellungen!$D$218,AL12&lt;=Einstellungen!$E$218)</xm:f>
            <x14:dxf>
              <fill>
                <patternFill>
                  <bgColor theme="2" tint="-0.24994659260841701"/>
                </patternFill>
              </fill>
            </x14:dxf>
          </x14:cfRule>
          <x14:cfRule type="expression" priority="749" id="{7A40BD4F-99AA-4B9B-A3F8-3D240A3D760E}">
            <xm:f>AND( AL12&gt;=Einstellungen!$D$219,AL12&lt;=Einstellungen!$E$219)</xm:f>
            <x14:dxf>
              <fill>
                <patternFill>
                  <bgColor theme="2" tint="-0.24994659260841701"/>
                </patternFill>
              </fill>
            </x14:dxf>
          </x14:cfRule>
          <x14:cfRule type="expression" priority="750" id="{D8B2AD24-18EA-4F44-988B-28A8D0CCB9EF}">
            <xm:f>AND(AL12&gt;=Einstellungen!$D$220,AL12&lt;=Einstellungen!$E$220)</xm:f>
            <x14:dxf>
              <fill>
                <patternFill>
                  <bgColor theme="2" tint="-0.24994659260841701"/>
                </patternFill>
              </fill>
            </x14:dxf>
          </x14:cfRule>
          <x14:cfRule type="expression" priority="751" id="{CEA8FD32-3862-4C82-A8C7-9AD5A85067CB}">
            <xm:f>AND(AL12&gt;=Einstellungen!$D$221,AL12&lt;=Einstellungen!$E$221)</xm:f>
            <x14:dxf>
              <fill>
                <patternFill>
                  <bgColor theme="2" tint="-0.24994659260841701"/>
                </patternFill>
              </fill>
            </x14:dxf>
          </x14:cfRule>
          <x14:cfRule type="expression" priority="752" id="{F630DFEB-C460-4937-9361-4C1024D5428B}">
            <xm:f>AND(AL12&gt;=Einstellungen!$D$222,AL12&lt;=Einstellungen!$E$222)</xm:f>
            <x14:dxf>
              <fill>
                <patternFill>
                  <bgColor theme="2" tint="-0.24994659260841701"/>
                </patternFill>
              </fill>
            </x14:dxf>
          </x14:cfRule>
          <x14:cfRule type="expression" priority="753" id="{E37AA381-9B1C-499B-9C28-FB3770A6646F}">
            <xm:f>AND(AL12&gt;=Einstellungen!$D$223,AL12&lt;=Einstellungen!$E$223)</xm:f>
            <x14:dxf>
              <fill>
                <patternFill>
                  <bgColor theme="2" tint="-0.24994659260841701"/>
                </patternFill>
              </fill>
            </x14:dxf>
          </x14:cfRule>
          <x14:cfRule type="expression" priority="754" id="{801B6069-54BD-46B0-B7FF-64BAE38E2D5F}">
            <xm:f>AND(AL12&gt;=Einstellungen!$D$224,AL12&lt;=Einstellungen!$E$224)</xm:f>
            <x14:dxf>
              <fill>
                <patternFill>
                  <bgColor theme="2" tint="-0.24994659260841701"/>
                </patternFill>
              </fill>
            </x14:dxf>
          </x14:cfRule>
          <x14:cfRule type="expression" priority="755" id="{C58C772E-9772-480C-99E5-341D13AF042C}">
            <xm:f>AND(AL12&gt;=Einstellungen!$D$225,AL12&lt;=Einstellungen!$E$225)</xm:f>
            <x14:dxf>
              <fill>
                <patternFill>
                  <bgColor theme="2" tint="-0.24994659260841701"/>
                </patternFill>
              </fill>
            </x14:dxf>
          </x14:cfRule>
          <x14:cfRule type="expression" priority="756" id="{AB739C49-F484-4F91-BC78-FF3E5B3167F0}">
            <xm:f>AND(AL12&gt;=Einstellungen!$D$226,AL12&lt;=Einstellungen!$E$226)</xm:f>
            <x14:dxf>
              <fill>
                <patternFill>
                  <bgColor theme="2" tint="-0.24994659260841701"/>
                </patternFill>
              </fill>
            </x14:dxf>
          </x14:cfRule>
          <x14:cfRule type="expression" priority="757" id="{3B52A01C-C108-4414-910E-FBA7931EA351}">
            <xm:f>AND(AL12&gt;=Einstellungen!$D$227,AL12&lt;=Einstellungen!$E$227)</xm:f>
            <x14:dxf>
              <fill>
                <patternFill>
                  <bgColor theme="2" tint="-0.24994659260841701"/>
                </patternFill>
              </fill>
            </x14:dxf>
          </x14:cfRule>
          <xm:sqref>AT12</xm:sqref>
        </x14:conditionalFormatting>
        <x14:conditionalFormatting xmlns:xm="http://schemas.microsoft.com/office/excel/2006/main">
          <x14:cfRule type="expression" priority="738" id="{31AB10ED-F252-4FC6-80EC-81008902662F}">
            <xm:f>AND(AL12&gt;=Einstellungen!$D$218,AL12&lt;=Einstellungen!$E$218)</xm:f>
            <x14:dxf>
              <fill>
                <patternFill>
                  <bgColor theme="2" tint="-0.24994659260841701"/>
                </patternFill>
              </fill>
            </x14:dxf>
          </x14:cfRule>
          <x14:cfRule type="expression" priority="739" id="{9EC07283-83D6-471C-9717-52C98B8B2558}">
            <xm:f>AND( AL12&gt;=Einstellungen!$D$219,AL12&lt;=Einstellungen!$E$219)</xm:f>
            <x14:dxf>
              <fill>
                <patternFill>
                  <bgColor theme="2" tint="-0.24994659260841701"/>
                </patternFill>
              </fill>
            </x14:dxf>
          </x14:cfRule>
          <x14:cfRule type="expression" priority="740" id="{CC64444F-4BF6-4D6F-9182-0384FB25139A}">
            <xm:f>AND(AL12&gt;=Einstellungen!$D$220,AL12&lt;=Einstellungen!$E$220)</xm:f>
            <x14:dxf>
              <fill>
                <patternFill>
                  <bgColor theme="2" tint="-0.24994659260841701"/>
                </patternFill>
              </fill>
            </x14:dxf>
          </x14:cfRule>
          <x14:cfRule type="expression" priority="741" id="{4C8915DE-BD55-45B8-A71F-A3079E36A6AC}">
            <xm:f>AND(AL12&gt;=Einstellungen!$D$221,AL12&lt;=Einstellungen!$E$221)</xm:f>
            <x14:dxf>
              <fill>
                <patternFill>
                  <bgColor theme="2" tint="-0.24994659260841701"/>
                </patternFill>
              </fill>
            </x14:dxf>
          </x14:cfRule>
          <x14:cfRule type="expression" priority="742" id="{581A4CCB-A369-424D-93D5-71E827D7372E}">
            <xm:f>AND(AL12&gt;=Einstellungen!$D$222,AL12&lt;=Einstellungen!$E$222)</xm:f>
            <x14:dxf>
              <fill>
                <patternFill>
                  <bgColor theme="2" tint="-0.24994659260841701"/>
                </patternFill>
              </fill>
            </x14:dxf>
          </x14:cfRule>
          <x14:cfRule type="expression" priority="743" id="{E36AB80A-9B7B-4DDB-9133-66B705E4DAF4}">
            <xm:f>AND(AL12&gt;=Einstellungen!$D$223,AL12&lt;=Einstellungen!$E$223)</xm:f>
            <x14:dxf>
              <fill>
                <patternFill>
                  <bgColor theme="2" tint="-0.24994659260841701"/>
                </patternFill>
              </fill>
            </x14:dxf>
          </x14:cfRule>
          <x14:cfRule type="expression" priority="744" id="{FB838CE2-DBA6-49B4-87EA-511C2C4DCC0B}">
            <xm:f>AND(AL12&gt;=Einstellungen!$D$224,AL12&lt;=Einstellungen!$E$224)</xm:f>
            <x14:dxf>
              <fill>
                <patternFill>
                  <bgColor theme="2" tint="-0.24994659260841701"/>
                </patternFill>
              </fill>
            </x14:dxf>
          </x14:cfRule>
          <x14:cfRule type="expression" priority="745" id="{E92617A6-386E-45DF-8056-566412FE42F4}">
            <xm:f>AND(AL12&gt;=Einstellungen!$D$225,AL12&lt;=Einstellungen!$E$225)</xm:f>
            <x14:dxf>
              <fill>
                <patternFill>
                  <bgColor theme="2" tint="-0.24994659260841701"/>
                </patternFill>
              </fill>
            </x14:dxf>
          </x14:cfRule>
          <x14:cfRule type="expression" priority="746" id="{5EB09AB0-454F-4A98-BC1C-366C969FE685}">
            <xm:f>AND(AL12&gt;=Einstellungen!$D$226,AL12&lt;=Einstellungen!$E$226)</xm:f>
            <x14:dxf>
              <fill>
                <patternFill>
                  <bgColor theme="2" tint="-0.24994659260841701"/>
                </patternFill>
              </fill>
            </x14:dxf>
          </x14:cfRule>
          <x14:cfRule type="expression" priority="747" id="{D4CDDA13-C6E2-4FE8-A34D-1E0E55B23607}">
            <xm:f>AND(AL12&gt;=Einstellungen!$D$227,AL12&lt;=Einstellungen!$E$227)</xm:f>
            <x14:dxf>
              <fill>
                <patternFill>
                  <bgColor theme="2" tint="-0.24994659260841701"/>
                </patternFill>
              </fill>
            </x14:dxf>
          </x14:cfRule>
          <xm:sqref>AT13</xm:sqref>
        </x14:conditionalFormatting>
        <x14:conditionalFormatting xmlns:xm="http://schemas.microsoft.com/office/excel/2006/main">
          <x14:cfRule type="expression" priority="728" id="{B20829D4-8719-45C4-8B23-D149DE52E086}">
            <xm:f>AND(AL14&gt;=Einstellungen!$D$218,AL14&lt;=Einstellungen!$E$218)</xm:f>
            <x14:dxf>
              <fill>
                <patternFill>
                  <bgColor theme="2" tint="-0.24994659260841701"/>
                </patternFill>
              </fill>
            </x14:dxf>
          </x14:cfRule>
          <x14:cfRule type="expression" priority="729" id="{94B50815-7768-4778-9593-AAE8374A7D24}">
            <xm:f>AND( AL14&gt;=Einstellungen!$D$219,AL14&lt;=Einstellungen!$E$219)</xm:f>
            <x14:dxf>
              <fill>
                <patternFill>
                  <bgColor theme="2" tint="-0.24994659260841701"/>
                </patternFill>
              </fill>
            </x14:dxf>
          </x14:cfRule>
          <x14:cfRule type="expression" priority="730" id="{6725D9FB-F81D-4D6C-96E6-1391E7059B05}">
            <xm:f>AND(AL14&gt;=Einstellungen!$D$220,AL14&lt;=Einstellungen!$E$220)</xm:f>
            <x14:dxf>
              <fill>
                <patternFill>
                  <bgColor theme="2" tint="-0.24994659260841701"/>
                </patternFill>
              </fill>
            </x14:dxf>
          </x14:cfRule>
          <x14:cfRule type="expression" priority="731" id="{3B552BCA-AFB5-4589-A5F3-F32B1AEF08E3}">
            <xm:f>AND(AL14&gt;=Einstellungen!$D$221,AL14&lt;=Einstellungen!$E$221)</xm:f>
            <x14:dxf>
              <fill>
                <patternFill>
                  <bgColor theme="2" tint="-0.24994659260841701"/>
                </patternFill>
              </fill>
            </x14:dxf>
          </x14:cfRule>
          <x14:cfRule type="expression" priority="732" id="{F598B543-B168-4DB3-B5DC-5C3A2A598838}">
            <xm:f>AND(AL14&gt;=Einstellungen!$D$222,AL14&lt;=Einstellungen!$E$222)</xm:f>
            <x14:dxf>
              <fill>
                <patternFill>
                  <bgColor theme="2" tint="-0.24994659260841701"/>
                </patternFill>
              </fill>
            </x14:dxf>
          </x14:cfRule>
          <x14:cfRule type="expression" priority="733" id="{64E297FF-D987-459B-8F0B-B777FB8BED62}">
            <xm:f>AND(AL14&gt;=Einstellungen!$D$223,AL14&lt;=Einstellungen!$E$223)</xm:f>
            <x14:dxf>
              <fill>
                <patternFill>
                  <bgColor theme="2" tint="-0.24994659260841701"/>
                </patternFill>
              </fill>
            </x14:dxf>
          </x14:cfRule>
          <x14:cfRule type="expression" priority="734" id="{52EEB506-5C98-4815-81E6-8BCE125092F0}">
            <xm:f>AND(AL14&gt;=Einstellungen!$D$224,AL14&lt;=Einstellungen!$E$224)</xm:f>
            <x14:dxf>
              <fill>
                <patternFill>
                  <bgColor theme="2" tint="-0.24994659260841701"/>
                </patternFill>
              </fill>
            </x14:dxf>
          </x14:cfRule>
          <x14:cfRule type="expression" priority="735" id="{47C398BB-C85F-4338-9100-9829FF5BC0B9}">
            <xm:f>AND(AL14&gt;=Einstellungen!$D$225,AL14&lt;=Einstellungen!$E$225)</xm:f>
            <x14:dxf>
              <fill>
                <patternFill>
                  <bgColor theme="2" tint="-0.24994659260841701"/>
                </patternFill>
              </fill>
            </x14:dxf>
          </x14:cfRule>
          <x14:cfRule type="expression" priority="736" id="{E9386860-0C87-4CF9-85A7-80BED2787084}">
            <xm:f>AND(AL14&gt;=Einstellungen!$D$226,AL14&lt;=Einstellungen!$E$226)</xm:f>
            <x14:dxf>
              <fill>
                <patternFill>
                  <bgColor theme="2" tint="-0.24994659260841701"/>
                </patternFill>
              </fill>
            </x14:dxf>
          </x14:cfRule>
          <x14:cfRule type="expression" priority="737" id="{FFC4E0E4-BB42-416A-A154-C06F14625ED9}">
            <xm:f>AND(AL14&gt;=Einstellungen!$D$227,AL14&lt;=Einstellungen!$E$227)</xm:f>
            <x14:dxf>
              <fill>
                <patternFill>
                  <bgColor theme="2" tint="-0.24994659260841701"/>
                </patternFill>
              </fill>
            </x14:dxf>
          </x14:cfRule>
          <xm:sqref>AT14 AT16 AT18 AT20 AT22 AT24 AT26 AT28 AT30 AT32 AT34 AT36 AT38 AT40 AT42 AT44 AT46 AT48 AT50 AT52 AT54 AT56 AT58 AT60 AT62 AT64 AT66 AT68 AT70 AT72 AT74 AT76 AT78 AT80 AT82 AT84</xm:sqref>
        </x14:conditionalFormatting>
        <x14:conditionalFormatting xmlns:xm="http://schemas.microsoft.com/office/excel/2006/main">
          <x14:cfRule type="expression" priority="718" id="{AF4C1899-EF1D-48CF-9803-9C33FF685B02}">
            <xm:f>AND(AL14&gt;=Einstellungen!$D$218,AL14&lt;=Einstellungen!$E$218)</xm:f>
            <x14:dxf>
              <fill>
                <patternFill>
                  <bgColor theme="2" tint="-0.24994659260841701"/>
                </patternFill>
              </fill>
            </x14:dxf>
          </x14:cfRule>
          <x14:cfRule type="expression" priority="719" id="{21784764-1AC2-45EC-98E3-711AA16D2249}">
            <xm:f>AND( AL14&gt;=Einstellungen!$D$219,AL14&lt;=Einstellungen!$E$219)</xm:f>
            <x14:dxf>
              <fill>
                <patternFill>
                  <bgColor theme="2" tint="-0.24994659260841701"/>
                </patternFill>
              </fill>
            </x14:dxf>
          </x14:cfRule>
          <x14:cfRule type="expression" priority="720" id="{9FBB4529-AED4-435E-B07A-258F5B7CB41B}">
            <xm:f>AND(AL14&gt;=Einstellungen!$D$220,AL14&lt;=Einstellungen!$E$220)</xm:f>
            <x14:dxf>
              <fill>
                <patternFill>
                  <bgColor theme="2" tint="-0.24994659260841701"/>
                </patternFill>
              </fill>
            </x14:dxf>
          </x14:cfRule>
          <x14:cfRule type="expression" priority="721" id="{0232D1A5-7106-4A95-84A1-7D57F0DA67D8}">
            <xm:f>AND(AL14&gt;=Einstellungen!$D$221,AL14&lt;=Einstellungen!$E$221)</xm:f>
            <x14:dxf>
              <fill>
                <patternFill>
                  <bgColor theme="2" tint="-0.24994659260841701"/>
                </patternFill>
              </fill>
            </x14:dxf>
          </x14:cfRule>
          <x14:cfRule type="expression" priority="722" id="{418EB79C-BEB8-4182-8C79-1172516FC50B}">
            <xm:f>AND(AL14&gt;=Einstellungen!$D$222,AL14&lt;=Einstellungen!$E$222)</xm:f>
            <x14:dxf>
              <fill>
                <patternFill>
                  <bgColor theme="2" tint="-0.24994659260841701"/>
                </patternFill>
              </fill>
            </x14:dxf>
          </x14:cfRule>
          <x14:cfRule type="expression" priority="723" id="{1FBD0FBF-AD56-42CC-A28F-6E97CEC0738E}">
            <xm:f>AND(AL14&gt;=Einstellungen!$D$223,AL14&lt;=Einstellungen!$E$223)</xm:f>
            <x14:dxf>
              <fill>
                <patternFill>
                  <bgColor theme="2" tint="-0.24994659260841701"/>
                </patternFill>
              </fill>
            </x14:dxf>
          </x14:cfRule>
          <x14:cfRule type="expression" priority="724" id="{01A02D23-31F3-4662-A218-C7C4D9CA7FA9}">
            <xm:f>AND(AL14&gt;=Einstellungen!$D$224,AL14&lt;=Einstellungen!$E$224)</xm:f>
            <x14:dxf>
              <fill>
                <patternFill>
                  <bgColor theme="2" tint="-0.24994659260841701"/>
                </patternFill>
              </fill>
            </x14:dxf>
          </x14:cfRule>
          <x14:cfRule type="expression" priority="725" id="{D44B315A-12AB-434E-AF00-7931923A0E59}">
            <xm:f>AND(AL14&gt;=Einstellungen!$D$225,AL14&lt;=Einstellungen!$E$225)</xm:f>
            <x14:dxf>
              <fill>
                <patternFill>
                  <bgColor theme="2" tint="-0.24994659260841701"/>
                </patternFill>
              </fill>
            </x14:dxf>
          </x14:cfRule>
          <x14:cfRule type="expression" priority="726" id="{6BB8F259-DDA6-4164-8269-379774F65F48}">
            <xm:f>AND(AL14&gt;=Einstellungen!$D$226,AL14&lt;=Einstellungen!$E$226)</xm:f>
            <x14:dxf>
              <fill>
                <patternFill>
                  <bgColor theme="2" tint="-0.24994659260841701"/>
                </patternFill>
              </fill>
            </x14:dxf>
          </x14:cfRule>
          <x14:cfRule type="expression" priority="727" id="{0CF4821A-3747-4037-84E2-6C76AF76A31B}">
            <xm:f>AND(AL14&gt;=Einstellungen!$D$227,AL14&lt;=Einstellungen!$E$227)</xm:f>
            <x14:dxf>
              <fill>
                <patternFill>
                  <bgColor theme="2" tint="-0.24994659260841701"/>
                </patternFill>
              </fill>
            </x14:dxf>
          </x14:cfRule>
          <xm:sqref>AT15 AT17 AT19 AT21 AT23 AT25 AT27 AT29 AT31 AT33 AT35 AT37 AT39 AT41 AT43 AT45 AT47 AT49 AT51 AT53 AT55 AT57 AT59 AT61 AT63 AT65 AT67 AT69 AT71 AT73 AT75 AT77 AT79 AT81 AT83 AT85</xm:sqref>
        </x14:conditionalFormatting>
        <x14:conditionalFormatting xmlns:xm="http://schemas.microsoft.com/office/excel/2006/main">
          <x14:cfRule type="expression" priority="708" id="{C1704CCC-D981-4317-A1E0-F638C4B1D633}">
            <xm:f>AND(AL12&gt;=Einstellungen!$D$188,AL12&lt;=Einstellungen!$E$188)</xm:f>
            <x14:dxf>
              <fill>
                <patternFill>
                  <bgColor theme="7" tint="0.39994506668294322"/>
                </patternFill>
              </fill>
            </x14:dxf>
          </x14:cfRule>
          <x14:cfRule type="expression" priority="709" id="{61371349-C8A1-4DE4-BCB0-4660F40FEC77}">
            <xm:f>AND(AL12&gt;=Einstellungen!$D$187,AL12&lt;=Einstellungen!$E$187)</xm:f>
            <x14:dxf>
              <fill>
                <patternFill>
                  <bgColor theme="7" tint="0.39994506668294322"/>
                </patternFill>
              </fill>
            </x14:dxf>
          </x14:cfRule>
          <x14:cfRule type="expression" priority="710" id="{E0299D48-8FD9-4A94-A825-27FDBEA9FB94}">
            <xm:f>AND(AL12&gt;=Einstellungen!$D$186,AL12&lt;=Einstellungen!$E$186)</xm:f>
            <x14:dxf>
              <fill>
                <patternFill>
                  <bgColor theme="7" tint="0.39994506668294322"/>
                </patternFill>
              </fill>
            </x14:dxf>
          </x14:cfRule>
          <x14:cfRule type="expression" priority="711" id="{52C1825D-3E14-4A05-8A18-B1E7D77C6DA1}">
            <xm:f>AND(AL12&gt;=Einstellungen!$D$185,AL12&lt;=Einstellungen!$E$185)</xm:f>
            <x14:dxf>
              <fill>
                <patternFill>
                  <bgColor theme="7" tint="0.39994506668294322"/>
                </patternFill>
              </fill>
            </x14:dxf>
          </x14:cfRule>
          <x14:cfRule type="expression" priority="712" id="{3533C7F7-8F04-44FB-8AFE-1EB0A61B0EC2}">
            <xm:f>AND(AL12&gt;=Einstellungen!$D$184,AL12&lt;=Einstellungen!$E$184)</xm:f>
            <x14:dxf>
              <fill>
                <patternFill>
                  <bgColor theme="7" tint="0.39994506668294322"/>
                </patternFill>
              </fill>
            </x14:dxf>
          </x14:cfRule>
          <x14:cfRule type="expression" priority="713" id="{8F2AB618-834C-47EE-A5A9-61E54BCF88C3}">
            <xm:f>AND(AL12&gt;=Einstellungen!$D$183,AL12&lt;=Einstellungen!$E$183)</xm:f>
            <x14:dxf>
              <fill>
                <patternFill>
                  <bgColor theme="7" tint="0.39994506668294322"/>
                </patternFill>
              </fill>
            </x14:dxf>
          </x14:cfRule>
          <x14:cfRule type="expression" priority="714" id="{7C11F4C6-B5AD-4C06-9D03-F5DE8A63D6CC}">
            <xm:f>AND(AL12&gt;=Einstellungen!$D$182,AL12&lt;=Einstellungen!$E$182)</xm:f>
            <x14:dxf>
              <fill>
                <patternFill>
                  <bgColor theme="7" tint="0.39994506668294322"/>
                </patternFill>
              </fill>
            </x14:dxf>
          </x14:cfRule>
          <x14:cfRule type="expression" priority="715" id="{8EE50DA9-1471-4BA2-A065-F94E8A06FABD}">
            <xm:f>AND(AL12&gt;=Einstellungen!$D$181,AL12&lt;=Einstellungen!$E$181)</xm:f>
            <x14:dxf>
              <fill>
                <patternFill>
                  <bgColor theme="7" tint="0.39994506668294322"/>
                </patternFill>
              </fill>
            </x14:dxf>
          </x14:cfRule>
          <x14:cfRule type="expression" priority="716" id="{44ECCC0F-4C96-4C31-B109-2C6E169D86F0}">
            <xm:f>AND(AL12&gt;=Einstellungen!$D$180,AL12&lt;=Einstellungen!$E$180)</xm:f>
            <x14:dxf>
              <fill>
                <patternFill>
                  <bgColor theme="7" tint="0.39994506668294322"/>
                </patternFill>
              </fill>
            </x14:dxf>
          </x14:cfRule>
          <x14:cfRule type="expression" priority="717" id="{7A3894E7-AB15-48F6-B32B-7EABB46256DE}">
            <xm:f>AND(AL12&gt;=Einstellungen!$D$179,AL12&lt;=Einstellungen!$E$179)</xm:f>
            <x14:dxf>
              <fill>
                <patternFill>
                  <bgColor theme="7" tint="0.39994506668294322"/>
                </patternFill>
              </fill>
            </x14:dxf>
          </x14:cfRule>
          <xm:sqref>AQ12</xm:sqref>
        </x14:conditionalFormatting>
        <x14:conditionalFormatting xmlns:xm="http://schemas.microsoft.com/office/excel/2006/main">
          <x14:cfRule type="expression" priority="698" id="{3C37B035-2CA2-4925-8729-4CF06455A58E}">
            <xm:f>AND(AL14&gt;=Einstellungen!$D$201,AL14&lt;=Einstellungen!$E$201)</xm:f>
            <x14:dxf>
              <fill>
                <patternFill>
                  <bgColor theme="5" tint="0.59996337778862885"/>
                </patternFill>
              </fill>
            </x14:dxf>
          </x14:cfRule>
          <x14:cfRule type="expression" priority="699" id="{B6058B46-B8F5-4EB2-A002-96A27D75FA63}">
            <xm:f>AND(AL14&gt;=Einstellungen!$D$200,AL14&lt;=Einstellungen!$E$200)</xm:f>
            <x14:dxf>
              <fill>
                <patternFill>
                  <bgColor theme="5" tint="0.59996337778862885"/>
                </patternFill>
              </fill>
            </x14:dxf>
          </x14:cfRule>
          <x14:cfRule type="expression" priority="700" id="{15B6A760-CFE4-4C5E-8467-80116AEC0F67}">
            <xm:f>AND(AL14&gt;=Einstellungen!$D$199,AL14&lt;=Einstellungen!$E$199)</xm:f>
            <x14:dxf>
              <fill>
                <patternFill>
                  <bgColor theme="5" tint="0.59996337778862885"/>
                </patternFill>
              </fill>
            </x14:dxf>
          </x14:cfRule>
          <x14:cfRule type="expression" priority="701" id="{46E867F7-6FF3-49E5-89CE-178AAF5867BE}">
            <xm:f>AND(AL14&gt;=Einstellungen!$D$198,AL14&lt;=Einstellungen!$E$198)</xm:f>
            <x14:dxf>
              <fill>
                <patternFill>
                  <bgColor theme="5" tint="0.59996337778862885"/>
                </patternFill>
              </fill>
            </x14:dxf>
          </x14:cfRule>
          <x14:cfRule type="expression" priority="702" id="{9ED90BC2-86E6-4432-BABC-AEAD9D5E0944}">
            <xm:f>AND(AL14&gt;=Einstellungen!$D$197,AL14&lt;=Einstellungen!$E$197)</xm:f>
            <x14:dxf>
              <fill>
                <patternFill>
                  <bgColor theme="5" tint="0.59996337778862885"/>
                </patternFill>
              </fill>
            </x14:dxf>
          </x14:cfRule>
          <x14:cfRule type="expression" priority="703" id="{6E74975E-4D28-486A-80CF-B9FDBCBADC2B}">
            <xm:f>AND(AL14&gt;=Einstellungen!$D$196,AL14&lt;=Einstellungen!$E$196)</xm:f>
            <x14:dxf>
              <fill>
                <patternFill>
                  <bgColor theme="5" tint="0.59996337778862885"/>
                </patternFill>
              </fill>
            </x14:dxf>
          </x14:cfRule>
          <x14:cfRule type="expression" priority="704" id="{E2904439-F1DA-431E-9F82-474C67ED6069}">
            <xm:f>AND(AL14&gt;=Einstellungen!$D$195,AL14&lt;=Einstellungen!$E$195)</xm:f>
            <x14:dxf>
              <fill>
                <patternFill>
                  <bgColor theme="5" tint="0.59996337778862885"/>
                </patternFill>
              </fill>
            </x14:dxf>
          </x14:cfRule>
          <x14:cfRule type="expression" priority="705" id="{F4B95160-0FB8-436A-9630-3CAB893E8CFD}">
            <xm:f>AND(AL14&gt;=Einstellungen!$D$194,AL14&lt;=Einstellungen!$E$194)</xm:f>
            <x14:dxf>
              <fill>
                <patternFill>
                  <bgColor theme="5" tint="0.59996337778862885"/>
                </patternFill>
              </fill>
            </x14:dxf>
          </x14:cfRule>
          <x14:cfRule type="expression" priority="706" id="{C73B0128-AFD5-4DB1-B50F-1C980F702458}">
            <xm:f>AND(AL14&gt;=Einstellungen!$D$193,AL14&lt;=Einstellungen!$E$193)</xm:f>
            <x14:dxf>
              <fill>
                <patternFill>
                  <bgColor theme="5" tint="0.59996337778862885"/>
                </patternFill>
              </fill>
            </x14:dxf>
          </x14:cfRule>
          <x14:cfRule type="expression" priority="707" id="{8CB9FA19-CB8E-4159-97AA-1A9E49C3F5BE}">
            <xm:f>AND(AL14&gt;=Einstellungen!$D$192,AL14&lt;=Einstellungen!$E$192)</xm:f>
            <x14:dxf>
              <fill>
                <patternFill>
                  <bgColor theme="5" tint="0.59996337778862885"/>
                </patternFill>
              </fill>
            </x14:dxf>
          </x14:cfRule>
          <xm:sqref>AR14 AR16 AR18 AR20 AR22 AR24 AR26 AR28 AR30 AR32 AR34 AR36 AR38 AR40 AR42 AR44 AR46 AR48 AR50 AR52 AR54 AR56 AR58 AR60 AR62 AR64 AR66 AR68 AR70 AR72 AR74 AR76 AR78 AR80 AR82 AR84</xm:sqref>
        </x14:conditionalFormatting>
        <x14:conditionalFormatting xmlns:xm="http://schemas.microsoft.com/office/excel/2006/main">
          <x14:cfRule type="expression" priority="688" id="{7697775B-6F6D-4490-A770-DB0AF7375228}">
            <xm:f>AND(AL14&gt;=Einstellungen!$D$201,AL14&lt;=Einstellungen!$E$201)</xm:f>
            <x14:dxf>
              <fill>
                <patternFill>
                  <bgColor theme="5" tint="0.59996337778862885"/>
                </patternFill>
              </fill>
            </x14:dxf>
          </x14:cfRule>
          <x14:cfRule type="expression" priority="689" id="{B9B4DD9B-A096-4E61-8699-74D13CF00E93}">
            <xm:f>AND(AL14&gt;=Einstellungen!$D$200,AL14&lt;=Einstellungen!$E$200)</xm:f>
            <x14:dxf>
              <fill>
                <patternFill>
                  <bgColor theme="5" tint="0.59996337778862885"/>
                </patternFill>
              </fill>
            </x14:dxf>
          </x14:cfRule>
          <x14:cfRule type="expression" priority="690" id="{71ACA456-8F45-4CB0-AE17-3585225DBB52}">
            <xm:f>AND(AL14&gt;=Einstellungen!$D$199,AL14&lt;=Einstellungen!$E$199)</xm:f>
            <x14:dxf>
              <fill>
                <patternFill>
                  <bgColor theme="5" tint="0.59996337778862885"/>
                </patternFill>
              </fill>
            </x14:dxf>
          </x14:cfRule>
          <x14:cfRule type="expression" priority="691" id="{ACFAFC5C-4185-44B7-9163-F53291015C4C}">
            <xm:f>AND(AL14&gt;=Einstellungen!$D$198,AL14&lt;=Einstellungen!$E$198)</xm:f>
            <x14:dxf>
              <fill>
                <patternFill>
                  <bgColor theme="5" tint="0.59996337778862885"/>
                </patternFill>
              </fill>
            </x14:dxf>
          </x14:cfRule>
          <x14:cfRule type="expression" priority="692" id="{CA52B871-5C75-49A8-AEF2-0E7E063E571A}">
            <xm:f>AND(AL14&gt;=Einstellungen!$D$197,AL14&lt;=Einstellungen!$E$197)</xm:f>
            <x14:dxf>
              <fill>
                <patternFill>
                  <bgColor theme="5" tint="0.59996337778862885"/>
                </patternFill>
              </fill>
            </x14:dxf>
          </x14:cfRule>
          <x14:cfRule type="expression" priority="693" id="{461DD5EB-B490-4B4F-A65A-81ACC8392464}">
            <xm:f>AND(AL14&gt;=Einstellungen!$D$196,AL14&lt;=Einstellungen!$E$196)</xm:f>
            <x14:dxf>
              <fill>
                <patternFill>
                  <bgColor theme="5" tint="0.59996337778862885"/>
                </patternFill>
              </fill>
            </x14:dxf>
          </x14:cfRule>
          <x14:cfRule type="expression" priority="694" id="{5BF25FC2-AA9E-4EA7-86CC-BED1908B37EF}">
            <xm:f>AND(AL14&gt;=Einstellungen!$D$195,AL14&lt;=Einstellungen!$E$195)</xm:f>
            <x14:dxf>
              <fill>
                <patternFill>
                  <bgColor theme="5" tint="0.59996337778862885"/>
                </patternFill>
              </fill>
            </x14:dxf>
          </x14:cfRule>
          <x14:cfRule type="expression" priority="695" id="{7E394D92-D56D-4945-9EFA-84ECBC9F94CF}">
            <xm:f>AND(AL14&gt;=Einstellungen!$D$194,AL14&lt;=Einstellungen!$E$194)</xm:f>
            <x14:dxf>
              <fill>
                <patternFill>
                  <bgColor theme="5" tint="0.59996337778862885"/>
                </patternFill>
              </fill>
            </x14:dxf>
          </x14:cfRule>
          <x14:cfRule type="expression" priority="696" id="{BE0AB63B-B2AC-49DB-A619-E46B57C2E105}">
            <xm:f>AND(AL14&gt;=Einstellungen!$D$193,AL14&lt;=Einstellungen!$E$193)</xm:f>
            <x14:dxf>
              <fill>
                <patternFill>
                  <bgColor theme="5" tint="0.59996337778862885"/>
                </patternFill>
              </fill>
            </x14:dxf>
          </x14:cfRule>
          <x14:cfRule type="expression" priority="697" id="{D6BF4FA8-A911-4BB5-8051-66C0F5B07B45}">
            <xm:f>AND(AL14&gt;=Einstellungen!$D$192,AL14&lt;=Einstellungen!$E$192)</xm:f>
            <x14:dxf>
              <fill>
                <patternFill>
                  <bgColor theme="5" tint="0.59996337778862885"/>
                </patternFill>
              </fill>
            </x14:dxf>
          </x14:cfRule>
          <xm:sqref>AR15 AR17 AR19 AR21 AR23 AR25 AR27 AR29 AR31 AR33 AR35 AR37 AR39 AR41 AR43 AR45 AR47 AR49 AR51 AR53 AR55 AR57 AR59 AR61 AR63 AR65 AR67 AR69 AR71 AR73 AR75 AR77 AR79 AR81 AR83 AR85</xm:sqref>
        </x14:conditionalFormatting>
        <x14:conditionalFormatting xmlns:xm="http://schemas.microsoft.com/office/excel/2006/main">
          <x14:cfRule type="expression" priority="678" id="{969B8130-6CAA-49DA-85B5-1DAB563E06B0}">
            <xm:f>AND(AL14&gt;=Einstellungen!$D$188,AL14&lt;=Einstellungen!$E$188)</xm:f>
            <x14:dxf>
              <fill>
                <patternFill>
                  <bgColor theme="7" tint="0.39994506668294322"/>
                </patternFill>
              </fill>
            </x14:dxf>
          </x14:cfRule>
          <x14:cfRule type="expression" priority="679" id="{F6659984-99E2-4688-9B9F-26564C387EA2}">
            <xm:f>AND(AL14&gt;=Einstellungen!$D$187,AL14&lt;=Einstellungen!$E$187)</xm:f>
            <x14:dxf>
              <fill>
                <patternFill>
                  <bgColor theme="7" tint="0.39994506668294322"/>
                </patternFill>
              </fill>
            </x14:dxf>
          </x14:cfRule>
          <x14:cfRule type="expression" priority="680" id="{AB3220D7-4AEF-48A2-A089-FE4FA15AB875}">
            <xm:f>AND(AL14&gt;=Einstellungen!$D$186,AL14&lt;=Einstellungen!$E$186)</xm:f>
            <x14:dxf>
              <fill>
                <patternFill>
                  <bgColor theme="7" tint="0.39994506668294322"/>
                </patternFill>
              </fill>
            </x14:dxf>
          </x14:cfRule>
          <x14:cfRule type="expression" priority="681" id="{600468D7-A05F-412B-B199-C06910746834}">
            <xm:f>AND(AL14&gt;=Einstellungen!$D$185,AL14&lt;=Einstellungen!$E$185)</xm:f>
            <x14:dxf>
              <fill>
                <patternFill>
                  <bgColor theme="7" tint="0.39994506668294322"/>
                </patternFill>
              </fill>
            </x14:dxf>
          </x14:cfRule>
          <x14:cfRule type="expression" priority="682" id="{0D7DFE65-2C0B-4383-8449-02FD1FDB5149}">
            <xm:f>AND(AL14&gt;=Einstellungen!$D$184,AL14&lt;=Einstellungen!$E$184)</xm:f>
            <x14:dxf>
              <fill>
                <patternFill>
                  <bgColor theme="7" tint="0.39994506668294322"/>
                </patternFill>
              </fill>
            </x14:dxf>
          </x14:cfRule>
          <x14:cfRule type="expression" priority="683" id="{D4B73DE5-7EF6-47FB-8E93-3B6295C3B72B}">
            <xm:f>AND(AL14&gt;=Einstellungen!$D$183,AL14&lt;=Einstellungen!$E$183)</xm:f>
            <x14:dxf>
              <fill>
                <patternFill>
                  <bgColor theme="7" tint="0.39994506668294322"/>
                </patternFill>
              </fill>
            </x14:dxf>
          </x14:cfRule>
          <x14:cfRule type="expression" priority="684" id="{CE9739E5-0F44-4A97-9353-453154B803F6}">
            <xm:f>AND(AL14&gt;=Einstellungen!$D$182,AL14&lt;=Einstellungen!$E$182)</xm:f>
            <x14:dxf>
              <fill>
                <patternFill>
                  <bgColor theme="7" tint="0.39994506668294322"/>
                </patternFill>
              </fill>
            </x14:dxf>
          </x14:cfRule>
          <x14:cfRule type="expression" priority="685" id="{32745C5F-EA53-497D-9A6C-A6B0368ADDAE}">
            <xm:f>AND(AL14&gt;=Einstellungen!$D$181,AL14&lt;=Einstellungen!$E$181)</xm:f>
            <x14:dxf>
              <fill>
                <patternFill>
                  <bgColor theme="7" tint="0.39994506668294322"/>
                </patternFill>
              </fill>
            </x14:dxf>
          </x14:cfRule>
          <x14:cfRule type="expression" priority="686" id="{C9F0C0B3-CF20-40B9-B668-12A12B0D27AF}">
            <xm:f>AND(AL14&gt;=Einstellungen!$D$180,AL14&lt;=Einstellungen!$E$180)</xm:f>
            <x14:dxf>
              <fill>
                <patternFill>
                  <bgColor theme="7" tint="0.39994506668294322"/>
                </patternFill>
              </fill>
            </x14:dxf>
          </x14:cfRule>
          <x14:cfRule type="expression" priority="687" id="{77EDD2EB-8566-4346-9D2E-A5ADD4B5B3BA}">
            <xm:f>AND(AL14&gt;=Einstellungen!$D$179,AL14&lt;=Einstellungen!$E$179)</xm:f>
            <x14:dxf>
              <fill>
                <patternFill>
                  <bgColor theme="7" tint="0.39994506668294322"/>
                </patternFill>
              </fill>
            </x14:dxf>
          </x14:cfRule>
          <xm:sqref>AQ15 AQ17 AQ19 AQ21 AQ23 AQ25 AQ27 AQ29 AQ31 AQ33 AQ35 AQ37 AQ39 AQ41 AQ43 AQ45 AQ47 AQ49 AQ51 AQ53 AQ55 AQ57 AQ59 AQ61 AQ63 AQ65 AQ67 AQ69 AQ71 AQ73 AQ75 AQ77 AQ79 AQ81 AQ83 AQ85</xm:sqref>
        </x14:conditionalFormatting>
        <x14:conditionalFormatting xmlns:xm="http://schemas.microsoft.com/office/excel/2006/main">
          <x14:cfRule type="expression" priority="668" id="{F5BD7524-54BF-4215-B952-03F736BD483D}">
            <xm:f>AND(AL14&gt;=Einstellungen!$D$188,AL14&lt;=Einstellungen!$E$188)</xm:f>
            <x14:dxf>
              <fill>
                <patternFill>
                  <bgColor theme="7" tint="0.39994506668294322"/>
                </patternFill>
              </fill>
            </x14:dxf>
          </x14:cfRule>
          <x14:cfRule type="expression" priority="669" id="{CF9F7650-1AAE-496E-910C-4888C61C9EBA}">
            <xm:f>AND(AL14&gt;=Einstellungen!$D$187,AL14&lt;=Einstellungen!$E$187)</xm:f>
            <x14:dxf>
              <fill>
                <patternFill>
                  <bgColor theme="7" tint="0.39994506668294322"/>
                </patternFill>
              </fill>
            </x14:dxf>
          </x14:cfRule>
          <x14:cfRule type="expression" priority="670" id="{56623125-7C3B-420A-8373-0602F454AEDE}">
            <xm:f>AND(AL14&gt;=Einstellungen!$D$186,AL14&lt;=Einstellungen!$E$186)</xm:f>
            <x14:dxf>
              <fill>
                <patternFill>
                  <bgColor theme="7" tint="0.39994506668294322"/>
                </patternFill>
              </fill>
            </x14:dxf>
          </x14:cfRule>
          <x14:cfRule type="expression" priority="671" id="{A9ADB0B5-76CB-45A6-9A6E-9DEE29959F3A}">
            <xm:f>AND(AL14&gt;=Einstellungen!$D$185,AL14&lt;=Einstellungen!$E$185)</xm:f>
            <x14:dxf>
              <fill>
                <patternFill>
                  <bgColor theme="7" tint="0.39994506668294322"/>
                </patternFill>
              </fill>
            </x14:dxf>
          </x14:cfRule>
          <x14:cfRule type="expression" priority="672" id="{4AC7F669-8C00-4C00-A379-4121F1D599D0}">
            <xm:f>AND(AL14&gt;=Einstellungen!$D$184,AL14&lt;=Einstellungen!$E$184)</xm:f>
            <x14:dxf>
              <fill>
                <patternFill>
                  <bgColor theme="7" tint="0.39994506668294322"/>
                </patternFill>
              </fill>
            </x14:dxf>
          </x14:cfRule>
          <x14:cfRule type="expression" priority="673" id="{491A3C92-3BDB-4438-A4BB-A7E22598FF4B}">
            <xm:f>AND(AL14&gt;=Einstellungen!$D$183,AL14&lt;=Einstellungen!$E$183)</xm:f>
            <x14:dxf>
              <fill>
                <patternFill>
                  <bgColor theme="7" tint="0.39994506668294322"/>
                </patternFill>
              </fill>
            </x14:dxf>
          </x14:cfRule>
          <x14:cfRule type="expression" priority="674" id="{2EB01EC6-3690-411F-9CA6-00591989B069}">
            <xm:f>AND(AL14&gt;=Einstellungen!$D$182,AL14&lt;=Einstellungen!$E$182)</xm:f>
            <x14:dxf>
              <fill>
                <patternFill>
                  <bgColor theme="7" tint="0.39994506668294322"/>
                </patternFill>
              </fill>
            </x14:dxf>
          </x14:cfRule>
          <x14:cfRule type="expression" priority="675" id="{E5A5B730-AC02-4081-8438-5EB2B850A786}">
            <xm:f>AND(AL14&gt;=Einstellungen!$D$181,AL14&lt;=Einstellungen!$E$181)</xm:f>
            <x14:dxf>
              <fill>
                <patternFill>
                  <bgColor theme="7" tint="0.39994506668294322"/>
                </patternFill>
              </fill>
            </x14:dxf>
          </x14:cfRule>
          <x14:cfRule type="expression" priority="676" id="{7824609B-73AC-4744-98DD-FAE766DF3730}">
            <xm:f>AND(AL14&gt;=Einstellungen!$D$180,AL14&lt;=Einstellungen!$E$180)</xm:f>
            <x14:dxf>
              <fill>
                <patternFill>
                  <bgColor theme="7" tint="0.39994506668294322"/>
                </patternFill>
              </fill>
            </x14:dxf>
          </x14:cfRule>
          <x14:cfRule type="expression" priority="677" id="{42085968-C791-4A88-807D-FA801F14CEAD}">
            <xm:f>AND(AL14&gt;=Einstellungen!$D$179,AL14&lt;=Einstellungen!$E$179)</xm:f>
            <x14:dxf>
              <fill>
                <patternFill>
                  <bgColor theme="7" tint="0.39994506668294322"/>
                </patternFill>
              </fill>
            </x14:dxf>
          </x14:cfRule>
          <xm:sqref>AQ14 AQ16 AQ18 AQ20 AQ22 AQ24 AQ26 AQ28 AQ30 AQ32 AQ34 AQ36 AQ38 AQ40 AQ42 AQ44 AQ46 AQ48 AQ50 AQ52 AQ54 AQ56 AQ58 AQ60 AQ62 AQ64 AQ66 AQ68 AQ70 AQ72 AQ74 AQ76 AQ78 AQ80 AQ82 AQ84</xm:sqref>
        </x14:conditionalFormatting>
        <x14:conditionalFormatting xmlns:xm="http://schemas.microsoft.com/office/excel/2006/main">
          <x14:cfRule type="expression" priority="658" id="{55EC8BB2-6990-45DE-9AB6-37A95151343B}">
            <xm:f>AND(AL14&gt;=Einstellungen!$D$205,AL14&lt;=Einstellungen!$E$205)</xm:f>
            <x14:dxf>
              <fill>
                <patternFill>
                  <bgColor rgb="FFFFC000"/>
                </patternFill>
              </fill>
            </x14:dxf>
          </x14:cfRule>
          <x14:cfRule type="expression" priority="659" id="{268732A7-C9E5-4FC4-A99B-720E6628E92E}">
            <xm:f>AND( AL14&gt;=Einstellungen!$D$206,AL14&lt;=Einstellungen!$E$206)</xm:f>
            <x14:dxf>
              <fill>
                <patternFill>
                  <bgColor rgb="FFFFC000"/>
                </patternFill>
              </fill>
            </x14:dxf>
          </x14:cfRule>
          <x14:cfRule type="expression" priority="660" id="{5E8E2845-BA82-41AA-BAA4-3C1FC29B96DB}">
            <xm:f>AND(AL14&gt;=Einstellungen!$D$207,AL14&lt;=Einstellungen!$E$207)</xm:f>
            <x14:dxf>
              <fill>
                <patternFill>
                  <bgColor rgb="FFFFC000"/>
                </patternFill>
              </fill>
            </x14:dxf>
          </x14:cfRule>
          <x14:cfRule type="expression" priority="661" id="{C0DF99F5-AC84-4261-8B01-21BCF8118047}">
            <xm:f>AND(AL14&gt;=Einstellungen!$D$208,AL14&lt;=Einstellungen!$E$208)</xm:f>
            <x14:dxf>
              <fill>
                <patternFill>
                  <bgColor rgb="FFFFC000"/>
                </patternFill>
              </fill>
            </x14:dxf>
          </x14:cfRule>
          <x14:cfRule type="expression" priority="662" id="{70F725B1-A4CD-4135-8B79-BCAC9825494E}">
            <xm:f>AND(AL14&gt;=Einstellungen!$D$209,AL14&lt;=Einstellungen!$E$209)</xm:f>
            <x14:dxf>
              <fill>
                <patternFill>
                  <bgColor rgb="FFFFC000"/>
                </patternFill>
              </fill>
            </x14:dxf>
          </x14:cfRule>
          <x14:cfRule type="expression" priority="663" id="{DE331837-D994-4816-BD4C-C4D8F1096D30}">
            <xm:f>AND(AL14&gt;=Einstellungen!$D$210,AL14&lt;=Einstellungen!$E$210)</xm:f>
            <x14:dxf>
              <fill>
                <patternFill>
                  <bgColor rgb="FFFFC000"/>
                </patternFill>
              </fill>
            </x14:dxf>
          </x14:cfRule>
          <x14:cfRule type="expression" priority="664" id="{9753FA3B-9623-43A4-85F6-2AE8A162F938}">
            <xm:f>AND(AL14&gt;=Einstellungen!$D$211,AL14&lt;=Einstellungen!$E$211)</xm:f>
            <x14:dxf>
              <fill>
                <patternFill>
                  <bgColor rgb="FFFFC000"/>
                </patternFill>
              </fill>
            </x14:dxf>
          </x14:cfRule>
          <x14:cfRule type="expression" priority="665" id="{6D1B9A3B-53EE-433E-A7BD-F77BF5CD0AF1}">
            <xm:f>AND(AL14&gt;=Einstellungen!$D$212,AL14&lt;=Einstellungen!$E$212)</xm:f>
            <x14:dxf>
              <fill>
                <patternFill>
                  <bgColor rgb="FFFFC000"/>
                </patternFill>
              </fill>
            </x14:dxf>
          </x14:cfRule>
          <x14:cfRule type="expression" priority="666" id="{16ABBD83-D6CE-4C31-9C48-887E7379A493}">
            <xm:f>AND(AL14&gt;=Einstellungen!$D$213,AL14&lt;=Einstellungen!$E$213)</xm:f>
            <x14:dxf>
              <fill>
                <patternFill>
                  <bgColor rgb="FFFFC000"/>
                </patternFill>
              </fill>
            </x14:dxf>
          </x14:cfRule>
          <x14:cfRule type="expression" priority="667" id="{42129B45-12D9-4C22-8F00-7B7CE90F140B}">
            <xm:f>AND(AL14&gt;=Einstellungen!$D$214,AL14&lt;=Einstellungen!$E$214)</xm:f>
            <x14:dxf>
              <fill>
                <patternFill>
                  <bgColor rgb="FFFFC000"/>
                </patternFill>
              </fill>
            </x14:dxf>
          </x14:cfRule>
          <xm:sqref>AS14 AS16 AS18 AS20 AS22 AS24 AS26 AS28 AS30 AS32 AS34 AS36 AS38 AS40 AS42 AS44 AS46 AS48 AS50 AS52 AS54 AS56 AS58 AS60 AS62 AS64 AS66 AS68 AS70 AS72 AS74 AS76 AS78 AS80 AS82 AS84</xm:sqref>
        </x14:conditionalFormatting>
        <x14:conditionalFormatting xmlns:xm="http://schemas.microsoft.com/office/excel/2006/main">
          <x14:cfRule type="expression" priority="648" id="{99CED3A7-9940-45BB-A392-B52BD4137F7E}">
            <xm:f>AND(AL14&gt;=Einstellungen!$D$205,AL14&lt;=Einstellungen!$E$205)</xm:f>
            <x14:dxf>
              <fill>
                <patternFill>
                  <bgColor rgb="FFFFC000"/>
                </patternFill>
              </fill>
            </x14:dxf>
          </x14:cfRule>
          <x14:cfRule type="expression" priority="649" id="{DD70B5D5-5936-47C8-818D-09959D4773A0}">
            <xm:f>AND(AL14&gt;=Einstellungen!$D$206,AL14&lt;=Einstellungen!$E$206)</xm:f>
            <x14:dxf>
              <fill>
                <patternFill>
                  <bgColor rgb="FFFFC000"/>
                </patternFill>
              </fill>
            </x14:dxf>
          </x14:cfRule>
          <x14:cfRule type="expression" priority="650" id="{190DD4CC-B9C5-42CC-A184-EB41273968B7}">
            <xm:f>AND(AL14&gt;=Einstellungen!$D$207,AL14&lt;=Einstellungen!$E$207)</xm:f>
            <x14:dxf>
              <fill>
                <patternFill>
                  <bgColor rgb="FFFFC000"/>
                </patternFill>
              </fill>
            </x14:dxf>
          </x14:cfRule>
          <x14:cfRule type="expression" priority="651" id="{577A3793-F8AD-4F12-97C3-1A66DA9947AC}">
            <xm:f>AND(AL14&gt;=Einstellungen!$D$208,AL14&lt;=Einstellungen!$E$208)</xm:f>
            <x14:dxf>
              <fill>
                <patternFill>
                  <bgColor rgb="FFFFC000"/>
                </patternFill>
              </fill>
            </x14:dxf>
          </x14:cfRule>
          <x14:cfRule type="expression" priority="652" id="{95267028-4175-439A-869B-CA50E4091DF0}">
            <xm:f>AND(AL14&gt;=Einstellungen!$D$209,AL14&lt;=Einstellungen!$E$209)</xm:f>
            <x14:dxf>
              <fill>
                <patternFill>
                  <bgColor rgb="FFFFC000"/>
                </patternFill>
              </fill>
            </x14:dxf>
          </x14:cfRule>
          <x14:cfRule type="expression" priority="653" id="{43ABC4E2-29EC-424A-8440-1EA5F13E5274}">
            <xm:f>AND(AL14&gt;=Einstellungen!$D$210,AL14&lt;=Einstellungen!$E$210)</xm:f>
            <x14:dxf>
              <fill>
                <patternFill>
                  <bgColor rgb="FFFFC000"/>
                </patternFill>
              </fill>
            </x14:dxf>
          </x14:cfRule>
          <x14:cfRule type="expression" priority="654" id="{83720337-2328-4252-906F-303574D19FD1}">
            <xm:f>AND(AL14&gt;=Einstellungen!$D$211,AL14&lt;=Einstellungen!$E$211)</xm:f>
            <x14:dxf>
              <fill>
                <patternFill>
                  <bgColor rgb="FFFFC000"/>
                </patternFill>
              </fill>
            </x14:dxf>
          </x14:cfRule>
          <x14:cfRule type="expression" priority="655" id="{388D3D32-0276-4F01-B6FD-DB3A00EAEE15}">
            <xm:f>AND(AL14&gt;=Einstellungen!$D$212,AL14&lt;=Einstellungen!$E$212)</xm:f>
            <x14:dxf>
              <fill>
                <patternFill>
                  <bgColor rgb="FFFFC000"/>
                </patternFill>
              </fill>
            </x14:dxf>
          </x14:cfRule>
          <x14:cfRule type="expression" priority="656" id="{1FEF41BE-917D-46F9-8450-6CFDBA265CE6}">
            <xm:f>AND(AL14&gt;=Einstellungen!$D$213,AL14&lt;=Einstellungen!$E$213)</xm:f>
            <x14:dxf>
              <fill>
                <patternFill>
                  <bgColor rgb="FFFFC000"/>
                </patternFill>
              </fill>
            </x14:dxf>
          </x14:cfRule>
          <x14:cfRule type="expression" priority="657" id="{C4B12296-2F4C-4381-85F9-F87A3581163C}">
            <xm:f>AND(AL14&gt;=Einstellungen!$D$214,AL14&lt;=Einstellungen!$E$214)</xm:f>
            <x14:dxf>
              <fill>
                <patternFill>
                  <bgColor rgb="FFFFC000"/>
                </patternFill>
              </fill>
            </x14:dxf>
          </x14:cfRule>
          <xm:sqref>AS15 AS17 AS19 AS21 AS23 AS25 AS27 AS29 AS31 AS33 AS35 AS37 AS39 AS41 AS43 AS45 AS47 AS49 AS51 AS53 AS55 AS57 AS59 AS61 AS63 AS65 AS67 AS69 AS71 AS73 AS75 AS77 AS79 AS81 AS83 AS85</xm:sqref>
        </x14:conditionalFormatting>
        <x14:conditionalFormatting xmlns:xm="http://schemas.microsoft.com/office/excel/2006/main">
          <x14:cfRule type="expression" priority="638" id="{FF00EE3A-4C55-4FEE-8247-EE83423E61C7}">
            <xm:f>AND(AU12&gt;=Einstellungen!$D$201,AU12&lt;=Einstellungen!$E$201)</xm:f>
            <x14:dxf>
              <fill>
                <patternFill>
                  <bgColor theme="5" tint="0.59996337778862885"/>
                </patternFill>
              </fill>
            </x14:dxf>
          </x14:cfRule>
          <x14:cfRule type="expression" priority="639" id="{02FA7784-6033-4DE9-A8B1-01122EAE8165}">
            <xm:f>AND(AU12&gt;=Einstellungen!$D$200,AU12&lt;=Einstellungen!$E$200)</xm:f>
            <x14:dxf>
              <fill>
                <patternFill>
                  <bgColor theme="5" tint="0.59996337778862885"/>
                </patternFill>
              </fill>
            </x14:dxf>
          </x14:cfRule>
          <x14:cfRule type="expression" priority="640" id="{F5FEDA17-1FBA-4395-AE47-B77FB63B72BE}">
            <xm:f>AND(AU12&gt;=Einstellungen!$D$199,AU12&lt;=Einstellungen!$E$199)</xm:f>
            <x14:dxf>
              <fill>
                <patternFill>
                  <bgColor theme="5" tint="0.59996337778862885"/>
                </patternFill>
              </fill>
            </x14:dxf>
          </x14:cfRule>
          <x14:cfRule type="expression" priority="641" id="{1FE0837D-94A2-4525-AD3D-34FF0DFAFE81}">
            <xm:f>AND(AU12&gt;=Einstellungen!$D$198,AU12&lt;=Einstellungen!$E$198)</xm:f>
            <x14:dxf>
              <fill>
                <patternFill>
                  <bgColor theme="5" tint="0.59996337778862885"/>
                </patternFill>
              </fill>
            </x14:dxf>
          </x14:cfRule>
          <x14:cfRule type="expression" priority="642" id="{834E1EDC-9AA2-4608-8A94-4AE418C54687}">
            <xm:f>AND(AU12&gt;=Einstellungen!$D$197,AU12&lt;=Einstellungen!$E$197)</xm:f>
            <x14:dxf>
              <fill>
                <patternFill>
                  <bgColor theme="5" tint="0.59996337778862885"/>
                </patternFill>
              </fill>
            </x14:dxf>
          </x14:cfRule>
          <x14:cfRule type="expression" priority="643" id="{DDCBC425-DDD3-4CDB-9CBA-B5F139997AEC}">
            <xm:f>AND(AU12&gt;=Einstellungen!$D$196,AU12&lt;=Einstellungen!$E$196)</xm:f>
            <x14:dxf>
              <fill>
                <patternFill>
                  <bgColor theme="5" tint="0.59996337778862885"/>
                </patternFill>
              </fill>
            </x14:dxf>
          </x14:cfRule>
          <x14:cfRule type="expression" priority="644" id="{C4143F26-998B-4E1E-AA5A-7397E29252FD}">
            <xm:f>AND(AU12&gt;=Einstellungen!$D$195,AU12&lt;=Einstellungen!$E$195)</xm:f>
            <x14:dxf>
              <fill>
                <patternFill>
                  <bgColor theme="5" tint="0.59996337778862885"/>
                </patternFill>
              </fill>
            </x14:dxf>
          </x14:cfRule>
          <x14:cfRule type="expression" priority="645" id="{A447D94E-F446-45F9-8C15-11C5213A5FDA}">
            <xm:f>AND(AU12&gt;=Einstellungen!$D$194,AU12&lt;=Einstellungen!$E$194)</xm:f>
            <x14:dxf>
              <fill>
                <patternFill>
                  <bgColor theme="5" tint="0.59996337778862885"/>
                </patternFill>
              </fill>
            </x14:dxf>
          </x14:cfRule>
          <x14:cfRule type="expression" priority="646" id="{EFB30DE5-806D-4626-B264-BB7C1970681A}">
            <xm:f>AND(AU12&gt;=Einstellungen!$D$193,AU12&lt;=Einstellungen!$E$193)</xm:f>
            <x14:dxf>
              <fill>
                <patternFill>
                  <bgColor theme="5" tint="0.59996337778862885"/>
                </patternFill>
              </fill>
            </x14:dxf>
          </x14:cfRule>
          <x14:cfRule type="expression" priority="647" id="{0A07661D-3C0A-419F-A2E2-139B8B4896E9}">
            <xm:f>AND(AU12&gt;=Einstellungen!$D$192,AU12&lt;=Einstellungen!$E$192)</xm:f>
            <x14:dxf>
              <fill>
                <patternFill>
                  <bgColor theme="5" tint="0.59996337778862885"/>
                </patternFill>
              </fill>
            </x14:dxf>
          </x14:cfRule>
          <xm:sqref>BA12</xm:sqref>
        </x14:conditionalFormatting>
        <x14:conditionalFormatting xmlns:xm="http://schemas.microsoft.com/office/excel/2006/main">
          <x14:cfRule type="expression" priority="628" id="{A3994E3D-E1D4-48B5-BA49-AF9014C3C005}">
            <xm:f>AND(AU12&gt;=Einstellungen!$D$201,AU12&lt;=Einstellungen!$E$201)</xm:f>
            <x14:dxf>
              <fill>
                <patternFill>
                  <bgColor theme="5" tint="0.59996337778862885"/>
                </patternFill>
              </fill>
            </x14:dxf>
          </x14:cfRule>
          <x14:cfRule type="expression" priority="629" id="{FF5294AE-5B02-4036-85B9-6F8587D66898}">
            <xm:f>AND(AU12&gt;=Einstellungen!$D$200,AU12&lt;=Einstellungen!$E$200)</xm:f>
            <x14:dxf>
              <fill>
                <patternFill>
                  <bgColor theme="5" tint="0.59996337778862885"/>
                </patternFill>
              </fill>
            </x14:dxf>
          </x14:cfRule>
          <x14:cfRule type="expression" priority="630" id="{3BCD7DAD-214E-4A15-A2E7-5C79DFE796D3}">
            <xm:f>AND(AU12&gt;=Einstellungen!$D$199,AU12&lt;=Einstellungen!$E$199)</xm:f>
            <x14:dxf>
              <fill>
                <patternFill>
                  <bgColor theme="5" tint="0.59996337778862885"/>
                </patternFill>
              </fill>
            </x14:dxf>
          </x14:cfRule>
          <x14:cfRule type="expression" priority="631" id="{709F33CB-57FA-4A95-A265-CC5BA6AB869F}">
            <xm:f>AND(AU12&gt;=Einstellungen!$D$198,AU12&lt;=Einstellungen!$E$198)</xm:f>
            <x14:dxf>
              <fill>
                <patternFill>
                  <bgColor theme="5" tint="0.59996337778862885"/>
                </patternFill>
              </fill>
            </x14:dxf>
          </x14:cfRule>
          <x14:cfRule type="expression" priority="632" id="{9DC2A8F5-A0B9-433E-8F3A-660574F26BEA}">
            <xm:f>AND(AU12&gt;=Einstellungen!$D$197,AU12&lt;=Einstellungen!$E$197)</xm:f>
            <x14:dxf>
              <fill>
                <patternFill>
                  <bgColor theme="5" tint="0.59996337778862885"/>
                </patternFill>
              </fill>
            </x14:dxf>
          </x14:cfRule>
          <x14:cfRule type="expression" priority="633" id="{EE5934E7-4489-4AA7-885E-326F1AD520E8}">
            <xm:f>AND(AU12&gt;=Einstellungen!$D$196,AU12&lt;=Einstellungen!$E$196)</xm:f>
            <x14:dxf>
              <fill>
                <patternFill>
                  <bgColor theme="5" tint="0.59996337778862885"/>
                </patternFill>
              </fill>
            </x14:dxf>
          </x14:cfRule>
          <x14:cfRule type="expression" priority="634" id="{94B8D680-439E-4C14-A630-BE20C2F79D21}">
            <xm:f>AND(AU12&gt;=Einstellungen!$D$195,AU12&lt;=Einstellungen!$E$195)</xm:f>
            <x14:dxf>
              <fill>
                <patternFill>
                  <bgColor theme="5" tint="0.59996337778862885"/>
                </patternFill>
              </fill>
            </x14:dxf>
          </x14:cfRule>
          <x14:cfRule type="expression" priority="635" id="{FFFCEBCD-DC59-4A5D-B5AC-6BE916528C41}">
            <xm:f>AND(AU12&gt;=Einstellungen!$D$194,AU12&lt;=Einstellungen!$E$194)</xm:f>
            <x14:dxf>
              <fill>
                <patternFill>
                  <bgColor theme="5" tint="0.59996337778862885"/>
                </patternFill>
              </fill>
            </x14:dxf>
          </x14:cfRule>
          <x14:cfRule type="expression" priority="636" id="{C4DD7FCF-F818-4747-B3F3-BFAB85EFBB67}">
            <xm:f>AND(AU12&gt;=Einstellungen!$D$193,AU12&lt;=Einstellungen!$E$193)</xm:f>
            <x14:dxf>
              <fill>
                <patternFill>
                  <bgColor theme="5" tint="0.59996337778862885"/>
                </patternFill>
              </fill>
            </x14:dxf>
          </x14:cfRule>
          <x14:cfRule type="expression" priority="637" id="{08812ADD-6EF9-41C7-BFD0-21E7EEDF65E2}">
            <xm:f>AND(AU12&gt;=Einstellungen!$D$192,AU12&lt;=Einstellungen!$E$192)</xm:f>
            <x14:dxf>
              <fill>
                <patternFill>
                  <bgColor theme="5" tint="0.59996337778862885"/>
                </patternFill>
              </fill>
            </x14:dxf>
          </x14:cfRule>
          <xm:sqref>BA13</xm:sqref>
        </x14:conditionalFormatting>
        <x14:conditionalFormatting xmlns:xm="http://schemas.microsoft.com/office/excel/2006/main">
          <x14:cfRule type="expression" priority="618" id="{5080F718-D3DB-4B29-8D0B-B2A0CA38B1E3}">
            <xm:f>AND(AU12&gt;=Einstellungen!$D$205,AU12&lt;=Einstellungen!$E$205)</xm:f>
            <x14:dxf>
              <fill>
                <patternFill>
                  <bgColor rgb="FFFFC000"/>
                </patternFill>
              </fill>
            </x14:dxf>
          </x14:cfRule>
          <x14:cfRule type="expression" priority="619" id="{C4DC740E-BA66-4D11-82D0-6CB5594F8C30}">
            <xm:f>AND( AU12&gt;=Einstellungen!$D$206,AU12&lt;=Einstellungen!$E$206)</xm:f>
            <x14:dxf>
              <fill>
                <patternFill>
                  <bgColor rgb="FFFFC000"/>
                </patternFill>
              </fill>
            </x14:dxf>
          </x14:cfRule>
          <x14:cfRule type="expression" priority="620" id="{5640A453-8B6C-4B1A-85A6-409874AA91C3}">
            <xm:f>AND(AU12&gt;=Einstellungen!$D$207,AU12&lt;=Einstellungen!$E$207)</xm:f>
            <x14:dxf>
              <fill>
                <patternFill>
                  <bgColor rgb="FFFFC000"/>
                </patternFill>
              </fill>
            </x14:dxf>
          </x14:cfRule>
          <x14:cfRule type="expression" priority="621" id="{ACFE64C2-40B8-4A79-A00F-5AC32A5E6546}">
            <xm:f>AND(AU12&gt;=Einstellungen!$D$208,AU12&lt;=Einstellungen!$E$208)</xm:f>
            <x14:dxf>
              <fill>
                <patternFill>
                  <bgColor rgb="FFFFC000"/>
                </patternFill>
              </fill>
            </x14:dxf>
          </x14:cfRule>
          <x14:cfRule type="expression" priority="622" id="{2222A43B-34F4-40ED-B512-B647C2810F73}">
            <xm:f>AND(AU12&gt;=Einstellungen!$D$209,AU12&lt;=Einstellungen!$E$209)</xm:f>
            <x14:dxf>
              <fill>
                <patternFill>
                  <bgColor rgb="FFFFC000"/>
                </patternFill>
              </fill>
            </x14:dxf>
          </x14:cfRule>
          <x14:cfRule type="expression" priority="623" id="{F0AE7B1D-53D6-46C6-8084-14960F3CCEE7}">
            <xm:f>AND(AU12&gt;=Einstellungen!$D$210,AU12&lt;=Einstellungen!$E$210)</xm:f>
            <x14:dxf>
              <fill>
                <patternFill>
                  <bgColor rgb="FFFFC000"/>
                </patternFill>
              </fill>
            </x14:dxf>
          </x14:cfRule>
          <x14:cfRule type="expression" priority="624" id="{300A94AE-DF66-4348-B816-4BE8111107E4}">
            <xm:f>AND(AU12&gt;=Einstellungen!$D$211,AU12&lt;=Einstellungen!$E$211)</xm:f>
            <x14:dxf>
              <fill>
                <patternFill>
                  <bgColor rgb="FFFFC000"/>
                </patternFill>
              </fill>
            </x14:dxf>
          </x14:cfRule>
          <x14:cfRule type="expression" priority="625" id="{CF34023B-ED20-47A6-AA6A-7F742B73043F}">
            <xm:f>AND(AU12&gt;=Einstellungen!$D$212,AU12&lt;=Einstellungen!$E$212)</xm:f>
            <x14:dxf>
              <fill>
                <patternFill>
                  <bgColor rgb="FFFFC000"/>
                </patternFill>
              </fill>
            </x14:dxf>
          </x14:cfRule>
          <x14:cfRule type="expression" priority="626" id="{CFA82456-2725-45B5-A0A6-C88C7113C6B5}">
            <xm:f>AND(AU12&gt;=Einstellungen!$D$213,AU12&lt;=Einstellungen!$E$213)</xm:f>
            <x14:dxf>
              <fill>
                <patternFill>
                  <bgColor rgb="FFFFC000"/>
                </patternFill>
              </fill>
            </x14:dxf>
          </x14:cfRule>
          <x14:cfRule type="expression" priority="627" id="{855D9364-9FE8-400B-AEE2-49CED9370E43}">
            <xm:f>AND(AU12&gt;=Einstellungen!$D$214,AU12&lt;=Einstellungen!$E$214)</xm:f>
            <x14:dxf>
              <fill>
                <patternFill>
                  <bgColor rgb="FFFFC000"/>
                </patternFill>
              </fill>
            </x14:dxf>
          </x14:cfRule>
          <xm:sqref>BB12</xm:sqref>
        </x14:conditionalFormatting>
        <x14:conditionalFormatting xmlns:xm="http://schemas.microsoft.com/office/excel/2006/main">
          <x14:cfRule type="expression" priority="608" id="{3DE43642-B4D0-4735-B865-EC085C4FE41C}">
            <xm:f>AND(AU12&gt;=Einstellungen!$D$205,AU12&lt;=Einstellungen!$E$205)</xm:f>
            <x14:dxf>
              <fill>
                <patternFill>
                  <bgColor rgb="FFFFC000"/>
                </patternFill>
              </fill>
            </x14:dxf>
          </x14:cfRule>
          <x14:cfRule type="expression" priority="609" id="{E588BCB8-71DA-4711-A10B-BDFD8B6157DF}">
            <xm:f>AND(AU12&gt;=Einstellungen!$D$206,AU12&lt;=Einstellungen!$E$206)</xm:f>
            <x14:dxf>
              <fill>
                <patternFill>
                  <bgColor rgb="FFFFC000"/>
                </patternFill>
              </fill>
            </x14:dxf>
          </x14:cfRule>
          <x14:cfRule type="expression" priority="610" id="{843A8180-C7DD-4ED8-A608-B61ACE5F1F75}">
            <xm:f>AND(AU12&gt;=Einstellungen!$D$207,AU12&lt;=Einstellungen!$E$207)</xm:f>
            <x14:dxf>
              <fill>
                <patternFill>
                  <bgColor rgb="FFFFC000"/>
                </patternFill>
              </fill>
            </x14:dxf>
          </x14:cfRule>
          <x14:cfRule type="expression" priority="611" id="{D5CF2D69-6585-44BE-9733-518BE8BA9627}">
            <xm:f>AND(AU12&gt;=Einstellungen!$D$208,AU12&lt;=Einstellungen!$E$208)</xm:f>
            <x14:dxf>
              <fill>
                <patternFill>
                  <bgColor rgb="FFFFC000"/>
                </patternFill>
              </fill>
            </x14:dxf>
          </x14:cfRule>
          <x14:cfRule type="expression" priority="612" id="{DEB5856E-B2CB-4BC6-B3F8-9DA56372B2E1}">
            <xm:f>AND(AU12&gt;=Einstellungen!$D$209,AU12&lt;=Einstellungen!$E$209)</xm:f>
            <x14:dxf>
              <fill>
                <patternFill>
                  <bgColor rgb="FFFFC000"/>
                </patternFill>
              </fill>
            </x14:dxf>
          </x14:cfRule>
          <x14:cfRule type="expression" priority="613" id="{9DF338B8-91DC-4781-BC4A-B0407BC72661}">
            <xm:f>AND(AU12&gt;=Einstellungen!$D$210,AU12&lt;=Einstellungen!$E$210)</xm:f>
            <x14:dxf>
              <fill>
                <patternFill>
                  <bgColor rgb="FFFFC000"/>
                </patternFill>
              </fill>
            </x14:dxf>
          </x14:cfRule>
          <x14:cfRule type="expression" priority="614" id="{2E8458D7-CCBD-4D33-A11E-1CD30EB07332}">
            <xm:f>AND(AU12&gt;=Einstellungen!$D$211,AU12&lt;=Einstellungen!$E$211)</xm:f>
            <x14:dxf>
              <fill>
                <patternFill>
                  <bgColor rgb="FFFFC000"/>
                </patternFill>
              </fill>
            </x14:dxf>
          </x14:cfRule>
          <x14:cfRule type="expression" priority="615" id="{6B210B48-AD9F-4172-AF3A-F11A3861581F}">
            <xm:f>AND(AU12&gt;=Einstellungen!$D$212,AU12&lt;=Einstellungen!$E$212)</xm:f>
            <x14:dxf>
              <fill>
                <patternFill>
                  <bgColor rgb="FFFFC000"/>
                </patternFill>
              </fill>
            </x14:dxf>
          </x14:cfRule>
          <x14:cfRule type="expression" priority="616" id="{B392B31F-5C26-4891-A253-8707366A93EE}">
            <xm:f>AND(AU12&gt;=Einstellungen!$D$213,AU12&lt;=Einstellungen!$E$213)</xm:f>
            <x14:dxf>
              <fill>
                <patternFill>
                  <bgColor rgb="FFFFC000"/>
                </patternFill>
              </fill>
            </x14:dxf>
          </x14:cfRule>
          <x14:cfRule type="expression" priority="617" id="{E26532B4-3931-49D3-B118-40663380DABA}">
            <xm:f>AND(AU12&gt;=Einstellungen!$D$214,AU12&lt;=Einstellungen!$E$214)</xm:f>
            <x14:dxf>
              <fill>
                <patternFill>
                  <bgColor rgb="FFFFC000"/>
                </patternFill>
              </fill>
            </x14:dxf>
          </x14:cfRule>
          <xm:sqref>BB13</xm:sqref>
        </x14:conditionalFormatting>
        <x14:conditionalFormatting xmlns:xm="http://schemas.microsoft.com/office/excel/2006/main">
          <x14:cfRule type="expression" priority="598" id="{ED809708-5F11-417E-8722-9029D1907E35}">
            <xm:f>AND(AU12&gt;=Einstellungen!$D$218,AU12&lt;=Einstellungen!$E$218)</xm:f>
            <x14:dxf>
              <fill>
                <patternFill>
                  <bgColor theme="2" tint="-0.24994659260841701"/>
                </patternFill>
              </fill>
            </x14:dxf>
          </x14:cfRule>
          <x14:cfRule type="expression" priority="599" id="{02D59E9F-DE18-445F-BB04-EC4AD8ABE00D}">
            <xm:f>AND( AU12&gt;=Einstellungen!$D$219,AU12&lt;=Einstellungen!$E$219)</xm:f>
            <x14:dxf>
              <fill>
                <patternFill>
                  <bgColor theme="2" tint="-0.24994659260841701"/>
                </patternFill>
              </fill>
            </x14:dxf>
          </x14:cfRule>
          <x14:cfRule type="expression" priority="600" id="{1B45ED42-9DA5-4A0D-A0F2-0622B5C8CDEB}">
            <xm:f>AND(AU12&gt;=Einstellungen!$D$220,AU12&lt;=Einstellungen!$E$220)</xm:f>
            <x14:dxf>
              <fill>
                <patternFill>
                  <bgColor theme="2" tint="-0.24994659260841701"/>
                </patternFill>
              </fill>
            </x14:dxf>
          </x14:cfRule>
          <x14:cfRule type="expression" priority="601" id="{4B5A2939-6B3B-4B5C-BCF4-D8415D777A5D}">
            <xm:f>AND(AU12&gt;=Einstellungen!$D$221,AU12&lt;=Einstellungen!$E$221)</xm:f>
            <x14:dxf>
              <fill>
                <patternFill>
                  <bgColor theme="2" tint="-0.24994659260841701"/>
                </patternFill>
              </fill>
            </x14:dxf>
          </x14:cfRule>
          <x14:cfRule type="expression" priority="602" id="{DBAF101E-0D9C-45BD-9EFE-A29AD8B225D8}">
            <xm:f>AND(AU12&gt;=Einstellungen!$D$222,AU12&lt;=Einstellungen!$E$222)</xm:f>
            <x14:dxf>
              <fill>
                <patternFill>
                  <bgColor theme="2" tint="-0.24994659260841701"/>
                </patternFill>
              </fill>
            </x14:dxf>
          </x14:cfRule>
          <x14:cfRule type="expression" priority="603" id="{DC521563-1ECB-47FC-95E5-BD6D1347A899}">
            <xm:f>AND(AU12&gt;=Einstellungen!$D$223,AU12&lt;=Einstellungen!$E$223)</xm:f>
            <x14:dxf>
              <fill>
                <patternFill>
                  <bgColor theme="2" tint="-0.24994659260841701"/>
                </patternFill>
              </fill>
            </x14:dxf>
          </x14:cfRule>
          <x14:cfRule type="expression" priority="604" id="{FF07B8EB-0625-4511-9A5D-FAA25EFE18F6}">
            <xm:f>AND(AU12&gt;=Einstellungen!$D$224,AU12&lt;=Einstellungen!$E$224)</xm:f>
            <x14:dxf>
              <fill>
                <patternFill>
                  <bgColor theme="2" tint="-0.24994659260841701"/>
                </patternFill>
              </fill>
            </x14:dxf>
          </x14:cfRule>
          <x14:cfRule type="expression" priority="605" id="{FBCFE39E-3AC3-4425-AF1F-CEDF9BE8BCF6}">
            <xm:f>AND(AU12&gt;=Einstellungen!$D$225,AU12&lt;=Einstellungen!$E$225)</xm:f>
            <x14:dxf>
              <fill>
                <patternFill>
                  <bgColor theme="2" tint="-0.24994659260841701"/>
                </patternFill>
              </fill>
            </x14:dxf>
          </x14:cfRule>
          <x14:cfRule type="expression" priority="606" id="{F5E3F36A-77A6-4C1C-9D65-A0710E65D61F}">
            <xm:f>AND(AU12&gt;=Einstellungen!$D$226,AU12&lt;=Einstellungen!$E$226)</xm:f>
            <x14:dxf>
              <fill>
                <patternFill>
                  <bgColor theme="2" tint="-0.24994659260841701"/>
                </patternFill>
              </fill>
            </x14:dxf>
          </x14:cfRule>
          <x14:cfRule type="expression" priority="607" id="{E317C4FE-FEA6-4044-BBF5-FA90CE8B89A2}">
            <xm:f>AND(AU12&gt;=Einstellungen!$D$227,AU12&lt;=Einstellungen!$E$227)</xm:f>
            <x14:dxf>
              <fill>
                <patternFill>
                  <bgColor theme="2" tint="-0.24994659260841701"/>
                </patternFill>
              </fill>
            </x14:dxf>
          </x14:cfRule>
          <xm:sqref>BC12</xm:sqref>
        </x14:conditionalFormatting>
        <x14:conditionalFormatting xmlns:xm="http://schemas.microsoft.com/office/excel/2006/main">
          <x14:cfRule type="expression" priority="588" id="{33824FE2-429C-4ADB-99D5-C3483FBDFDC7}">
            <xm:f>AND(AU12&gt;=Einstellungen!$D$218,AU12&lt;=Einstellungen!$E$218)</xm:f>
            <x14:dxf>
              <fill>
                <patternFill>
                  <bgColor theme="2" tint="-0.24994659260841701"/>
                </patternFill>
              </fill>
            </x14:dxf>
          </x14:cfRule>
          <x14:cfRule type="expression" priority="589" id="{0C0544A5-A6FB-45D0-A8AF-F8FA3C7F3B48}">
            <xm:f>AND( AU12&gt;=Einstellungen!$D$219,AU12&lt;=Einstellungen!$E$219)</xm:f>
            <x14:dxf>
              <fill>
                <patternFill>
                  <bgColor theme="2" tint="-0.24994659260841701"/>
                </patternFill>
              </fill>
            </x14:dxf>
          </x14:cfRule>
          <x14:cfRule type="expression" priority="590" id="{5077AF3B-97AD-4629-9E2C-231C19A39F06}">
            <xm:f>AND(AU12&gt;=Einstellungen!$D$220,AU12&lt;=Einstellungen!$E$220)</xm:f>
            <x14:dxf>
              <fill>
                <patternFill>
                  <bgColor theme="2" tint="-0.24994659260841701"/>
                </patternFill>
              </fill>
            </x14:dxf>
          </x14:cfRule>
          <x14:cfRule type="expression" priority="591" id="{59E14972-4BA6-4A74-9FEF-37EBA3E1B412}">
            <xm:f>AND(AU12&gt;=Einstellungen!$D$221,AU12&lt;=Einstellungen!$E$221)</xm:f>
            <x14:dxf>
              <fill>
                <patternFill>
                  <bgColor theme="2" tint="-0.24994659260841701"/>
                </patternFill>
              </fill>
            </x14:dxf>
          </x14:cfRule>
          <x14:cfRule type="expression" priority="592" id="{88118A03-11C7-402C-B5C3-37C7A384F835}">
            <xm:f>AND(AU12&gt;=Einstellungen!$D$222,AU12&lt;=Einstellungen!$E$222)</xm:f>
            <x14:dxf>
              <fill>
                <patternFill>
                  <bgColor theme="2" tint="-0.24994659260841701"/>
                </patternFill>
              </fill>
            </x14:dxf>
          </x14:cfRule>
          <x14:cfRule type="expression" priority="593" id="{39E463B5-66B7-4DE9-9751-ED3D53742FA1}">
            <xm:f>AND(AU12&gt;=Einstellungen!$D$223,AU12&lt;=Einstellungen!$E$223)</xm:f>
            <x14:dxf>
              <fill>
                <patternFill>
                  <bgColor theme="2" tint="-0.24994659260841701"/>
                </patternFill>
              </fill>
            </x14:dxf>
          </x14:cfRule>
          <x14:cfRule type="expression" priority="594" id="{5F4F6753-B8AD-4093-963B-891CC909906D}">
            <xm:f>AND(AU12&gt;=Einstellungen!$D$224,AU12&lt;=Einstellungen!$E$224)</xm:f>
            <x14:dxf>
              <fill>
                <patternFill>
                  <bgColor theme="2" tint="-0.24994659260841701"/>
                </patternFill>
              </fill>
            </x14:dxf>
          </x14:cfRule>
          <x14:cfRule type="expression" priority="595" id="{D494F5C1-1EE0-4992-8DF4-0F584792B7C8}">
            <xm:f>AND(AU12&gt;=Einstellungen!$D$225,AU12&lt;=Einstellungen!$E$225)</xm:f>
            <x14:dxf>
              <fill>
                <patternFill>
                  <bgColor theme="2" tint="-0.24994659260841701"/>
                </patternFill>
              </fill>
            </x14:dxf>
          </x14:cfRule>
          <x14:cfRule type="expression" priority="596" id="{54B55F27-79C9-4905-B69F-9E2F6934C6BD}">
            <xm:f>AND(AU12&gt;=Einstellungen!$D$226,AU12&lt;=Einstellungen!$E$226)</xm:f>
            <x14:dxf>
              <fill>
                <patternFill>
                  <bgColor theme="2" tint="-0.24994659260841701"/>
                </patternFill>
              </fill>
            </x14:dxf>
          </x14:cfRule>
          <x14:cfRule type="expression" priority="597" id="{5AD4C1F7-C103-400E-B8C4-772AC9F079DA}">
            <xm:f>AND(AU12&gt;=Einstellungen!$D$227,AU12&lt;=Einstellungen!$E$227)</xm:f>
            <x14:dxf>
              <fill>
                <patternFill>
                  <bgColor theme="2" tint="-0.24994659260841701"/>
                </patternFill>
              </fill>
            </x14:dxf>
          </x14:cfRule>
          <xm:sqref>BC13</xm:sqref>
        </x14:conditionalFormatting>
        <x14:conditionalFormatting xmlns:xm="http://schemas.microsoft.com/office/excel/2006/main">
          <x14:cfRule type="expression" priority="578" id="{9FDE020C-84D9-4EA7-ADAB-BA2FD68A77BC}">
            <xm:f>AND(AU14&gt;=Einstellungen!$D$218,AU14&lt;=Einstellungen!$E$218)</xm:f>
            <x14:dxf>
              <fill>
                <patternFill>
                  <bgColor theme="2" tint="-0.24994659260841701"/>
                </patternFill>
              </fill>
            </x14:dxf>
          </x14:cfRule>
          <x14:cfRule type="expression" priority="579" id="{E2A9EF1B-8870-4D3D-A66F-A73CEB4684DE}">
            <xm:f>AND( AU14&gt;=Einstellungen!$D$219,AU14&lt;=Einstellungen!$E$219)</xm:f>
            <x14:dxf>
              <fill>
                <patternFill>
                  <bgColor theme="2" tint="-0.24994659260841701"/>
                </patternFill>
              </fill>
            </x14:dxf>
          </x14:cfRule>
          <x14:cfRule type="expression" priority="580" id="{ED3D4472-CB9C-4FCF-B40B-8029B33502E3}">
            <xm:f>AND(AU14&gt;=Einstellungen!$D$220,AU14&lt;=Einstellungen!$E$220)</xm:f>
            <x14:dxf>
              <fill>
                <patternFill>
                  <bgColor theme="2" tint="-0.24994659260841701"/>
                </patternFill>
              </fill>
            </x14:dxf>
          </x14:cfRule>
          <x14:cfRule type="expression" priority="581" id="{C183D3CD-F4E4-4646-B370-439988260A40}">
            <xm:f>AND(AU14&gt;=Einstellungen!$D$221,AU14&lt;=Einstellungen!$E$221)</xm:f>
            <x14:dxf>
              <fill>
                <patternFill>
                  <bgColor theme="2" tint="-0.24994659260841701"/>
                </patternFill>
              </fill>
            </x14:dxf>
          </x14:cfRule>
          <x14:cfRule type="expression" priority="582" id="{A1CB1BD2-F90C-4287-9EE8-7C7232B7C73C}">
            <xm:f>AND(AU14&gt;=Einstellungen!$D$222,AU14&lt;=Einstellungen!$E$222)</xm:f>
            <x14:dxf>
              <fill>
                <patternFill>
                  <bgColor theme="2" tint="-0.24994659260841701"/>
                </patternFill>
              </fill>
            </x14:dxf>
          </x14:cfRule>
          <x14:cfRule type="expression" priority="583" id="{6CDEFBFD-50C9-45C6-8760-315DF819BF5E}">
            <xm:f>AND(AU14&gt;=Einstellungen!$D$223,AU14&lt;=Einstellungen!$E$223)</xm:f>
            <x14:dxf>
              <fill>
                <patternFill>
                  <bgColor theme="2" tint="-0.24994659260841701"/>
                </patternFill>
              </fill>
            </x14:dxf>
          </x14:cfRule>
          <x14:cfRule type="expression" priority="584" id="{1A4A99A1-7099-45EB-894D-7A71D05C8CAA}">
            <xm:f>AND(AU14&gt;=Einstellungen!$D$224,AU14&lt;=Einstellungen!$E$224)</xm:f>
            <x14:dxf>
              <fill>
                <patternFill>
                  <bgColor theme="2" tint="-0.24994659260841701"/>
                </patternFill>
              </fill>
            </x14:dxf>
          </x14:cfRule>
          <x14:cfRule type="expression" priority="585" id="{B8F1720E-DAD6-4D7F-B4AD-44DEC523380E}">
            <xm:f>AND(AU14&gt;=Einstellungen!$D$225,AU14&lt;=Einstellungen!$E$225)</xm:f>
            <x14:dxf>
              <fill>
                <patternFill>
                  <bgColor theme="2" tint="-0.24994659260841701"/>
                </patternFill>
              </fill>
            </x14:dxf>
          </x14:cfRule>
          <x14:cfRule type="expression" priority="586" id="{4104F96A-77A1-4824-8823-D60BC6921C75}">
            <xm:f>AND(AU14&gt;=Einstellungen!$D$226,AU14&lt;=Einstellungen!$E$226)</xm:f>
            <x14:dxf>
              <fill>
                <patternFill>
                  <bgColor theme="2" tint="-0.24994659260841701"/>
                </patternFill>
              </fill>
            </x14:dxf>
          </x14:cfRule>
          <x14:cfRule type="expression" priority="587" id="{7E9F0CBE-2E25-45D4-8C7B-0628279FCF56}">
            <xm:f>AND(AU14&gt;=Einstellungen!$D$227,AU14&lt;=Einstellungen!$E$227)</xm:f>
            <x14:dxf>
              <fill>
                <patternFill>
                  <bgColor theme="2" tint="-0.24994659260841701"/>
                </patternFill>
              </fill>
            </x14:dxf>
          </x14:cfRule>
          <xm:sqref>BC14 BC16 BC18 BC20 BC22 BC24 BC26 BC28 BC30 BC32 BC34 BC36 BC38 BC40 BC42 BC44 BC46 BC48 BC50 BC52 BC54 BC56 BC58 BC60 BC62 BC64 BC66 BC68 BC70 BC72 BC74 BC76 BC78 BC80 BC82 BC84</xm:sqref>
        </x14:conditionalFormatting>
        <x14:conditionalFormatting xmlns:xm="http://schemas.microsoft.com/office/excel/2006/main">
          <x14:cfRule type="expression" priority="568" id="{4AF203FA-CB45-4ED0-AF9B-2D628126B46D}">
            <xm:f>AND(AU14&gt;=Einstellungen!$D$218,AU14&lt;=Einstellungen!$E$218)</xm:f>
            <x14:dxf>
              <fill>
                <patternFill>
                  <bgColor theme="2" tint="-0.24994659260841701"/>
                </patternFill>
              </fill>
            </x14:dxf>
          </x14:cfRule>
          <x14:cfRule type="expression" priority="569" id="{142D522F-E659-409F-A8C5-7C9A96F9D436}">
            <xm:f>AND( AU14&gt;=Einstellungen!$D$219,AU14&lt;=Einstellungen!$E$219)</xm:f>
            <x14:dxf>
              <fill>
                <patternFill>
                  <bgColor theme="2" tint="-0.24994659260841701"/>
                </patternFill>
              </fill>
            </x14:dxf>
          </x14:cfRule>
          <x14:cfRule type="expression" priority="570" id="{5D7AFABE-F334-4420-BA19-14A973F6386C}">
            <xm:f>AND(AU14&gt;=Einstellungen!$D$220,AU14&lt;=Einstellungen!$E$220)</xm:f>
            <x14:dxf>
              <fill>
                <patternFill>
                  <bgColor theme="2" tint="-0.24994659260841701"/>
                </patternFill>
              </fill>
            </x14:dxf>
          </x14:cfRule>
          <x14:cfRule type="expression" priority="571" id="{B822EAB6-B040-4BCA-A2CB-C81951B77DE9}">
            <xm:f>AND(AU14&gt;=Einstellungen!$D$221,AU14&lt;=Einstellungen!$E$221)</xm:f>
            <x14:dxf>
              <fill>
                <patternFill>
                  <bgColor theme="2" tint="-0.24994659260841701"/>
                </patternFill>
              </fill>
            </x14:dxf>
          </x14:cfRule>
          <x14:cfRule type="expression" priority="572" id="{447855D1-28D9-4E55-9431-79E53F8A8018}">
            <xm:f>AND(AU14&gt;=Einstellungen!$D$222,AU14&lt;=Einstellungen!$E$222)</xm:f>
            <x14:dxf>
              <fill>
                <patternFill>
                  <bgColor theme="2" tint="-0.24994659260841701"/>
                </patternFill>
              </fill>
            </x14:dxf>
          </x14:cfRule>
          <x14:cfRule type="expression" priority="573" id="{F10425FC-2C87-44F8-85F3-427413F7A04A}">
            <xm:f>AND(AU14&gt;=Einstellungen!$D$223,AU14&lt;=Einstellungen!$E$223)</xm:f>
            <x14:dxf>
              <fill>
                <patternFill>
                  <bgColor theme="2" tint="-0.24994659260841701"/>
                </patternFill>
              </fill>
            </x14:dxf>
          </x14:cfRule>
          <x14:cfRule type="expression" priority="574" id="{698C48F5-8591-4B8F-A043-B4C621EA7119}">
            <xm:f>AND(AU14&gt;=Einstellungen!$D$224,AU14&lt;=Einstellungen!$E$224)</xm:f>
            <x14:dxf>
              <fill>
                <patternFill>
                  <bgColor theme="2" tint="-0.24994659260841701"/>
                </patternFill>
              </fill>
            </x14:dxf>
          </x14:cfRule>
          <x14:cfRule type="expression" priority="575" id="{2BEA7F8F-8C12-492B-AE0D-F1AD4A2FD9F5}">
            <xm:f>AND(AU14&gt;=Einstellungen!$D$225,AU14&lt;=Einstellungen!$E$225)</xm:f>
            <x14:dxf>
              <fill>
                <patternFill>
                  <bgColor theme="2" tint="-0.24994659260841701"/>
                </patternFill>
              </fill>
            </x14:dxf>
          </x14:cfRule>
          <x14:cfRule type="expression" priority="576" id="{994EE670-BD23-488F-B827-BF0E6D1A4915}">
            <xm:f>AND(AU14&gt;=Einstellungen!$D$226,AU14&lt;=Einstellungen!$E$226)</xm:f>
            <x14:dxf>
              <fill>
                <patternFill>
                  <bgColor theme="2" tint="-0.24994659260841701"/>
                </patternFill>
              </fill>
            </x14:dxf>
          </x14:cfRule>
          <x14:cfRule type="expression" priority="577" id="{E2316A34-AB21-4887-B34C-ED07024ADBC8}">
            <xm:f>AND(AU14&gt;=Einstellungen!$D$227,AU14&lt;=Einstellungen!$E$227)</xm:f>
            <x14:dxf>
              <fill>
                <patternFill>
                  <bgColor theme="2" tint="-0.24994659260841701"/>
                </patternFill>
              </fill>
            </x14:dxf>
          </x14:cfRule>
          <xm:sqref>BC15 BC17 BC19 BC21 BC23 BC25 BC27 BC29 BC31 BC33 BC35 BC37 BC39 BC41 BC43 BC45 BC47 BC49 BC51 BC53 BC55 BC57 BC59 BC61 BC63 BC65 BC67 BC69 BC71 BC73 BC75 BC77 BC79 BC81 BC83 BC85</xm:sqref>
        </x14:conditionalFormatting>
        <x14:conditionalFormatting xmlns:xm="http://schemas.microsoft.com/office/excel/2006/main">
          <x14:cfRule type="expression" priority="558" id="{ED818D6F-35A8-4E9E-8F3E-47335C3CB84A}">
            <xm:f>AND(AU12&gt;=Einstellungen!$D$188,AU12&lt;=Einstellungen!$E$188)</xm:f>
            <x14:dxf>
              <fill>
                <patternFill>
                  <bgColor theme="7" tint="0.39994506668294322"/>
                </patternFill>
              </fill>
            </x14:dxf>
          </x14:cfRule>
          <x14:cfRule type="expression" priority="559" id="{15143CB4-22ED-4480-AB0A-3B7A17571C50}">
            <xm:f>AND(AU12&gt;=Einstellungen!$D$187,AU12&lt;=Einstellungen!$E$187)</xm:f>
            <x14:dxf>
              <fill>
                <patternFill>
                  <bgColor theme="7" tint="0.39994506668294322"/>
                </patternFill>
              </fill>
            </x14:dxf>
          </x14:cfRule>
          <x14:cfRule type="expression" priority="560" id="{B8916A4E-C218-41E9-8B3F-2FA6EE75042C}">
            <xm:f>AND(AU12&gt;=Einstellungen!$D$186,AU12&lt;=Einstellungen!$E$186)</xm:f>
            <x14:dxf>
              <fill>
                <patternFill>
                  <bgColor theme="7" tint="0.39994506668294322"/>
                </patternFill>
              </fill>
            </x14:dxf>
          </x14:cfRule>
          <x14:cfRule type="expression" priority="561" id="{F3AFCFE9-0393-4663-B2F8-FAF5FABECE7F}">
            <xm:f>AND(AU12&gt;=Einstellungen!$D$185,AU12&lt;=Einstellungen!$E$185)</xm:f>
            <x14:dxf>
              <fill>
                <patternFill>
                  <bgColor theme="7" tint="0.39994506668294322"/>
                </patternFill>
              </fill>
            </x14:dxf>
          </x14:cfRule>
          <x14:cfRule type="expression" priority="562" id="{5332FC66-05ED-49E2-9337-DF6319EC25C4}">
            <xm:f>AND(AU12&gt;=Einstellungen!$D$184,AU12&lt;=Einstellungen!$E$184)</xm:f>
            <x14:dxf>
              <fill>
                <patternFill>
                  <bgColor theme="7" tint="0.39994506668294322"/>
                </patternFill>
              </fill>
            </x14:dxf>
          </x14:cfRule>
          <x14:cfRule type="expression" priority="563" id="{DE0D4FCC-583A-421B-A035-FFD643A7C5AF}">
            <xm:f>AND(AU12&gt;=Einstellungen!$D$183,AU12&lt;=Einstellungen!$E$183)</xm:f>
            <x14:dxf>
              <fill>
                <patternFill>
                  <bgColor theme="7" tint="0.39994506668294322"/>
                </patternFill>
              </fill>
            </x14:dxf>
          </x14:cfRule>
          <x14:cfRule type="expression" priority="564" id="{8B1CD99F-6E4F-47A0-9523-ACB2D1F5CA20}">
            <xm:f>AND(AU12&gt;=Einstellungen!$D$182,AU12&lt;=Einstellungen!$E$182)</xm:f>
            <x14:dxf>
              <fill>
                <patternFill>
                  <bgColor theme="7" tint="0.39994506668294322"/>
                </patternFill>
              </fill>
            </x14:dxf>
          </x14:cfRule>
          <x14:cfRule type="expression" priority="565" id="{5BA16EE6-8256-426E-B954-1A4C17D4E15F}">
            <xm:f>AND(AU12&gt;=Einstellungen!$D$181,AU12&lt;=Einstellungen!$E$181)</xm:f>
            <x14:dxf>
              <fill>
                <patternFill>
                  <bgColor theme="7" tint="0.39994506668294322"/>
                </patternFill>
              </fill>
            </x14:dxf>
          </x14:cfRule>
          <x14:cfRule type="expression" priority="566" id="{0F2CE508-CEA1-4C96-B13C-705256B14BF7}">
            <xm:f>AND(AU12&gt;=Einstellungen!$D$180,AU12&lt;=Einstellungen!$E$180)</xm:f>
            <x14:dxf>
              <fill>
                <patternFill>
                  <bgColor theme="7" tint="0.39994506668294322"/>
                </patternFill>
              </fill>
            </x14:dxf>
          </x14:cfRule>
          <x14:cfRule type="expression" priority="567" id="{CFFF163F-2086-432A-906A-E54284F6CE16}">
            <xm:f>AND(AU12&gt;=Einstellungen!$D$179,AU12&lt;=Einstellungen!$E$179)</xm:f>
            <x14:dxf>
              <fill>
                <patternFill>
                  <bgColor theme="7" tint="0.39994506668294322"/>
                </patternFill>
              </fill>
            </x14:dxf>
          </x14:cfRule>
          <xm:sqref>AZ12</xm:sqref>
        </x14:conditionalFormatting>
        <x14:conditionalFormatting xmlns:xm="http://schemas.microsoft.com/office/excel/2006/main">
          <x14:cfRule type="expression" priority="548" id="{8650C4DF-6306-4835-8AA7-B7D5838A440D}">
            <xm:f>AND(AU14&gt;=Einstellungen!$D$201,AU14&lt;=Einstellungen!$E$201)</xm:f>
            <x14:dxf>
              <fill>
                <patternFill>
                  <bgColor theme="5" tint="0.59996337778862885"/>
                </patternFill>
              </fill>
            </x14:dxf>
          </x14:cfRule>
          <x14:cfRule type="expression" priority="549" id="{D9B3E326-6D5E-4505-B1CD-ED9B1C709513}">
            <xm:f>AND(AU14&gt;=Einstellungen!$D$200,AU14&lt;=Einstellungen!$E$200)</xm:f>
            <x14:dxf>
              <fill>
                <patternFill>
                  <bgColor theme="5" tint="0.59996337778862885"/>
                </patternFill>
              </fill>
            </x14:dxf>
          </x14:cfRule>
          <x14:cfRule type="expression" priority="550" id="{FCD45684-6504-42DD-B09D-534B590B5C3A}">
            <xm:f>AND(AU14&gt;=Einstellungen!$D$199,AU14&lt;=Einstellungen!$E$199)</xm:f>
            <x14:dxf>
              <fill>
                <patternFill>
                  <bgColor theme="5" tint="0.59996337778862885"/>
                </patternFill>
              </fill>
            </x14:dxf>
          </x14:cfRule>
          <x14:cfRule type="expression" priority="551" id="{FC2223B6-02C7-47A1-B3BF-917001E28CD6}">
            <xm:f>AND(AU14&gt;=Einstellungen!$D$198,AU14&lt;=Einstellungen!$E$198)</xm:f>
            <x14:dxf>
              <fill>
                <patternFill>
                  <bgColor theme="5" tint="0.59996337778862885"/>
                </patternFill>
              </fill>
            </x14:dxf>
          </x14:cfRule>
          <x14:cfRule type="expression" priority="552" id="{DFCD1131-8D51-47F5-84C0-EAD0F63FB0F5}">
            <xm:f>AND(AU14&gt;=Einstellungen!$D$197,AU14&lt;=Einstellungen!$E$197)</xm:f>
            <x14:dxf>
              <fill>
                <patternFill>
                  <bgColor theme="5" tint="0.59996337778862885"/>
                </patternFill>
              </fill>
            </x14:dxf>
          </x14:cfRule>
          <x14:cfRule type="expression" priority="553" id="{A22D1294-F220-44BB-AB8D-1C9EE31B29CD}">
            <xm:f>AND(AU14&gt;=Einstellungen!$D$196,AU14&lt;=Einstellungen!$E$196)</xm:f>
            <x14:dxf>
              <fill>
                <patternFill>
                  <bgColor theme="5" tint="0.59996337778862885"/>
                </patternFill>
              </fill>
            </x14:dxf>
          </x14:cfRule>
          <x14:cfRule type="expression" priority="554" id="{92145AB2-819C-43AA-B1EE-3503E7D8794E}">
            <xm:f>AND(AU14&gt;=Einstellungen!$D$195,AU14&lt;=Einstellungen!$E$195)</xm:f>
            <x14:dxf>
              <fill>
                <patternFill>
                  <bgColor theme="5" tint="0.59996337778862885"/>
                </patternFill>
              </fill>
            </x14:dxf>
          </x14:cfRule>
          <x14:cfRule type="expression" priority="555" id="{6AFA3ABB-1E12-4820-AE11-AA32A4CF9640}">
            <xm:f>AND(AU14&gt;=Einstellungen!$D$194,AU14&lt;=Einstellungen!$E$194)</xm:f>
            <x14:dxf>
              <fill>
                <patternFill>
                  <bgColor theme="5" tint="0.59996337778862885"/>
                </patternFill>
              </fill>
            </x14:dxf>
          </x14:cfRule>
          <x14:cfRule type="expression" priority="556" id="{A6F21B7D-ACEF-49A1-A8B2-357060A103F5}">
            <xm:f>AND(AU14&gt;=Einstellungen!$D$193,AU14&lt;=Einstellungen!$E$193)</xm:f>
            <x14:dxf>
              <fill>
                <patternFill>
                  <bgColor theme="5" tint="0.59996337778862885"/>
                </patternFill>
              </fill>
            </x14:dxf>
          </x14:cfRule>
          <x14:cfRule type="expression" priority="557" id="{51E1F4E6-2B29-40AF-9EAD-23FD6BC6AE5C}">
            <xm:f>AND(AU14&gt;=Einstellungen!$D$192,AU14&lt;=Einstellungen!$E$192)</xm:f>
            <x14:dxf>
              <fill>
                <patternFill>
                  <bgColor theme="5" tint="0.59996337778862885"/>
                </patternFill>
              </fill>
            </x14:dxf>
          </x14:cfRule>
          <xm:sqref>BA14 BA16 BA18 BA20 BA22 BA24 BA26 BA28 BA30 BA32 BA34 BA36 BA38 BA40 BA42 BA44 BA46 BA48 BA50 BA52 BA54 BA56 BA58 BA60 BA62 BA64 BA66 BA68 BA70 BA72 BA74 BA76 BA78 BA80 BA82 BA84</xm:sqref>
        </x14:conditionalFormatting>
        <x14:conditionalFormatting xmlns:xm="http://schemas.microsoft.com/office/excel/2006/main">
          <x14:cfRule type="expression" priority="538" id="{EE225DF0-A586-4D1C-B911-ED8EB81D292C}">
            <xm:f>AND(AU14&gt;=Einstellungen!$D$201,AU14&lt;=Einstellungen!$E$201)</xm:f>
            <x14:dxf>
              <fill>
                <patternFill>
                  <bgColor theme="5" tint="0.59996337778862885"/>
                </patternFill>
              </fill>
            </x14:dxf>
          </x14:cfRule>
          <x14:cfRule type="expression" priority="539" id="{D4494C4D-1C47-4DC1-BA51-0DA03FBF772A}">
            <xm:f>AND(AU14&gt;=Einstellungen!$D$200,AU14&lt;=Einstellungen!$E$200)</xm:f>
            <x14:dxf>
              <fill>
                <patternFill>
                  <bgColor theme="5" tint="0.59996337778862885"/>
                </patternFill>
              </fill>
            </x14:dxf>
          </x14:cfRule>
          <x14:cfRule type="expression" priority="540" id="{D10FA554-F2A5-4120-8DDF-A354AEA3A5AA}">
            <xm:f>AND(AU14&gt;=Einstellungen!$D$199,AU14&lt;=Einstellungen!$E$199)</xm:f>
            <x14:dxf>
              <fill>
                <patternFill>
                  <bgColor theme="5" tint="0.59996337778862885"/>
                </patternFill>
              </fill>
            </x14:dxf>
          </x14:cfRule>
          <x14:cfRule type="expression" priority="541" id="{B4F8A724-F8EE-41AA-9BEE-FAEAA86C1D2B}">
            <xm:f>AND(AU14&gt;=Einstellungen!$D$198,AU14&lt;=Einstellungen!$E$198)</xm:f>
            <x14:dxf>
              <fill>
                <patternFill>
                  <bgColor theme="5" tint="0.59996337778862885"/>
                </patternFill>
              </fill>
            </x14:dxf>
          </x14:cfRule>
          <x14:cfRule type="expression" priority="542" id="{9DBFA482-733A-4FB5-88D4-3D0CE59C43A5}">
            <xm:f>AND(AU14&gt;=Einstellungen!$D$197,AU14&lt;=Einstellungen!$E$197)</xm:f>
            <x14:dxf>
              <fill>
                <patternFill>
                  <bgColor theme="5" tint="0.59996337778862885"/>
                </patternFill>
              </fill>
            </x14:dxf>
          </x14:cfRule>
          <x14:cfRule type="expression" priority="543" id="{CF404DAD-1D06-44EE-ACA5-D06DDAFC2F5E}">
            <xm:f>AND(AU14&gt;=Einstellungen!$D$196,AU14&lt;=Einstellungen!$E$196)</xm:f>
            <x14:dxf>
              <fill>
                <patternFill>
                  <bgColor theme="5" tint="0.59996337778862885"/>
                </patternFill>
              </fill>
            </x14:dxf>
          </x14:cfRule>
          <x14:cfRule type="expression" priority="544" id="{C2B585E0-5443-4DCB-B4A2-9D5C69299943}">
            <xm:f>AND(AU14&gt;=Einstellungen!$D$195,AU14&lt;=Einstellungen!$E$195)</xm:f>
            <x14:dxf>
              <fill>
                <patternFill>
                  <bgColor theme="5" tint="0.59996337778862885"/>
                </patternFill>
              </fill>
            </x14:dxf>
          </x14:cfRule>
          <x14:cfRule type="expression" priority="545" id="{A1AB9A2B-E4F6-4782-ACC0-6E81443736B5}">
            <xm:f>AND(AU14&gt;=Einstellungen!$D$194,AU14&lt;=Einstellungen!$E$194)</xm:f>
            <x14:dxf>
              <fill>
                <patternFill>
                  <bgColor theme="5" tint="0.59996337778862885"/>
                </patternFill>
              </fill>
            </x14:dxf>
          </x14:cfRule>
          <x14:cfRule type="expression" priority="546" id="{381F8C7D-8A20-4494-88D5-1D01740ABF87}">
            <xm:f>AND(AU14&gt;=Einstellungen!$D$193,AU14&lt;=Einstellungen!$E$193)</xm:f>
            <x14:dxf>
              <fill>
                <patternFill>
                  <bgColor theme="5" tint="0.59996337778862885"/>
                </patternFill>
              </fill>
            </x14:dxf>
          </x14:cfRule>
          <x14:cfRule type="expression" priority="547" id="{55F04547-2543-432A-9735-6C536C87243F}">
            <xm:f>AND(AU14&gt;=Einstellungen!$D$192,AU14&lt;=Einstellungen!$E$192)</xm:f>
            <x14:dxf>
              <fill>
                <patternFill>
                  <bgColor theme="5" tint="0.59996337778862885"/>
                </patternFill>
              </fill>
            </x14:dxf>
          </x14:cfRule>
          <xm:sqref>BA15 BA17 BA19 BA21 BA23 BA25 BA27 BA29 BA31 BA33 BA35 BA37 BA39 BA41 BA43 BA45 BA47 BA49 BA51 BA53 BA55 BA57 BA59 BA61 BA63 BA65 BA67 BA69 BA71 BA73 BA75 BA77 BA79 BA81 BA83 BA85</xm:sqref>
        </x14:conditionalFormatting>
        <x14:conditionalFormatting xmlns:xm="http://schemas.microsoft.com/office/excel/2006/main">
          <x14:cfRule type="expression" priority="528" id="{978C5AF4-16B5-40F4-93E8-73F9FF4C0466}">
            <xm:f>AND(AU14&gt;=Einstellungen!$D$188,AU14&lt;=Einstellungen!$E$188)</xm:f>
            <x14:dxf>
              <fill>
                <patternFill>
                  <bgColor theme="7" tint="0.39994506668294322"/>
                </patternFill>
              </fill>
            </x14:dxf>
          </x14:cfRule>
          <x14:cfRule type="expression" priority="529" id="{0A510476-0F5F-4819-9C98-A159761F90CE}">
            <xm:f>AND(AU14&gt;=Einstellungen!$D$187,AU14&lt;=Einstellungen!$E$187)</xm:f>
            <x14:dxf>
              <fill>
                <patternFill>
                  <bgColor theme="7" tint="0.39994506668294322"/>
                </patternFill>
              </fill>
            </x14:dxf>
          </x14:cfRule>
          <x14:cfRule type="expression" priority="530" id="{94950891-9D54-4856-B4DD-26B6A63A7C78}">
            <xm:f>AND(AU14&gt;=Einstellungen!$D$186,AU14&lt;=Einstellungen!$E$186)</xm:f>
            <x14:dxf>
              <fill>
                <patternFill>
                  <bgColor theme="7" tint="0.39994506668294322"/>
                </patternFill>
              </fill>
            </x14:dxf>
          </x14:cfRule>
          <x14:cfRule type="expression" priority="531" id="{44E2E5F3-8B8C-4885-8ED8-ED49ADE6E204}">
            <xm:f>AND(AU14&gt;=Einstellungen!$D$185,AU14&lt;=Einstellungen!$E$185)</xm:f>
            <x14:dxf>
              <fill>
                <patternFill>
                  <bgColor theme="7" tint="0.39994506668294322"/>
                </patternFill>
              </fill>
            </x14:dxf>
          </x14:cfRule>
          <x14:cfRule type="expression" priority="532" id="{845EFE69-20F5-46CF-9439-41ABE44CA9C3}">
            <xm:f>AND(AU14&gt;=Einstellungen!$D$184,AU14&lt;=Einstellungen!$E$184)</xm:f>
            <x14:dxf>
              <fill>
                <patternFill>
                  <bgColor theme="7" tint="0.39994506668294322"/>
                </patternFill>
              </fill>
            </x14:dxf>
          </x14:cfRule>
          <x14:cfRule type="expression" priority="533" id="{BBB279BA-F071-48BE-9DFA-9FC9A851EEA0}">
            <xm:f>AND(AU14&gt;=Einstellungen!$D$183,AU14&lt;=Einstellungen!$E$183)</xm:f>
            <x14:dxf>
              <fill>
                <patternFill>
                  <bgColor theme="7" tint="0.39994506668294322"/>
                </patternFill>
              </fill>
            </x14:dxf>
          </x14:cfRule>
          <x14:cfRule type="expression" priority="534" id="{65B42688-C21C-4D64-BB4E-F5FA3DD14F43}">
            <xm:f>AND(AU14&gt;=Einstellungen!$D$182,AU14&lt;=Einstellungen!$E$182)</xm:f>
            <x14:dxf>
              <fill>
                <patternFill>
                  <bgColor theme="7" tint="0.39994506668294322"/>
                </patternFill>
              </fill>
            </x14:dxf>
          </x14:cfRule>
          <x14:cfRule type="expression" priority="535" id="{1D666199-75AC-4763-8044-86B84DE5EB87}">
            <xm:f>AND(AU14&gt;=Einstellungen!$D$181,AU14&lt;=Einstellungen!$E$181)</xm:f>
            <x14:dxf>
              <fill>
                <patternFill>
                  <bgColor theme="7" tint="0.39994506668294322"/>
                </patternFill>
              </fill>
            </x14:dxf>
          </x14:cfRule>
          <x14:cfRule type="expression" priority="536" id="{7FB73CDB-E1EE-42E2-A4F4-EFE83717122F}">
            <xm:f>AND(AU14&gt;=Einstellungen!$D$180,AU14&lt;=Einstellungen!$E$180)</xm:f>
            <x14:dxf>
              <fill>
                <patternFill>
                  <bgColor theme="7" tint="0.39994506668294322"/>
                </patternFill>
              </fill>
            </x14:dxf>
          </x14:cfRule>
          <x14:cfRule type="expression" priority="537" id="{A193FD06-D556-4349-929F-1B34E3F5233E}">
            <xm:f>AND(AU14&gt;=Einstellungen!$D$179,AU14&lt;=Einstellungen!$E$179)</xm:f>
            <x14:dxf>
              <fill>
                <patternFill>
                  <bgColor theme="7" tint="0.39994506668294322"/>
                </patternFill>
              </fill>
            </x14:dxf>
          </x14:cfRule>
          <xm:sqref>AZ15 AZ17 AZ19 AZ21 AZ23 AZ25 AZ27 AZ29 AZ31 AZ33 AZ35 AZ37 AZ39 AZ41 AZ43 AZ45 AZ47 AZ49 AZ51 AZ53 AZ55 AZ57 AZ59 AZ61 AZ63 AZ65 AZ67 AZ69 AZ71 AZ73 AZ75 AZ77 AZ79 AZ81 AZ83 AZ85</xm:sqref>
        </x14:conditionalFormatting>
        <x14:conditionalFormatting xmlns:xm="http://schemas.microsoft.com/office/excel/2006/main">
          <x14:cfRule type="expression" priority="518" id="{7EC85679-7882-422E-8C1D-1C808F613FD9}">
            <xm:f>AND(AU14&gt;=Einstellungen!$D$188,AU14&lt;=Einstellungen!$E$188)</xm:f>
            <x14:dxf>
              <fill>
                <patternFill>
                  <bgColor theme="7" tint="0.39994506668294322"/>
                </patternFill>
              </fill>
            </x14:dxf>
          </x14:cfRule>
          <x14:cfRule type="expression" priority="519" id="{321C4538-0EF6-430E-B9B9-9A1315260729}">
            <xm:f>AND(AU14&gt;=Einstellungen!$D$187,AU14&lt;=Einstellungen!$E$187)</xm:f>
            <x14:dxf>
              <fill>
                <patternFill>
                  <bgColor theme="7" tint="0.39994506668294322"/>
                </patternFill>
              </fill>
            </x14:dxf>
          </x14:cfRule>
          <x14:cfRule type="expression" priority="520" id="{57883BEF-2C5F-4B7D-9DFE-5D6313EB05E0}">
            <xm:f>AND(AU14&gt;=Einstellungen!$D$186,AU14&lt;=Einstellungen!$E$186)</xm:f>
            <x14:dxf>
              <fill>
                <patternFill>
                  <bgColor theme="7" tint="0.39994506668294322"/>
                </patternFill>
              </fill>
            </x14:dxf>
          </x14:cfRule>
          <x14:cfRule type="expression" priority="521" id="{4DC82413-68D2-4845-90AC-44559F64F591}">
            <xm:f>AND(AU14&gt;=Einstellungen!$D$185,AU14&lt;=Einstellungen!$E$185)</xm:f>
            <x14:dxf>
              <fill>
                <patternFill>
                  <bgColor theme="7" tint="0.39994506668294322"/>
                </patternFill>
              </fill>
            </x14:dxf>
          </x14:cfRule>
          <x14:cfRule type="expression" priority="522" id="{C05517D4-0248-435E-8370-6B77C6406EF9}">
            <xm:f>AND(AU14&gt;=Einstellungen!$D$184,AU14&lt;=Einstellungen!$E$184)</xm:f>
            <x14:dxf>
              <fill>
                <patternFill>
                  <bgColor theme="7" tint="0.39994506668294322"/>
                </patternFill>
              </fill>
            </x14:dxf>
          </x14:cfRule>
          <x14:cfRule type="expression" priority="523" id="{6DF7B54B-CF2C-492B-AD96-AC4E815D3F3E}">
            <xm:f>AND(AU14&gt;=Einstellungen!$D$183,AU14&lt;=Einstellungen!$E$183)</xm:f>
            <x14:dxf>
              <fill>
                <patternFill>
                  <bgColor theme="7" tint="0.39994506668294322"/>
                </patternFill>
              </fill>
            </x14:dxf>
          </x14:cfRule>
          <x14:cfRule type="expression" priority="524" id="{7D70A474-AB93-46EB-B822-7F3F85BBF42A}">
            <xm:f>AND(AU14&gt;=Einstellungen!$D$182,AU14&lt;=Einstellungen!$E$182)</xm:f>
            <x14:dxf>
              <fill>
                <patternFill>
                  <bgColor theme="7" tint="0.39994506668294322"/>
                </patternFill>
              </fill>
            </x14:dxf>
          </x14:cfRule>
          <x14:cfRule type="expression" priority="525" id="{AE8D8AC2-F690-482C-9683-D22C43468145}">
            <xm:f>AND(AU14&gt;=Einstellungen!$D$181,AU14&lt;=Einstellungen!$E$181)</xm:f>
            <x14:dxf>
              <fill>
                <patternFill>
                  <bgColor theme="7" tint="0.39994506668294322"/>
                </patternFill>
              </fill>
            </x14:dxf>
          </x14:cfRule>
          <x14:cfRule type="expression" priority="526" id="{842A545C-4610-433F-B27E-BD654FFE1D61}">
            <xm:f>AND(AU14&gt;=Einstellungen!$D$180,AU14&lt;=Einstellungen!$E$180)</xm:f>
            <x14:dxf>
              <fill>
                <patternFill>
                  <bgColor theme="7" tint="0.39994506668294322"/>
                </patternFill>
              </fill>
            </x14:dxf>
          </x14:cfRule>
          <x14:cfRule type="expression" priority="527" id="{8697C39B-D3A9-4453-B3FD-9B9D757CFFC5}">
            <xm:f>AND(AU14&gt;=Einstellungen!$D$179,AU14&lt;=Einstellungen!$E$179)</xm:f>
            <x14:dxf>
              <fill>
                <patternFill>
                  <bgColor theme="7" tint="0.39994506668294322"/>
                </patternFill>
              </fill>
            </x14:dxf>
          </x14:cfRule>
          <xm:sqref>AZ14 AZ16 AZ18 AZ20 AZ22 AZ24 AZ26 AZ28 AZ30 AZ32 AZ34 AZ36 AZ38 AZ40 AZ42 AZ44 AZ46 AZ48 AZ50 AZ52 AZ54 AZ56 AZ58 AZ60 AZ62 AZ64 AZ66 AZ68 AZ70 AZ72 AZ74 AZ76 AZ78 AZ80 AZ82 AZ84</xm:sqref>
        </x14:conditionalFormatting>
        <x14:conditionalFormatting xmlns:xm="http://schemas.microsoft.com/office/excel/2006/main">
          <x14:cfRule type="expression" priority="508" id="{16034DAA-92F8-44FA-B1B8-AEB57508D886}">
            <xm:f>AND(AU14&gt;=Einstellungen!$D$205,AU14&lt;=Einstellungen!$E$205)</xm:f>
            <x14:dxf>
              <fill>
                <patternFill>
                  <bgColor rgb="FFFFC000"/>
                </patternFill>
              </fill>
            </x14:dxf>
          </x14:cfRule>
          <x14:cfRule type="expression" priority="509" id="{D4700E7A-1A52-4D81-849F-1759BD404075}">
            <xm:f>AND( AU14&gt;=Einstellungen!$D$206,AU14&lt;=Einstellungen!$E$206)</xm:f>
            <x14:dxf>
              <fill>
                <patternFill>
                  <bgColor rgb="FFFFC000"/>
                </patternFill>
              </fill>
            </x14:dxf>
          </x14:cfRule>
          <x14:cfRule type="expression" priority="510" id="{6F586A37-318D-408F-9E02-5738F8082D87}">
            <xm:f>AND(AU14&gt;=Einstellungen!$D$207,AU14&lt;=Einstellungen!$E$207)</xm:f>
            <x14:dxf>
              <fill>
                <patternFill>
                  <bgColor rgb="FFFFC000"/>
                </patternFill>
              </fill>
            </x14:dxf>
          </x14:cfRule>
          <x14:cfRule type="expression" priority="511" id="{5A4BA1B3-DFE8-4169-AEF4-95525A1352F6}">
            <xm:f>AND(AU14&gt;=Einstellungen!$D$208,AU14&lt;=Einstellungen!$E$208)</xm:f>
            <x14:dxf>
              <fill>
                <patternFill>
                  <bgColor rgb="FFFFC000"/>
                </patternFill>
              </fill>
            </x14:dxf>
          </x14:cfRule>
          <x14:cfRule type="expression" priority="512" id="{5F7115C8-D4B6-4AB5-BB26-DB16FEE9BA75}">
            <xm:f>AND(AU14&gt;=Einstellungen!$D$209,AU14&lt;=Einstellungen!$E$209)</xm:f>
            <x14:dxf>
              <fill>
                <patternFill>
                  <bgColor rgb="FFFFC000"/>
                </patternFill>
              </fill>
            </x14:dxf>
          </x14:cfRule>
          <x14:cfRule type="expression" priority="513" id="{DF3F587A-EC92-4B9A-BA13-EE3FC5D1F7C7}">
            <xm:f>AND(AU14&gt;=Einstellungen!$D$210,AU14&lt;=Einstellungen!$E$210)</xm:f>
            <x14:dxf>
              <fill>
                <patternFill>
                  <bgColor rgb="FFFFC000"/>
                </patternFill>
              </fill>
            </x14:dxf>
          </x14:cfRule>
          <x14:cfRule type="expression" priority="514" id="{63A44F20-4340-44BD-9286-33D79464428F}">
            <xm:f>AND(AU14&gt;=Einstellungen!$D$211,AU14&lt;=Einstellungen!$E$211)</xm:f>
            <x14:dxf>
              <fill>
                <patternFill>
                  <bgColor rgb="FFFFC000"/>
                </patternFill>
              </fill>
            </x14:dxf>
          </x14:cfRule>
          <x14:cfRule type="expression" priority="515" id="{C01681F4-4684-4539-A9CF-4CAABB92031C}">
            <xm:f>AND(AU14&gt;=Einstellungen!$D$212,AU14&lt;=Einstellungen!$E$212)</xm:f>
            <x14:dxf>
              <fill>
                <patternFill>
                  <bgColor rgb="FFFFC000"/>
                </patternFill>
              </fill>
            </x14:dxf>
          </x14:cfRule>
          <x14:cfRule type="expression" priority="516" id="{697B076A-6275-401F-A217-6798CB805015}">
            <xm:f>AND(AU14&gt;=Einstellungen!$D$213,AU14&lt;=Einstellungen!$E$213)</xm:f>
            <x14:dxf>
              <fill>
                <patternFill>
                  <bgColor rgb="FFFFC000"/>
                </patternFill>
              </fill>
            </x14:dxf>
          </x14:cfRule>
          <x14:cfRule type="expression" priority="517" id="{AC5855AC-2D23-4014-A162-F559B185C1D2}">
            <xm:f>AND(AU14&gt;=Einstellungen!$D$214,AU14&lt;=Einstellungen!$E$214)</xm:f>
            <x14:dxf>
              <fill>
                <patternFill>
                  <bgColor rgb="FFFFC000"/>
                </patternFill>
              </fill>
            </x14:dxf>
          </x14:cfRule>
          <xm:sqref>BB14 BB16 BB18 BB20 BB22 BB24 BB26 BB28 BB30 BB32 BB34 BB36 BB38 BB40 BB42 BB44 BB46 BB48 BB50 BB52 BB54 BB56 BB58 BB60 BB62 BB64 BB66 BB68 BB70 BB72 BB74 BB76 BB78 BB80 BB82 BB84</xm:sqref>
        </x14:conditionalFormatting>
        <x14:conditionalFormatting xmlns:xm="http://schemas.microsoft.com/office/excel/2006/main">
          <x14:cfRule type="expression" priority="498" id="{3E806754-5B15-43B4-B88C-2C05A84D769B}">
            <xm:f>AND(AU14&gt;=Einstellungen!$D$205,AU14&lt;=Einstellungen!$E$205)</xm:f>
            <x14:dxf>
              <fill>
                <patternFill>
                  <bgColor rgb="FFFFC000"/>
                </patternFill>
              </fill>
            </x14:dxf>
          </x14:cfRule>
          <x14:cfRule type="expression" priority="499" id="{458B02C7-73E2-4A75-A4B4-CA707D0096C4}">
            <xm:f>AND(AU14&gt;=Einstellungen!$D$206,AU14&lt;=Einstellungen!$E$206)</xm:f>
            <x14:dxf>
              <fill>
                <patternFill>
                  <bgColor rgb="FFFFC000"/>
                </patternFill>
              </fill>
            </x14:dxf>
          </x14:cfRule>
          <x14:cfRule type="expression" priority="500" id="{4161F6B3-0231-48F5-B299-EBA5387B990D}">
            <xm:f>AND(AU14&gt;=Einstellungen!$D$207,AU14&lt;=Einstellungen!$E$207)</xm:f>
            <x14:dxf>
              <fill>
                <patternFill>
                  <bgColor rgb="FFFFC000"/>
                </patternFill>
              </fill>
            </x14:dxf>
          </x14:cfRule>
          <x14:cfRule type="expression" priority="501" id="{C3617C74-8F66-4D82-A536-35C1374E7303}">
            <xm:f>AND(AU14&gt;=Einstellungen!$D$208,AU14&lt;=Einstellungen!$E$208)</xm:f>
            <x14:dxf>
              <fill>
                <patternFill>
                  <bgColor rgb="FFFFC000"/>
                </patternFill>
              </fill>
            </x14:dxf>
          </x14:cfRule>
          <x14:cfRule type="expression" priority="502" id="{CA26120A-F186-42DA-B574-85DFF413AAA5}">
            <xm:f>AND(AU14&gt;=Einstellungen!$D$209,AU14&lt;=Einstellungen!$E$209)</xm:f>
            <x14:dxf>
              <fill>
                <patternFill>
                  <bgColor rgb="FFFFC000"/>
                </patternFill>
              </fill>
            </x14:dxf>
          </x14:cfRule>
          <x14:cfRule type="expression" priority="503" id="{2AECE127-EFF3-4B89-8AFB-98FFDD845B65}">
            <xm:f>AND(AU14&gt;=Einstellungen!$D$210,AU14&lt;=Einstellungen!$E$210)</xm:f>
            <x14:dxf>
              <fill>
                <patternFill>
                  <bgColor rgb="FFFFC000"/>
                </patternFill>
              </fill>
            </x14:dxf>
          </x14:cfRule>
          <x14:cfRule type="expression" priority="504" id="{037F8025-4724-49A5-ACB0-31C84994C532}">
            <xm:f>AND(AU14&gt;=Einstellungen!$D$211,AU14&lt;=Einstellungen!$E$211)</xm:f>
            <x14:dxf>
              <fill>
                <patternFill>
                  <bgColor rgb="FFFFC000"/>
                </patternFill>
              </fill>
            </x14:dxf>
          </x14:cfRule>
          <x14:cfRule type="expression" priority="505" id="{B0C7708E-013A-4B20-8183-164D32E3E43D}">
            <xm:f>AND(AU14&gt;=Einstellungen!$D$212,AU14&lt;=Einstellungen!$E$212)</xm:f>
            <x14:dxf>
              <fill>
                <patternFill>
                  <bgColor rgb="FFFFC000"/>
                </patternFill>
              </fill>
            </x14:dxf>
          </x14:cfRule>
          <x14:cfRule type="expression" priority="506" id="{CEA8E147-D28A-4736-AB92-77379E26FFBA}">
            <xm:f>AND(AU14&gt;=Einstellungen!$D$213,AU14&lt;=Einstellungen!$E$213)</xm:f>
            <x14:dxf>
              <fill>
                <patternFill>
                  <bgColor rgb="FFFFC000"/>
                </patternFill>
              </fill>
            </x14:dxf>
          </x14:cfRule>
          <x14:cfRule type="expression" priority="507" id="{CB8F5CF6-EAA4-4115-91B1-E95C53C2941D}">
            <xm:f>AND(AU14&gt;=Einstellungen!$D$214,AU14&lt;=Einstellungen!$E$214)</xm:f>
            <x14:dxf>
              <fill>
                <patternFill>
                  <bgColor rgb="FFFFC000"/>
                </patternFill>
              </fill>
            </x14:dxf>
          </x14:cfRule>
          <xm:sqref>BB15 BB17 BB19 BB21 BB23 BB25 BB27 BB29 BB31 BB33 BB35 BB37 BB39 BB41 BB43 BB45 BB47 BB49 BB51 BB53 BB55 BB57 BB59 BB61 BB63 BB65 BB67 BB69 BB71 BB73 BB75 BB77 BB79 BB81 BB83 BB85</xm:sqref>
        </x14:conditionalFormatting>
        <x14:conditionalFormatting xmlns:xm="http://schemas.microsoft.com/office/excel/2006/main">
          <x14:cfRule type="expression" priority="497" id="{5A962734-54A8-4CB0-9D3E-02B753F41770}">
            <xm:f>AND(Einstellungen!$F$49="x")</xm:f>
            <x14:dxf>
              <fill>
                <patternFill>
                  <bgColor theme="0" tint="-0.14996795556505021"/>
                </patternFill>
              </fill>
            </x14:dxf>
          </x14:cfRule>
          <xm:sqref>L34:L37 L48:L51 L62:L65 L76:L79</xm:sqref>
        </x14:conditionalFormatting>
        <x14:conditionalFormatting xmlns:xm="http://schemas.microsoft.com/office/excel/2006/main">
          <x14:cfRule type="expression" priority="496" id="{16C5C48F-8941-4A3D-A2DB-777EC87CC10A}">
            <xm:f>AND(Einstellungen!$F$49="x")</xm:f>
            <x14:dxf>
              <fill>
                <patternFill>
                  <bgColor theme="0" tint="-0.14996795556505021"/>
                </patternFill>
              </fill>
            </x14:dxf>
          </x14:cfRule>
          <xm:sqref>L34:L37</xm:sqref>
        </x14:conditionalFormatting>
        <x14:conditionalFormatting xmlns:xm="http://schemas.microsoft.com/office/excel/2006/main">
          <x14:cfRule type="expression" priority="495" id="{E178C681-6674-4BFC-AE1C-5520EBA7660F}">
            <xm:f>AND(Einstellungen!$F$49="x")</xm:f>
            <x14:dxf>
              <fill>
                <patternFill>
                  <bgColor theme="0" tint="-0.14996795556505021"/>
                </patternFill>
              </fill>
            </x14:dxf>
          </x14:cfRule>
          <xm:sqref>L48:L51</xm:sqref>
        </x14:conditionalFormatting>
        <x14:conditionalFormatting xmlns:xm="http://schemas.microsoft.com/office/excel/2006/main">
          <x14:cfRule type="expression" priority="494" id="{D379045F-B585-4D36-9292-1C2ECF4C2E1F}">
            <xm:f>AND(Einstellungen!$F$49="x")</xm:f>
            <x14:dxf>
              <fill>
                <patternFill>
                  <bgColor theme="0" tint="-0.14996795556505021"/>
                </patternFill>
              </fill>
            </x14:dxf>
          </x14:cfRule>
          <xm:sqref>L62:L65</xm:sqref>
        </x14:conditionalFormatting>
        <x14:conditionalFormatting xmlns:xm="http://schemas.microsoft.com/office/excel/2006/main">
          <x14:cfRule type="expression" priority="493" id="{7E3726F2-2808-4883-A464-14D07AB13F80}">
            <xm:f>AND(Einstellungen!$F$49="x")</xm:f>
            <x14:dxf>
              <fill>
                <patternFill>
                  <bgColor theme="0" tint="-0.14996795556505021"/>
                </patternFill>
              </fill>
            </x14:dxf>
          </x14:cfRule>
          <xm:sqref>L76:L79</xm:sqref>
        </x14:conditionalFormatting>
        <x14:conditionalFormatting xmlns:xm="http://schemas.microsoft.com/office/excel/2006/main">
          <x14:cfRule type="expression" priority="483" id="{562900EE-B42E-4E41-8340-AF39D71DA3B3}">
            <xm:f>AND(K12&gt;=Einstellungen!$D$136,K12&lt;=Einstellungen!$E$136)</xm:f>
            <x14:dxf>
              <fill>
                <patternFill>
                  <bgColor rgb="FF00B050"/>
                </patternFill>
              </fill>
            </x14:dxf>
          </x14:cfRule>
          <x14:cfRule type="expression" priority="484" id="{21421BF6-430C-460D-AFFA-C5DC9C9532E6}">
            <xm:f>AND(K12&gt;=Einstellungen!$D$135,K12&lt;=Einstellungen!$E$135)</xm:f>
            <x14:dxf>
              <fill>
                <patternFill>
                  <bgColor rgb="FF00B050"/>
                </patternFill>
              </fill>
            </x14:dxf>
          </x14:cfRule>
          <x14:cfRule type="expression" priority="485" id="{98E8EA7B-290C-43D1-8364-5E6F7DBE4A2C}">
            <xm:f>AND(K12&gt;=Einstellungen!$D$134,K12&lt;=Einstellungen!$E$134)</xm:f>
            <x14:dxf>
              <fill>
                <patternFill>
                  <bgColor rgb="FF00B050"/>
                </patternFill>
              </fill>
            </x14:dxf>
          </x14:cfRule>
          <x14:cfRule type="expression" priority="486" id="{F7F84F57-E6B7-4CA2-AEB7-6DA9FAD7369A}">
            <xm:f>AND(K12&gt;=Einstellungen!$D$133,K12&lt;=Einstellungen!$E$133)</xm:f>
            <x14:dxf>
              <fill>
                <patternFill>
                  <bgColor rgb="FF00B050"/>
                </patternFill>
              </fill>
            </x14:dxf>
          </x14:cfRule>
          <x14:cfRule type="expression" priority="487" id="{2BEDC4B2-3E2E-448B-8802-CB2F25023000}">
            <xm:f>AND(K12&gt;=Einstellungen!$D$132,K12&lt;=Einstellungen!$E$132)</xm:f>
            <x14:dxf>
              <fill>
                <patternFill>
                  <bgColor rgb="FF00B050"/>
                </patternFill>
              </fill>
            </x14:dxf>
          </x14:cfRule>
          <x14:cfRule type="expression" priority="488" id="{1C8B0AF1-6336-4218-835B-66C477CEA8E0}">
            <xm:f>AND(K12&gt;=Einstellungen!$D$131,K12&lt;=Einstellungen!$E$131)</xm:f>
            <x14:dxf>
              <fill>
                <patternFill>
                  <bgColor rgb="FF00B050"/>
                </patternFill>
              </fill>
            </x14:dxf>
          </x14:cfRule>
          <x14:cfRule type="expression" priority="489" id="{4374825F-C81A-4C21-8671-2961EDAB1362}">
            <xm:f>AND(K12&gt;=Einstellungen!$D$130,K12&lt;=Einstellungen!$E$130)</xm:f>
            <x14:dxf>
              <fill>
                <patternFill>
                  <bgColor rgb="FF00B050"/>
                </patternFill>
              </fill>
            </x14:dxf>
          </x14:cfRule>
          <x14:cfRule type="expression" priority="490" id="{87F49BD7-E03A-46A1-95B2-68D2F8DE84F3}">
            <xm:f>AND(K12&gt;=Einstellungen!$D$129,K12&lt;=Einstellungen!$E$129)</xm:f>
            <x14:dxf>
              <fill>
                <patternFill>
                  <bgColor rgb="FF00B050"/>
                </patternFill>
              </fill>
            </x14:dxf>
          </x14:cfRule>
          <x14:cfRule type="expression" priority="491" id="{12FA2B9C-B9D3-4944-8036-2A474DCFA45F}">
            <xm:f>AND(K12&gt;=Einstellungen!$D$128,K12&lt;=Einstellungen!$E$128)</xm:f>
            <x14:dxf>
              <fill>
                <patternFill>
                  <bgColor rgb="FF00B050"/>
                </patternFill>
              </fill>
            </x14:dxf>
          </x14:cfRule>
          <x14:cfRule type="expression" priority="492" id="{431E1D72-CDCA-4D72-AB89-2605B57C43F2}">
            <xm:f>AND(K12&gt;=Einstellungen!$D$127,K12&lt;=Einstellungen!$E$127)</xm:f>
            <x14:dxf>
              <fill>
                <patternFill>
                  <bgColor rgb="FF00B050"/>
                </patternFill>
              </fill>
            </x14:dxf>
          </x14:cfRule>
          <xm:sqref>L17 L19 L25 L27 L29 L31 L33 L39 L41 L43 L45 L47 L53 L55 L57 L59 L61 L67 L69 L71 L73 L75 L81 L83 L85 L35 L37 L49 L51 L63 L65 L77 L79 L13 L15</xm:sqref>
        </x14:conditionalFormatting>
        <x14:conditionalFormatting xmlns:xm="http://schemas.microsoft.com/office/excel/2006/main">
          <x14:cfRule type="expression" priority="473" id="{7D980D42-1952-454E-A95B-8DC2EF2BD4A4}">
            <xm:f>AND(K12&gt;=Einstellungen!$D$136,K12&lt;=Einstellungen!$E$136)</xm:f>
            <x14:dxf>
              <fill>
                <patternFill>
                  <bgColor rgb="FF00B050"/>
                </patternFill>
              </fill>
            </x14:dxf>
          </x14:cfRule>
          <x14:cfRule type="expression" priority="474" id="{21B7907A-B704-4E82-BFBB-AB3F891013BE}">
            <xm:f>AND(K12&gt;=Einstellungen!$D$135,K12&lt;=Einstellungen!$E$135)</xm:f>
            <x14:dxf>
              <fill>
                <patternFill>
                  <bgColor rgb="FF00B050"/>
                </patternFill>
              </fill>
            </x14:dxf>
          </x14:cfRule>
          <x14:cfRule type="expression" priority="475" id="{3197B51A-FB56-46BA-9FF8-32AF8496B7D2}">
            <xm:f>AND(K12&gt;=Einstellungen!$D$134,K12&lt;=Einstellungen!$E$134)</xm:f>
            <x14:dxf>
              <fill>
                <patternFill>
                  <bgColor rgb="FF00B050"/>
                </patternFill>
              </fill>
            </x14:dxf>
          </x14:cfRule>
          <x14:cfRule type="expression" priority="476" id="{53AF0600-73D3-477D-8BA1-5950615FBF86}">
            <xm:f>AND(K12&gt;=Einstellungen!$D$133,K12&lt;=Einstellungen!$E$133)</xm:f>
            <x14:dxf>
              <fill>
                <patternFill>
                  <bgColor rgb="FF00B050"/>
                </patternFill>
              </fill>
            </x14:dxf>
          </x14:cfRule>
          <x14:cfRule type="expression" priority="477" id="{4F9A371D-3E08-4EAF-8751-895C1953F10F}">
            <xm:f>AND(K12&gt;=Einstellungen!$D$132,K12&lt;=Einstellungen!$E$132)</xm:f>
            <x14:dxf>
              <fill>
                <patternFill>
                  <bgColor rgb="FF00B050"/>
                </patternFill>
              </fill>
            </x14:dxf>
          </x14:cfRule>
          <x14:cfRule type="expression" priority="478" id="{3A94CBF3-22B8-4CC0-A88A-170AB6829106}">
            <xm:f>AND(K12&gt;=Einstellungen!$D$131,K12&lt;=Einstellungen!$E$131)</xm:f>
            <x14:dxf>
              <fill>
                <patternFill>
                  <bgColor rgb="FF00B050"/>
                </patternFill>
              </fill>
            </x14:dxf>
          </x14:cfRule>
          <x14:cfRule type="expression" priority="479" id="{8ACAA435-3A32-4536-9D78-118C912F52F2}">
            <xm:f>AND(K12&gt;=Einstellungen!$D$130,K12&lt;=Einstellungen!$E$130)</xm:f>
            <x14:dxf>
              <fill>
                <patternFill>
                  <bgColor rgb="FF00B050"/>
                </patternFill>
              </fill>
            </x14:dxf>
          </x14:cfRule>
          <x14:cfRule type="expression" priority="480" id="{AA22208E-8B0C-4FAB-A603-7A10E9C2EB6E}">
            <xm:f>AND(K12&gt;=Einstellungen!$D$129,K12&lt;=Einstellungen!$E$129)</xm:f>
            <x14:dxf>
              <fill>
                <patternFill>
                  <bgColor rgb="FF00B050"/>
                </patternFill>
              </fill>
            </x14:dxf>
          </x14:cfRule>
          <x14:cfRule type="expression" priority="481" id="{8BC3B4B1-68B0-4290-8106-DCB86E783C1A}">
            <xm:f>AND(K12&gt;=Einstellungen!$D$128,K12&lt;=Einstellungen!$E$128)</xm:f>
            <x14:dxf>
              <fill>
                <patternFill>
                  <bgColor rgb="FF00B050"/>
                </patternFill>
              </fill>
            </x14:dxf>
          </x14:cfRule>
          <x14:cfRule type="expression" priority="482" id="{60EA7EF3-87A6-473D-A1C3-D9C9D434CD7C}">
            <xm:f>AND(K12&gt;=Einstellungen!$D$127,K12&lt;=Einstellungen!$E$127)</xm:f>
            <x14:dxf>
              <fill>
                <patternFill>
                  <bgColor rgb="FF00B050"/>
                </patternFill>
              </fill>
            </x14:dxf>
          </x14:cfRule>
          <xm:sqref>L12 L16 L18 L24 L26 L28 L30 L32 L38 L40 L42 L44 L46 L52 L54 L56 L58 L60 L66 L68 L70 L72 L74 L80 L82 L84 L34 L36 L48 L50 L62 L64 L76 L78 L14</xm:sqref>
        </x14:conditionalFormatting>
        <x14:conditionalFormatting xmlns:xm="http://schemas.microsoft.com/office/excel/2006/main">
          <x14:cfRule type="expression" priority="472" id="{5C99C201-3659-4AC8-BB38-D8690E3F0BA9}">
            <xm:f>AND(Einstellungen!$F$49="x")</xm:f>
            <x14:dxf>
              <fill>
                <patternFill>
                  <bgColor theme="0" tint="-0.14996795556505021"/>
                </patternFill>
              </fill>
            </x14:dxf>
          </x14:cfRule>
          <xm:sqref>U20:U23 U34:U37 U48:U51 U62:U65 U76:U79</xm:sqref>
        </x14:conditionalFormatting>
        <x14:conditionalFormatting xmlns:xm="http://schemas.microsoft.com/office/excel/2006/main">
          <x14:cfRule type="expression" priority="471" id="{A237F2CF-C928-432F-A2AA-8A5F59CE6A07}">
            <xm:f>AND(Einstellungen!$F$49="x")</xm:f>
            <x14:dxf>
              <fill>
                <patternFill>
                  <bgColor theme="0" tint="-0.14996795556505021"/>
                </patternFill>
              </fill>
            </x14:dxf>
          </x14:cfRule>
          <xm:sqref>U20:U23</xm:sqref>
        </x14:conditionalFormatting>
        <x14:conditionalFormatting xmlns:xm="http://schemas.microsoft.com/office/excel/2006/main">
          <x14:cfRule type="expression" priority="470" id="{4723B646-60F8-446A-8EBC-71CD52F24AE3}">
            <xm:f>AND(Einstellungen!$F$49="x")</xm:f>
            <x14:dxf>
              <fill>
                <patternFill>
                  <bgColor theme="0" tint="-0.14996795556505021"/>
                </patternFill>
              </fill>
            </x14:dxf>
          </x14:cfRule>
          <xm:sqref>U34:U37</xm:sqref>
        </x14:conditionalFormatting>
        <x14:conditionalFormatting xmlns:xm="http://schemas.microsoft.com/office/excel/2006/main">
          <x14:cfRule type="expression" priority="469" id="{ABD2C542-9220-46CD-9EFC-3D97A7D98883}">
            <xm:f>AND(Einstellungen!$F$49="x")</xm:f>
            <x14:dxf>
              <fill>
                <patternFill>
                  <bgColor theme="0" tint="-0.14996795556505021"/>
                </patternFill>
              </fill>
            </x14:dxf>
          </x14:cfRule>
          <xm:sqref>U48:U51</xm:sqref>
        </x14:conditionalFormatting>
        <x14:conditionalFormatting xmlns:xm="http://schemas.microsoft.com/office/excel/2006/main">
          <x14:cfRule type="expression" priority="468" id="{3722EC73-32EF-4EEA-9A54-B670BC19F767}">
            <xm:f>AND(Einstellungen!$F$49="x")</xm:f>
            <x14:dxf>
              <fill>
                <patternFill>
                  <bgColor theme="0" tint="-0.14996795556505021"/>
                </patternFill>
              </fill>
            </x14:dxf>
          </x14:cfRule>
          <xm:sqref>U62:U65</xm:sqref>
        </x14:conditionalFormatting>
        <x14:conditionalFormatting xmlns:xm="http://schemas.microsoft.com/office/excel/2006/main">
          <x14:cfRule type="expression" priority="467" id="{5A029264-DE04-4032-B517-31B0CC931BB0}">
            <xm:f>AND(Einstellungen!$F$49="x")</xm:f>
            <x14:dxf>
              <fill>
                <patternFill>
                  <bgColor theme="0" tint="-0.14996795556505021"/>
                </patternFill>
              </fill>
            </x14:dxf>
          </x14:cfRule>
          <xm:sqref>U76:U79</xm:sqref>
        </x14:conditionalFormatting>
        <x14:conditionalFormatting xmlns:xm="http://schemas.microsoft.com/office/excel/2006/main">
          <x14:cfRule type="expression" priority="457" id="{0F9B7B41-0098-4E20-9F39-435DED94A6E4}">
            <xm:f>AND(T12&gt;=Einstellungen!$D$136,T12&lt;=Einstellungen!$E$136)</xm:f>
            <x14:dxf>
              <fill>
                <patternFill>
                  <bgColor rgb="FF00B050"/>
                </patternFill>
              </fill>
            </x14:dxf>
          </x14:cfRule>
          <x14:cfRule type="expression" priority="458" id="{C7BEEA58-CCE3-4CE8-8F39-0E652C5D3773}">
            <xm:f>AND(T12&gt;=Einstellungen!$D$135,T12&lt;=Einstellungen!$E$135)</xm:f>
            <x14:dxf>
              <fill>
                <patternFill>
                  <bgColor rgb="FF00B050"/>
                </patternFill>
              </fill>
            </x14:dxf>
          </x14:cfRule>
          <x14:cfRule type="expression" priority="459" id="{119B75C1-0600-4F67-8664-1047757BB5BF}">
            <xm:f>AND(T12&gt;=Einstellungen!$D$134,T12&lt;=Einstellungen!$E$134)</xm:f>
            <x14:dxf>
              <fill>
                <patternFill>
                  <bgColor rgb="FF00B050"/>
                </patternFill>
              </fill>
            </x14:dxf>
          </x14:cfRule>
          <x14:cfRule type="expression" priority="460" id="{30B2836C-C786-41BF-B241-58F446A78D7E}">
            <xm:f>AND(T12&gt;=Einstellungen!$D$133,T12&lt;=Einstellungen!$E$133)</xm:f>
            <x14:dxf>
              <fill>
                <patternFill>
                  <bgColor rgb="FF00B050"/>
                </patternFill>
              </fill>
            </x14:dxf>
          </x14:cfRule>
          <x14:cfRule type="expression" priority="461" id="{B73977C2-7EF4-4FCF-A4F7-67B72E250BDD}">
            <xm:f>AND(T12&gt;=Einstellungen!$D$132,T12&lt;=Einstellungen!$E$132)</xm:f>
            <x14:dxf>
              <fill>
                <patternFill>
                  <bgColor rgb="FF00B050"/>
                </patternFill>
              </fill>
            </x14:dxf>
          </x14:cfRule>
          <x14:cfRule type="expression" priority="462" id="{9F5F72FF-879E-4F9C-AADC-A64BB461443D}">
            <xm:f>AND(T12&gt;=Einstellungen!$D$131,T12&lt;=Einstellungen!$E$131)</xm:f>
            <x14:dxf>
              <fill>
                <patternFill>
                  <bgColor rgb="FF00B050"/>
                </patternFill>
              </fill>
            </x14:dxf>
          </x14:cfRule>
          <x14:cfRule type="expression" priority="463" id="{227FF4A1-5C2D-4479-9580-42A47547D224}">
            <xm:f>AND(T12&gt;=Einstellungen!$D$130,T12&lt;=Einstellungen!$E$130)</xm:f>
            <x14:dxf>
              <fill>
                <patternFill>
                  <bgColor rgb="FF00B050"/>
                </patternFill>
              </fill>
            </x14:dxf>
          </x14:cfRule>
          <x14:cfRule type="expression" priority="464" id="{F23F3F72-44A8-4C9E-B953-8EC7ED100653}">
            <xm:f>AND(T12&gt;=Einstellungen!$D$129,T12&lt;=Einstellungen!$E$129)</xm:f>
            <x14:dxf>
              <fill>
                <patternFill>
                  <bgColor rgb="FF00B050"/>
                </patternFill>
              </fill>
            </x14:dxf>
          </x14:cfRule>
          <x14:cfRule type="expression" priority="465" id="{F4BD3682-20C5-430B-B580-CD1908D090FB}">
            <xm:f>AND(T12&gt;=Einstellungen!$D$128,T12&lt;=Einstellungen!$E$128)</xm:f>
            <x14:dxf>
              <fill>
                <patternFill>
                  <bgColor rgb="FF00B050"/>
                </patternFill>
              </fill>
            </x14:dxf>
          </x14:cfRule>
          <x14:cfRule type="expression" priority="466" id="{E3E3BA94-009B-4216-AD1D-35CD0D9C995C}">
            <xm:f>AND(T12&gt;=Einstellungen!$D$127,T12&lt;=Einstellungen!$E$127)</xm:f>
            <x14:dxf>
              <fill>
                <patternFill>
                  <bgColor rgb="FF00B050"/>
                </patternFill>
              </fill>
            </x14:dxf>
          </x14:cfRule>
          <xm:sqref>U17 U19 U21 U23 U25 U27 U29 U31 U33 U39 U41 U43 U45 U47 U53 U55 U57 U59 U61 U67 U69 U71 U73 U75 U81 U83 U85 U35 U37 U49 U51 U63 U65 U77 U79 U13 U15</xm:sqref>
        </x14:conditionalFormatting>
        <x14:conditionalFormatting xmlns:xm="http://schemas.microsoft.com/office/excel/2006/main">
          <x14:cfRule type="expression" priority="447" id="{E5B3748C-BAB1-4FE6-A06C-3475739DEF44}">
            <xm:f>AND(T12&gt;=Einstellungen!$D$136,T12&lt;=Einstellungen!$E$136)</xm:f>
            <x14:dxf>
              <fill>
                <patternFill>
                  <bgColor rgb="FF00B050"/>
                </patternFill>
              </fill>
            </x14:dxf>
          </x14:cfRule>
          <x14:cfRule type="expression" priority="448" id="{995E642B-4CE6-4FE7-A4CE-859499C76F16}">
            <xm:f>AND(T12&gt;=Einstellungen!$D$135,T12&lt;=Einstellungen!$E$135)</xm:f>
            <x14:dxf>
              <fill>
                <patternFill>
                  <bgColor rgb="FF00B050"/>
                </patternFill>
              </fill>
            </x14:dxf>
          </x14:cfRule>
          <x14:cfRule type="expression" priority="449" id="{2C20CAB1-9F10-4BD6-8B41-9DFCFB501014}">
            <xm:f>AND(T12&gt;=Einstellungen!$D$134,T12&lt;=Einstellungen!$E$134)</xm:f>
            <x14:dxf>
              <fill>
                <patternFill>
                  <bgColor rgb="FF00B050"/>
                </patternFill>
              </fill>
            </x14:dxf>
          </x14:cfRule>
          <x14:cfRule type="expression" priority="450" id="{BF3CA3CA-2F06-414C-AAC3-08FA4CC5BF03}">
            <xm:f>AND(T12&gt;=Einstellungen!$D$133,T12&lt;=Einstellungen!$E$133)</xm:f>
            <x14:dxf>
              <fill>
                <patternFill>
                  <bgColor rgb="FF00B050"/>
                </patternFill>
              </fill>
            </x14:dxf>
          </x14:cfRule>
          <x14:cfRule type="expression" priority="451" id="{3BAFB3E0-E34F-49BE-B573-61AAC7B0439F}">
            <xm:f>AND(T12&gt;=Einstellungen!$D$132,T12&lt;=Einstellungen!$E$132)</xm:f>
            <x14:dxf>
              <fill>
                <patternFill>
                  <bgColor rgb="FF00B050"/>
                </patternFill>
              </fill>
            </x14:dxf>
          </x14:cfRule>
          <x14:cfRule type="expression" priority="452" id="{2C8FC093-4713-469A-8F12-8E5610AD0691}">
            <xm:f>AND(T12&gt;=Einstellungen!$D$131,T12&lt;=Einstellungen!$E$131)</xm:f>
            <x14:dxf>
              <fill>
                <patternFill>
                  <bgColor rgb="FF00B050"/>
                </patternFill>
              </fill>
            </x14:dxf>
          </x14:cfRule>
          <x14:cfRule type="expression" priority="453" id="{6DAEFF67-E85D-4B08-8E68-5F709B8C8023}">
            <xm:f>AND(T12&gt;=Einstellungen!$D$130,T12&lt;=Einstellungen!$E$130)</xm:f>
            <x14:dxf>
              <fill>
                <patternFill>
                  <bgColor rgb="FF00B050"/>
                </patternFill>
              </fill>
            </x14:dxf>
          </x14:cfRule>
          <x14:cfRule type="expression" priority="454" id="{09D3599C-A84D-4341-9ADD-9B25D6DC9585}">
            <xm:f>AND(T12&gt;=Einstellungen!$D$129,T12&lt;=Einstellungen!$E$129)</xm:f>
            <x14:dxf>
              <fill>
                <patternFill>
                  <bgColor rgb="FF00B050"/>
                </patternFill>
              </fill>
            </x14:dxf>
          </x14:cfRule>
          <x14:cfRule type="expression" priority="455" id="{0153ABD6-E474-4464-BE74-593EB60ECC59}">
            <xm:f>AND(T12&gt;=Einstellungen!$D$128,T12&lt;=Einstellungen!$E$128)</xm:f>
            <x14:dxf>
              <fill>
                <patternFill>
                  <bgColor rgb="FF00B050"/>
                </patternFill>
              </fill>
            </x14:dxf>
          </x14:cfRule>
          <x14:cfRule type="expression" priority="456" id="{C52E3DDB-B1D1-44FE-A574-FD471A9481C4}">
            <xm:f>AND(T12&gt;=Einstellungen!$D$127,T12&lt;=Einstellungen!$E$127)</xm:f>
            <x14:dxf>
              <fill>
                <patternFill>
                  <bgColor rgb="FF00B050"/>
                </patternFill>
              </fill>
            </x14:dxf>
          </x14:cfRule>
          <xm:sqref>U12 U16 U18 U20 U22 U24 U26 U28 U30 U32 U38 U40 U42 U44 U46 U52 U54 U56 U58 U60 U66 U68 U70 U72 U74 U80 U82 U84 U34 U36 U48 U50 U62 U64 U76 U78 U14</xm:sqref>
        </x14:conditionalFormatting>
        <x14:conditionalFormatting xmlns:xm="http://schemas.microsoft.com/office/excel/2006/main">
          <x14:cfRule type="expression" priority="446" id="{54593FF7-C657-41E2-85B5-A4F1E256C8BE}">
            <xm:f>AND(Einstellungen!$F$49="x")</xm:f>
            <x14:dxf>
              <fill>
                <patternFill>
                  <bgColor theme="0" tint="-0.14996795556505021"/>
                </patternFill>
              </fill>
            </x14:dxf>
          </x14:cfRule>
          <xm:sqref>AD20:AD23 AD34:AD37 AD48:AD51 AD62:AD65 AD76:AD79</xm:sqref>
        </x14:conditionalFormatting>
        <x14:conditionalFormatting xmlns:xm="http://schemas.microsoft.com/office/excel/2006/main">
          <x14:cfRule type="expression" priority="445" id="{23369D2F-C530-43AF-9434-314BF0594388}">
            <xm:f>AND(Einstellungen!$F$49="x")</xm:f>
            <x14:dxf>
              <fill>
                <patternFill>
                  <bgColor theme="0" tint="-0.14996795556505021"/>
                </patternFill>
              </fill>
            </x14:dxf>
          </x14:cfRule>
          <xm:sqref>AD20:AD23</xm:sqref>
        </x14:conditionalFormatting>
        <x14:conditionalFormatting xmlns:xm="http://schemas.microsoft.com/office/excel/2006/main">
          <x14:cfRule type="expression" priority="444" id="{E4DCC6B3-A03E-4B12-805E-C84C30C97604}">
            <xm:f>AND(Einstellungen!$F$49="x")</xm:f>
            <x14:dxf>
              <fill>
                <patternFill>
                  <bgColor theme="0" tint="-0.14996795556505021"/>
                </patternFill>
              </fill>
            </x14:dxf>
          </x14:cfRule>
          <xm:sqref>AD34:AD37</xm:sqref>
        </x14:conditionalFormatting>
        <x14:conditionalFormatting xmlns:xm="http://schemas.microsoft.com/office/excel/2006/main">
          <x14:cfRule type="expression" priority="443" id="{8D2EDC08-D54D-4B4D-ACE2-B0632F459C48}">
            <xm:f>AND(Einstellungen!$F$49="x")</xm:f>
            <x14:dxf>
              <fill>
                <patternFill>
                  <bgColor theme="0" tint="-0.14996795556505021"/>
                </patternFill>
              </fill>
            </x14:dxf>
          </x14:cfRule>
          <xm:sqref>AD48:AD51</xm:sqref>
        </x14:conditionalFormatting>
        <x14:conditionalFormatting xmlns:xm="http://schemas.microsoft.com/office/excel/2006/main">
          <x14:cfRule type="expression" priority="442" id="{61D6E05D-767E-4675-94CC-50DFD68CBB47}">
            <xm:f>AND(Einstellungen!$F$49="x")</xm:f>
            <x14:dxf>
              <fill>
                <patternFill>
                  <bgColor theme="0" tint="-0.14996795556505021"/>
                </patternFill>
              </fill>
            </x14:dxf>
          </x14:cfRule>
          <xm:sqref>AD62:AD65</xm:sqref>
        </x14:conditionalFormatting>
        <x14:conditionalFormatting xmlns:xm="http://schemas.microsoft.com/office/excel/2006/main">
          <x14:cfRule type="expression" priority="441" id="{6331DA8E-FB70-436F-8935-1224461C21C3}">
            <xm:f>AND(Einstellungen!$F$49="x")</xm:f>
            <x14:dxf>
              <fill>
                <patternFill>
                  <bgColor theme="0" tint="-0.14996795556505021"/>
                </patternFill>
              </fill>
            </x14:dxf>
          </x14:cfRule>
          <xm:sqref>AD76:AD79</xm:sqref>
        </x14:conditionalFormatting>
        <x14:conditionalFormatting xmlns:xm="http://schemas.microsoft.com/office/excel/2006/main">
          <x14:cfRule type="expression" priority="431" id="{2C4CCDAD-8728-49AA-BC83-91B6C6344DC0}">
            <xm:f>AND(AC12&gt;=Einstellungen!$D$136,AC12&lt;=Einstellungen!$E$136)</xm:f>
            <x14:dxf>
              <fill>
                <patternFill>
                  <bgColor rgb="FF00B050"/>
                </patternFill>
              </fill>
            </x14:dxf>
          </x14:cfRule>
          <x14:cfRule type="expression" priority="432" id="{598C7844-25C0-4914-A53A-CF94DC8B900B}">
            <xm:f>AND(AC12&gt;=Einstellungen!$D$135,AC12&lt;=Einstellungen!$E$135)</xm:f>
            <x14:dxf>
              <fill>
                <patternFill>
                  <bgColor rgb="FF00B050"/>
                </patternFill>
              </fill>
            </x14:dxf>
          </x14:cfRule>
          <x14:cfRule type="expression" priority="433" id="{48A5982F-EAEF-4493-A000-75AC9F1B81E2}">
            <xm:f>AND(AC12&gt;=Einstellungen!$D$134,AC12&lt;=Einstellungen!$E$134)</xm:f>
            <x14:dxf>
              <fill>
                <patternFill>
                  <bgColor rgb="FF00B050"/>
                </patternFill>
              </fill>
            </x14:dxf>
          </x14:cfRule>
          <x14:cfRule type="expression" priority="434" id="{1826576D-6680-4CE2-B7C4-6A53E208A08B}">
            <xm:f>AND(AC12&gt;=Einstellungen!$D$133,AC12&lt;=Einstellungen!$E$133)</xm:f>
            <x14:dxf>
              <fill>
                <patternFill>
                  <bgColor rgb="FF00B050"/>
                </patternFill>
              </fill>
            </x14:dxf>
          </x14:cfRule>
          <x14:cfRule type="expression" priority="435" id="{394727C3-A5ED-4334-A439-27C1ACF333AA}">
            <xm:f>AND(AC12&gt;=Einstellungen!$D$132,AC12&lt;=Einstellungen!$E$132)</xm:f>
            <x14:dxf>
              <fill>
                <patternFill>
                  <bgColor rgb="FF00B050"/>
                </patternFill>
              </fill>
            </x14:dxf>
          </x14:cfRule>
          <x14:cfRule type="expression" priority="436" id="{BA78F2C3-E5DF-4879-A372-59C74732770C}">
            <xm:f>AND(AC12&gt;=Einstellungen!$D$131,AC12&lt;=Einstellungen!$E$131)</xm:f>
            <x14:dxf>
              <fill>
                <patternFill>
                  <bgColor rgb="FF00B050"/>
                </patternFill>
              </fill>
            </x14:dxf>
          </x14:cfRule>
          <x14:cfRule type="expression" priority="437" id="{F3FE7CE9-2087-42F3-8A23-41748BBEBA59}">
            <xm:f>AND(AC12&gt;=Einstellungen!$D$130,AC12&lt;=Einstellungen!$E$130)</xm:f>
            <x14:dxf>
              <fill>
                <patternFill>
                  <bgColor rgb="FF00B050"/>
                </patternFill>
              </fill>
            </x14:dxf>
          </x14:cfRule>
          <x14:cfRule type="expression" priority="438" id="{933E7025-92C7-4513-AD40-77468770FCFE}">
            <xm:f>AND(AC12&gt;=Einstellungen!$D$129,AC12&lt;=Einstellungen!$E$129)</xm:f>
            <x14:dxf>
              <fill>
                <patternFill>
                  <bgColor rgb="FF00B050"/>
                </patternFill>
              </fill>
            </x14:dxf>
          </x14:cfRule>
          <x14:cfRule type="expression" priority="439" id="{DDB3BA83-F0CD-485B-9106-52AAF42833F2}">
            <xm:f>AND(AC12&gt;=Einstellungen!$D$128,AC12&lt;=Einstellungen!$E$128)</xm:f>
            <x14:dxf>
              <fill>
                <patternFill>
                  <bgColor rgb="FF00B050"/>
                </patternFill>
              </fill>
            </x14:dxf>
          </x14:cfRule>
          <x14:cfRule type="expression" priority="440" id="{48BAF87B-9474-4E31-853A-6789919A2195}">
            <xm:f>AND(AC12&gt;=Einstellungen!$D$127,AC12&lt;=Einstellungen!$E$127)</xm:f>
            <x14:dxf>
              <fill>
                <patternFill>
                  <bgColor rgb="FF00B050"/>
                </patternFill>
              </fill>
            </x14:dxf>
          </x14:cfRule>
          <xm:sqref>AD17 AD19 AD21 AD23 AD25 AD27 AD29 AD31 AD33 AD39 AD41 AD43 AD45 AD47 AD53 AD55 AD57 AD59 AD61 AD67 AD69 AD71 AD73 AD75 AD81 AD83 AD85 AD35 AD37 AD49 AD51 AD63 AD65 AD77 AD79 AD13 AD15</xm:sqref>
        </x14:conditionalFormatting>
        <x14:conditionalFormatting xmlns:xm="http://schemas.microsoft.com/office/excel/2006/main">
          <x14:cfRule type="expression" priority="421" id="{C8FF3121-3F24-41B4-8F16-6AB0C34D6195}">
            <xm:f>AND(AC12&gt;=Einstellungen!$D$136,AC12&lt;=Einstellungen!$E$136)</xm:f>
            <x14:dxf>
              <fill>
                <patternFill>
                  <bgColor rgb="FF00B050"/>
                </patternFill>
              </fill>
            </x14:dxf>
          </x14:cfRule>
          <x14:cfRule type="expression" priority="422" id="{F9CEDFFE-E897-467A-BBA3-7D26509F3DBF}">
            <xm:f>AND(AC12&gt;=Einstellungen!$D$135,AC12&lt;=Einstellungen!$E$135)</xm:f>
            <x14:dxf>
              <fill>
                <patternFill>
                  <bgColor rgb="FF00B050"/>
                </patternFill>
              </fill>
            </x14:dxf>
          </x14:cfRule>
          <x14:cfRule type="expression" priority="423" id="{91B20705-736C-45CB-B555-51C2741AFB5F}">
            <xm:f>AND(AC12&gt;=Einstellungen!$D$134,AC12&lt;=Einstellungen!$E$134)</xm:f>
            <x14:dxf>
              <fill>
                <patternFill>
                  <bgColor rgb="FF00B050"/>
                </patternFill>
              </fill>
            </x14:dxf>
          </x14:cfRule>
          <x14:cfRule type="expression" priority="424" id="{C37A5C2A-5395-4F9B-84CB-AB05C6936129}">
            <xm:f>AND(AC12&gt;=Einstellungen!$D$133,AC12&lt;=Einstellungen!$E$133)</xm:f>
            <x14:dxf>
              <fill>
                <patternFill>
                  <bgColor rgb="FF00B050"/>
                </patternFill>
              </fill>
            </x14:dxf>
          </x14:cfRule>
          <x14:cfRule type="expression" priority="425" id="{80149FC5-67D3-4C4A-BB83-3DB68E2D0C7E}">
            <xm:f>AND(AC12&gt;=Einstellungen!$D$132,AC12&lt;=Einstellungen!$E$132)</xm:f>
            <x14:dxf>
              <fill>
                <patternFill>
                  <bgColor rgb="FF00B050"/>
                </patternFill>
              </fill>
            </x14:dxf>
          </x14:cfRule>
          <x14:cfRule type="expression" priority="426" id="{FE83C5FD-BF38-471A-8FFA-3A3642BB7A98}">
            <xm:f>AND(AC12&gt;=Einstellungen!$D$131,AC12&lt;=Einstellungen!$E$131)</xm:f>
            <x14:dxf>
              <fill>
                <patternFill>
                  <bgColor rgb="FF00B050"/>
                </patternFill>
              </fill>
            </x14:dxf>
          </x14:cfRule>
          <x14:cfRule type="expression" priority="427" id="{CF4C5D68-2A29-4574-88A1-3686E25CE4CF}">
            <xm:f>AND(AC12&gt;=Einstellungen!$D$130,AC12&lt;=Einstellungen!$E$130)</xm:f>
            <x14:dxf>
              <fill>
                <patternFill>
                  <bgColor rgb="FF00B050"/>
                </patternFill>
              </fill>
            </x14:dxf>
          </x14:cfRule>
          <x14:cfRule type="expression" priority="428" id="{DA246778-573A-4E2B-8C48-6C776E2A9394}">
            <xm:f>AND(AC12&gt;=Einstellungen!$D$129,AC12&lt;=Einstellungen!$E$129)</xm:f>
            <x14:dxf>
              <fill>
                <patternFill>
                  <bgColor rgb="FF00B050"/>
                </patternFill>
              </fill>
            </x14:dxf>
          </x14:cfRule>
          <x14:cfRule type="expression" priority="429" id="{F3636034-7CF2-4AF6-9F55-DDC8672B6E47}">
            <xm:f>AND(AC12&gt;=Einstellungen!$D$128,AC12&lt;=Einstellungen!$E$128)</xm:f>
            <x14:dxf>
              <fill>
                <patternFill>
                  <bgColor rgb="FF00B050"/>
                </patternFill>
              </fill>
            </x14:dxf>
          </x14:cfRule>
          <x14:cfRule type="expression" priority="430" id="{6998BC63-9422-4CDC-BDE6-969D89810349}">
            <xm:f>AND(AC12&gt;=Einstellungen!$D$127,AC12&lt;=Einstellungen!$E$127)</xm:f>
            <x14:dxf>
              <fill>
                <patternFill>
                  <bgColor rgb="FF00B050"/>
                </patternFill>
              </fill>
            </x14:dxf>
          </x14:cfRule>
          <xm:sqref>AD12 AD16 AD18 AD20 AD22 AD24 AD26 AD28 AD30 AD32 AD38 AD40 AD42 AD44 AD46 AD52 AD54 AD56 AD58 AD60 AD66 AD68 AD70 AD72 AD74 AD80 AD82 AD84 AD34 AD36 AD48 AD50 AD62 AD64 AD76 AD78 AD14</xm:sqref>
        </x14:conditionalFormatting>
        <x14:conditionalFormatting xmlns:xm="http://schemas.microsoft.com/office/excel/2006/main">
          <x14:cfRule type="expression" priority="420" id="{1ADD30B9-4B81-447F-BCCB-504CC43B9D91}">
            <xm:f>AND(Einstellungen!$F$49="x")</xm:f>
            <x14:dxf>
              <fill>
                <patternFill>
                  <bgColor theme="0" tint="-0.14996795556505021"/>
                </patternFill>
              </fill>
            </x14:dxf>
          </x14:cfRule>
          <xm:sqref>AM20:AM23 AM34:AM37 AM48:AM51 AM62:AM65 AM76:AM79</xm:sqref>
        </x14:conditionalFormatting>
        <x14:conditionalFormatting xmlns:xm="http://schemas.microsoft.com/office/excel/2006/main">
          <x14:cfRule type="expression" priority="419" id="{8DEDBD98-6CB1-4CCA-B4AB-CAF01CECE9E4}">
            <xm:f>AND(Einstellungen!$F$49="x")</xm:f>
            <x14:dxf>
              <fill>
                <patternFill>
                  <bgColor theme="0" tint="-0.14996795556505021"/>
                </patternFill>
              </fill>
            </x14:dxf>
          </x14:cfRule>
          <xm:sqref>AM20:AM23</xm:sqref>
        </x14:conditionalFormatting>
        <x14:conditionalFormatting xmlns:xm="http://schemas.microsoft.com/office/excel/2006/main">
          <x14:cfRule type="expression" priority="418" id="{50AC64DD-5112-4C19-93CD-DD9FC70C204B}">
            <xm:f>AND(Einstellungen!$F$49="x")</xm:f>
            <x14:dxf>
              <fill>
                <patternFill>
                  <bgColor theme="0" tint="-0.14996795556505021"/>
                </patternFill>
              </fill>
            </x14:dxf>
          </x14:cfRule>
          <xm:sqref>AM34:AM37</xm:sqref>
        </x14:conditionalFormatting>
        <x14:conditionalFormatting xmlns:xm="http://schemas.microsoft.com/office/excel/2006/main">
          <x14:cfRule type="expression" priority="417" id="{F094619B-BB7C-45BB-82DD-BED8A997C96F}">
            <xm:f>AND(Einstellungen!$F$49="x")</xm:f>
            <x14:dxf>
              <fill>
                <patternFill>
                  <bgColor theme="0" tint="-0.14996795556505021"/>
                </patternFill>
              </fill>
            </x14:dxf>
          </x14:cfRule>
          <xm:sqref>AM48:AM51</xm:sqref>
        </x14:conditionalFormatting>
        <x14:conditionalFormatting xmlns:xm="http://schemas.microsoft.com/office/excel/2006/main">
          <x14:cfRule type="expression" priority="416" id="{4948A8D2-004A-4A60-9065-708DD71F0E1D}">
            <xm:f>AND(Einstellungen!$F$49="x")</xm:f>
            <x14:dxf>
              <fill>
                <patternFill>
                  <bgColor theme="0" tint="-0.14996795556505021"/>
                </patternFill>
              </fill>
            </x14:dxf>
          </x14:cfRule>
          <xm:sqref>AM62:AM65</xm:sqref>
        </x14:conditionalFormatting>
        <x14:conditionalFormatting xmlns:xm="http://schemas.microsoft.com/office/excel/2006/main">
          <x14:cfRule type="expression" priority="415" id="{77C2E934-1F20-43F3-851A-0A7E10118BF0}">
            <xm:f>AND(Einstellungen!$F$49="x")</xm:f>
            <x14:dxf>
              <fill>
                <patternFill>
                  <bgColor theme="0" tint="-0.14996795556505021"/>
                </patternFill>
              </fill>
            </x14:dxf>
          </x14:cfRule>
          <xm:sqref>AM76:AM79</xm:sqref>
        </x14:conditionalFormatting>
        <x14:conditionalFormatting xmlns:xm="http://schemas.microsoft.com/office/excel/2006/main">
          <x14:cfRule type="expression" priority="405" id="{5361CD7D-F89E-4E01-93F5-B3410ADE6E58}">
            <xm:f>AND(AL12&gt;=Einstellungen!$D$136,AL12&lt;=Einstellungen!$E$136)</xm:f>
            <x14:dxf>
              <fill>
                <patternFill>
                  <bgColor rgb="FF00B050"/>
                </patternFill>
              </fill>
            </x14:dxf>
          </x14:cfRule>
          <x14:cfRule type="expression" priority="406" id="{45455E19-C839-495F-BA3D-D205DB403CD5}">
            <xm:f>AND(AL12&gt;=Einstellungen!$D$135,AL12&lt;=Einstellungen!$E$135)</xm:f>
            <x14:dxf>
              <fill>
                <patternFill>
                  <bgColor rgb="FF00B050"/>
                </patternFill>
              </fill>
            </x14:dxf>
          </x14:cfRule>
          <x14:cfRule type="expression" priority="407" id="{32FBAD1A-B99E-4B7D-BA74-588219CF95E8}">
            <xm:f>AND(AL12&gt;=Einstellungen!$D$134,AL12&lt;=Einstellungen!$E$134)</xm:f>
            <x14:dxf>
              <fill>
                <patternFill>
                  <bgColor rgb="FF00B050"/>
                </patternFill>
              </fill>
            </x14:dxf>
          </x14:cfRule>
          <x14:cfRule type="expression" priority="408" id="{0B39313D-4041-45C1-B9C4-9A803BB12EE8}">
            <xm:f>AND(AL12&gt;=Einstellungen!$D$133,AL12&lt;=Einstellungen!$E$133)</xm:f>
            <x14:dxf>
              <fill>
                <patternFill>
                  <bgColor rgb="FF00B050"/>
                </patternFill>
              </fill>
            </x14:dxf>
          </x14:cfRule>
          <x14:cfRule type="expression" priority="409" id="{F0C18526-BDD1-4776-9266-073AC29C4350}">
            <xm:f>AND(AL12&gt;=Einstellungen!$D$132,AL12&lt;=Einstellungen!$E$132)</xm:f>
            <x14:dxf>
              <fill>
                <patternFill>
                  <bgColor rgb="FF00B050"/>
                </patternFill>
              </fill>
            </x14:dxf>
          </x14:cfRule>
          <x14:cfRule type="expression" priority="410" id="{B2A0DD87-8331-44BB-8497-460465A4A92C}">
            <xm:f>AND(AL12&gt;=Einstellungen!$D$131,AL12&lt;=Einstellungen!$E$131)</xm:f>
            <x14:dxf>
              <fill>
                <patternFill>
                  <bgColor rgb="FF00B050"/>
                </patternFill>
              </fill>
            </x14:dxf>
          </x14:cfRule>
          <x14:cfRule type="expression" priority="411" id="{4859F84C-62FE-4F4E-A419-89F72577D5AD}">
            <xm:f>AND(AL12&gt;=Einstellungen!$D$130,AL12&lt;=Einstellungen!$E$130)</xm:f>
            <x14:dxf>
              <fill>
                <patternFill>
                  <bgColor rgb="FF00B050"/>
                </patternFill>
              </fill>
            </x14:dxf>
          </x14:cfRule>
          <x14:cfRule type="expression" priority="412" id="{A285DCA1-A81B-48BB-A789-19A4397724B9}">
            <xm:f>AND(AL12&gt;=Einstellungen!$D$129,AL12&lt;=Einstellungen!$E$129)</xm:f>
            <x14:dxf>
              <fill>
                <patternFill>
                  <bgColor rgb="FF00B050"/>
                </patternFill>
              </fill>
            </x14:dxf>
          </x14:cfRule>
          <x14:cfRule type="expression" priority="413" id="{FB736626-3847-4DAD-8512-9E275ED78B7D}">
            <xm:f>AND(AL12&gt;=Einstellungen!$D$128,AL12&lt;=Einstellungen!$E$128)</xm:f>
            <x14:dxf>
              <fill>
                <patternFill>
                  <bgColor rgb="FF00B050"/>
                </patternFill>
              </fill>
            </x14:dxf>
          </x14:cfRule>
          <x14:cfRule type="expression" priority="414" id="{B074B83E-DE0F-4C87-8F38-C7D2AFF2408D}">
            <xm:f>AND(AL12&gt;=Einstellungen!$D$127,AL12&lt;=Einstellungen!$E$127)</xm:f>
            <x14:dxf>
              <fill>
                <patternFill>
                  <bgColor rgb="FF00B050"/>
                </patternFill>
              </fill>
            </x14:dxf>
          </x14:cfRule>
          <xm:sqref>AM17 AM19 AM21 AM23 AM25 AM27 AM29 AM31 AM33 AM39 AM41 AM43 AM45 AM47 AM53 AM55 AM57 AM59 AM61 AM67 AM69 AM71 AM73 AM75 AM81 AM83 AM85 AM35 AM37 AM49 AM51 AM63 AM65 AM77 AM79 AM13 AM15</xm:sqref>
        </x14:conditionalFormatting>
        <x14:conditionalFormatting xmlns:xm="http://schemas.microsoft.com/office/excel/2006/main">
          <x14:cfRule type="expression" priority="395" id="{D47D70C1-1D95-4794-99A8-AF800BBA9926}">
            <xm:f>AND(AL12&gt;=Einstellungen!$D$136,AL12&lt;=Einstellungen!$E$136)</xm:f>
            <x14:dxf>
              <fill>
                <patternFill>
                  <bgColor rgb="FF00B050"/>
                </patternFill>
              </fill>
            </x14:dxf>
          </x14:cfRule>
          <x14:cfRule type="expression" priority="396" id="{AEAB8E07-980A-46BB-9EF8-47DD42DAF490}">
            <xm:f>AND(AL12&gt;=Einstellungen!$D$135,AL12&lt;=Einstellungen!$E$135)</xm:f>
            <x14:dxf>
              <fill>
                <patternFill>
                  <bgColor rgb="FF00B050"/>
                </patternFill>
              </fill>
            </x14:dxf>
          </x14:cfRule>
          <x14:cfRule type="expression" priority="397" id="{E62EB2B6-4929-4690-B365-B2738B86CA4E}">
            <xm:f>AND(AL12&gt;=Einstellungen!$D$134,AL12&lt;=Einstellungen!$E$134)</xm:f>
            <x14:dxf>
              <fill>
                <patternFill>
                  <bgColor rgb="FF00B050"/>
                </patternFill>
              </fill>
            </x14:dxf>
          </x14:cfRule>
          <x14:cfRule type="expression" priority="398" id="{AC6083EB-5F12-4FC7-A455-0041689B1CB8}">
            <xm:f>AND(AL12&gt;=Einstellungen!$D$133,AL12&lt;=Einstellungen!$E$133)</xm:f>
            <x14:dxf>
              <fill>
                <patternFill>
                  <bgColor rgb="FF00B050"/>
                </patternFill>
              </fill>
            </x14:dxf>
          </x14:cfRule>
          <x14:cfRule type="expression" priority="399" id="{E30E14A2-4FC5-485D-B5E2-494A8522CE6B}">
            <xm:f>AND(AL12&gt;=Einstellungen!$D$132,AL12&lt;=Einstellungen!$E$132)</xm:f>
            <x14:dxf>
              <fill>
                <patternFill>
                  <bgColor rgb="FF00B050"/>
                </patternFill>
              </fill>
            </x14:dxf>
          </x14:cfRule>
          <x14:cfRule type="expression" priority="400" id="{69F713E2-556A-4675-A812-F1EF7987A77C}">
            <xm:f>AND(AL12&gt;=Einstellungen!$D$131,AL12&lt;=Einstellungen!$E$131)</xm:f>
            <x14:dxf>
              <fill>
                <patternFill>
                  <bgColor rgb="FF00B050"/>
                </patternFill>
              </fill>
            </x14:dxf>
          </x14:cfRule>
          <x14:cfRule type="expression" priority="401" id="{9C243FF5-7C39-455E-B1E4-B95B2BDEE433}">
            <xm:f>AND(AL12&gt;=Einstellungen!$D$130,AL12&lt;=Einstellungen!$E$130)</xm:f>
            <x14:dxf>
              <fill>
                <patternFill>
                  <bgColor rgb="FF00B050"/>
                </patternFill>
              </fill>
            </x14:dxf>
          </x14:cfRule>
          <x14:cfRule type="expression" priority="402" id="{C455785B-ED77-4214-87FF-E1289B6BFB21}">
            <xm:f>AND(AL12&gt;=Einstellungen!$D$129,AL12&lt;=Einstellungen!$E$129)</xm:f>
            <x14:dxf>
              <fill>
                <patternFill>
                  <bgColor rgb="FF00B050"/>
                </patternFill>
              </fill>
            </x14:dxf>
          </x14:cfRule>
          <x14:cfRule type="expression" priority="403" id="{8C2187A4-A4A1-4512-8147-25EA3076B2F0}">
            <xm:f>AND(AL12&gt;=Einstellungen!$D$128,AL12&lt;=Einstellungen!$E$128)</xm:f>
            <x14:dxf>
              <fill>
                <patternFill>
                  <bgColor rgb="FF00B050"/>
                </patternFill>
              </fill>
            </x14:dxf>
          </x14:cfRule>
          <x14:cfRule type="expression" priority="404" id="{3158D038-4315-4555-8419-3BD3B6CACB7B}">
            <xm:f>AND(AL12&gt;=Einstellungen!$D$127,AL12&lt;=Einstellungen!$E$127)</xm:f>
            <x14:dxf>
              <fill>
                <patternFill>
                  <bgColor rgb="FF00B050"/>
                </patternFill>
              </fill>
            </x14:dxf>
          </x14:cfRule>
          <xm:sqref>AM12 AM16 AM18 AM20 AM22 AM24 AM26 AM28 AM30 AM32 AM38 AM40 AM42 AM44 AM46 AM52 AM54 AM56 AM58 AM60 AM66 AM68 AM70 AM72 AM74 AM80 AM82 AM84 AM34 AM36 AM48 AM50 AM62 AM64 AM76 AM78 AM14</xm:sqref>
        </x14:conditionalFormatting>
        <x14:conditionalFormatting xmlns:xm="http://schemas.microsoft.com/office/excel/2006/main">
          <x14:cfRule type="expression" priority="394" id="{0138F1B3-B4BC-4010-AF6A-D3469EFB709C}">
            <xm:f>AND(Einstellungen!$F$49="x")</xm:f>
            <x14:dxf>
              <fill>
                <patternFill>
                  <bgColor theme="0" tint="-0.14996795556505021"/>
                </patternFill>
              </fill>
            </x14:dxf>
          </x14:cfRule>
          <xm:sqref>AV20:AV23 AV34:AV37 AV48:AV51 AV62:AV65 AV76:AV79</xm:sqref>
        </x14:conditionalFormatting>
        <x14:conditionalFormatting xmlns:xm="http://schemas.microsoft.com/office/excel/2006/main">
          <x14:cfRule type="expression" priority="393" id="{D46FA8FD-5A00-4DC5-8C98-075B7089488D}">
            <xm:f>AND(Einstellungen!$F$49="x")</xm:f>
            <x14:dxf>
              <fill>
                <patternFill>
                  <bgColor theme="0" tint="-0.14996795556505021"/>
                </patternFill>
              </fill>
            </x14:dxf>
          </x14:cfRule>
          <xm:sqref>AV20:AV23</xm:sqref>
        </x14:conditionalFormatting>
        <x14:conditionalFormatting xmlns:xm="http://schemas.microsoft.com/office/excel/2006/main">
          <x14:cfRule type="expression" priority="392" id="{F4815FAE-76C8-47A8-8420-8DB276DB5D26}">
            <xm:f>AND(Einstellungen!$F$49="x")</xm:f>
            <x14:dxf>
              <fill>
                <patternFill>
                  <bgColor theme="0" tint="-0.14996795556505021"/>
                </patternFill>
              </fill>
            </x14:dxf>
          </x14:cfRule>
          <xm:sqref>AV34:AV37</xm:sqref>
        </x14:conditionalFormatting>
        <x14:conditionalFormatting xmlns:xm="http://schemas.microsoft.com/office/excel/2006/main">
          <x14:cfRule type="expression" priority="391" id="{4FE2F461-1861-432E-969E-860306246CD7}">
            <xm:f>AND(Einstellungen!$F$49="x")</xm:f>
            <x14:dxf>
              <fill>
                <patternFill>
                  <bgColor theme="0" tint="-0.14996795556505021"/>
                </patternFill>
              </fill>
            </x14:dxf>
          </x14:cfRule>
          <xm:sqref>AV48:AV51</xm:sqref>
        </x14:conditionalFormatting>
        <x14:conditionalFormatting xmlns:xm="http://schemas.microsoft.com/office/excel/2006/main">
          <x14:cfRule type="expression" priority="390" id="{769DCFC3-21AB-421A-8061-9A2355C96F45}">
            <xm:f>AND(Einstellungen!$F$49="x")</xm:f>
            <x14:dxf>
              <fill>
                <patternFill>
                  <bgColor theme="0" tint="-0.14996795556505021"/>
                </patternFill>
              </fill>
            </x14:dxf>
          </x14:cfRule>
          <xm:sqref>AV62:AV65</xm:sqref>
        </x14:conditionalFormatting>
        <x14:conditionalFormatting xmlns:xm="http://schemas.microsoft.com/office/excel/2006/main">
          <x14:cfRule type="expression" priority="389" id="{088CB1CC-0866-4E20-8539-30A206F461AB}">
            <xm:f>AND(Einstellungen!$F$49="x")</xm:f>
            <x14:dxf>
              <fill>
                <patternFill>
                  <bgColor theme="0" tint="-0.14996795556505021"/>
                </patternFill>
              </fill>
            </x14:dxf>
          </x14:cfRule>
          <xm:sqref>AV76:AV79</xm:sqref>
        </x14:conditionalFormatting>
        <x14:conditionalFormatting xmlns:xm="http://schemas.microsoft.com/office/excel/2006/main">
          <x14:cfRule type="expression" priority="379" id="{EFB13419-7A96-4CBD-BB69-CC725F15D17F}">
            <xm:f>AND(AU12&gt;=Einstellungen!$D$136,AU12&lt;=Einstellungen!$E$136)</xm:f>
            <x14:dxf>
              <fill>
                <patternFill>
                  <bgColor rgb="FF00B050"/>
                </patternFill>
              </fill>
            </x14:dxf>
          </x14:cfRule>
          <x14:cfRule type="expression" priority="380" id="{B1D31021-4BAD-464B-B8D3-DF6698F9AAAE}">
            <xm:f>AND(AU12&gt;=Einstellungen!$D$135,AU12&lt;=Einstellungen!$E$135)</xm:f>
            <x14:dxf>
              <fill>
                <patternFill>
                  <bgColor rgb="FF00B050"/>
                </patternFill>
              </fill>
            </x14:dxf>
          </x14:cfRule>
          <x14:cfRule type="expression" priority="381" id="{B75E05E3-588F-4299-83FE-A3DC5158284E}">
            <xm:f>AND(AU12&gt;=Einstellungen!$D$134,AU12&lt;=Einstellungen!$E$134)</xm:f>
            <x14:dxf>
              <fill>
                <patternFill>
                  <bgColor rgb="FF00B050"/>
                </patternFill>
              </fill>
            </x14:dxf>
          </x14:cfRule>
          <x14:cfRule type="expression" priority="382" id="{6A752D24-1DB5-419B-8832-29C2B55088EC}">
            <xm:f>AND(AU12&gt;=Einstellungen!$D$133,AU12&lt;=Einstellungen!$E$133)</xm:f>
            <x14:dxf>
              <fill>
                <patternFill>
                  <bgColor rgb="FF00B050"/>
                </patternFill>
              </fill>
            </x14:dxf>
          </x14:cfRule>
          <x14:cfRule type="expression" priority="383" id="{30E5B722-A34F-4108-B26E-56BD3B034891}">
            <xm:f>AND(AU12&gt;=Einstellungen!$D$132,AU12&lt;=Einstellungen!$E$132)</xm:f>
            <x14:dxf>
              <fill>
                <patternFill>
                  <bgColor rgb="FF00B050"/>
                </patternFill>
              </fill>
            </x14:dxf>
          </x14:cfRule>
          <x14:cfRule type="expression" priority="384" id="{EFD89526-89C9-4603-AE82-95CBC34C4374}">
            <xm:f>AND(AU12&gt;=Einstellungen!$D$131,AU12&lt;=Einstellungen!$E$131)</xm:f>
            <x14:dxf>
              <fill>
                <patternFill>
                  <bgColor rgb="FF00B050"/>
                </patternFill>
              </fill>
            </x14:dxf>
          </x14:cfRule>
          <x14:cfRule type="expression" priority="385" id="{556A2B1D-18CD-43C5-A8E7-D631C1544F63}">
            <xm:f>AND(AU12&gt;=Einstellungen!$D$130,AU12&lt;=Einstellungen!$E$130)</xm:f>
            <x14:dxf>
              <fill>
                <patternFill>
                  <bgColor rgb="FF00B050"/>
                </patternFill>
              </fill>
            </x14:dxf>
          </x14:cfRule>
          <x14:cfRule type="expression" priority="386" id="{57D13133-1125-48E0-A486-828B9EE8269A}">
            <xm:f>AND(AU12&gt;=Einstellungen!$D$129,AU12&lt;=Einstellungen!$E$129)</xm:f>
            <x14:dxf>
              <fill>
                <patternFill>
                  <bgColor rgb="FF00B050"/>
                </patternFill>
              </fill>
            </x14:dxf>
          </x14:cfRule>
          <x14:cfRule type="expression" priority="387" id="{40E7774F-8AAD-46EE-BD61-25D6ECE3FAC9}">
            <xm:f>AND(AU12&gt;=Einstellungen!$D$128,AU12&lt;=Einstellungen!$E$128)</xm:f>
            <x14:dxf>
              <fill>
                <patternFill>
                  <bgColor rgb="FF00B050"/>
                </patternFill>
              </fill>
            </x14:dxf>
          </x14:cfRule>
          <x14:cfRule type="expression" priority="388" id="{0E89EEAD-748C-4262-9F46-3C5AB2B69CB2}">
            <xm:f>AND(AU12&gt;=Einstellungen!$D$127,AU12&lt;=Einstellungen!$E$127)</xm:f>
            <x14:dxf>
              <fill>
                <patternFill>
                  <bgColor rgb="FF00B050"/>
                </patternFill>
              </fill>
            </x14:dxf>
          </x14:cfRule>
          <xm:sqref>AV17 AV19 AV21 AV23 AV25 AV27 AV29 AV31 AV33 AV39 AV41 AV43 AV45 AV47 AV53 AV55 AV57 AV59 AV61 AV67 AV69 AV71 AV73 AV75 AV81 AV83 AV85 AV35 AV37 AV49 AV51 AV63 AV65 AV77 AV79 AV13 AV15</xm:sqref>
        </x14:conditionalFormatting>
        <x14:conditionalFormatting xmlns:xm="http://schemas.microsoft.com/office/excel/2006/main">
          <x14:cfRule type="expression" priority="369" id="{7E7D4A0D-D8DF-4F11-B925-2AFE0D8649B1}">
            <xm:f>AND(AU12&gt;=Einstellungen!$D$136,AU12&lt;=Einstellungen!$E$136)</xm:f>
            <x14:dxf>
              <fill>
                <patternFill>
                  <bgColor rgb="FF00B050"/>
                </patternFill>
              </fill>
            </x14:dxf>
          </x14:cfRule>
          <x14:cfRule type="expression" priority="370" id="{5F05025A-A037-448B-B448-3127B685B722}">
            <xm:f>AND(AU12&gt;=Einstellungen!$D$135,AU12&lt;=Einstellungen!$E$135)</xm:f>
            <x14:dxf>
              <fill>
                <patternFill>
                  <bgColor rgb="FF00B050"/>
                </patternFill>
              </fill>
            </x14:dxf>
          </x14:cfRule>
          <x14:cfRule type="expression" priority="371" id="{A113BD89-692A-4D26-B028-26380DAA377E}">
            <xm:f>AND(AU12&gt;=Einstellungen!$D$134,AU12&lt;=Einstellungen!$E$134)</xm:f>
            <x14:dxf>
              <fill>
                <patternFill>
                  <bgColor rgb="FF00B050"/>
                </patternFill>
              </fill>
            </x14:dxf>
          </x14:cfRule>
          <x14:cfRule type="expression" priority="372" id="{9DF74424-8DC2-4141-8CCE-5E7ACDFE294D}">
            <xm:f>AND(AU12&gt;=Einstellungen!$D$133,AU12&lt;=Einstellungen!$E$133)</xm:f>
            <x14:dxf>
              <fill>
                <patternFill>
                  <bgColor rgb="FF00B050"/>
                </patternFill>
              </fill>
            </x14:dxf>
          </x14:cfRule>
          <x14:cfRule type="expression" priority="373" id="{0094C1C2-1E14-422B-A90D-78A938A5B4A2}">
            <xm:f>AND(AU12&gt;=Einstellungen!$D$132,AU12&lt;=Einstellungen!$E$132)</xm:f>
            <x14:dxf>
              <fill>
                <patternFill>
                  <bgColor rgb="FF00B050"/>
                </patternFill>
              </fill>
            </x14:dxf>
          </x14:cfRule>
          <x14:cfRule type="expression" priority="374" id="{53122A20-3077-448C-BA4E-AB8367847851}">
            <xm:f>AND(AU12&gt;=Einstellungen!$D$131,AU12&lt;=Einstellungen!$E$131)</xm:f>
            <x14:dxf>
              <fill>
                <patternFill>
                  <bgColor rgb="FF00B050"/>
                </patternFill>
              </fill>
            </x14:dxf>
          </x14:cfRule>
          <x14:cfRule type="expression" priority="375" id="{1E9FBB55-D58C-4C96-9D2B-8E89C067755F}">
            <xm:f>AND(AU12&gt;=Einstellungen!$D$130,AU12&lt;=Einstellungen!$E$130)</xm:f>
            <x14:dxf>
              <fill>
                <patternFill>
                  <bgColor rgb="FF00B050"/>
                </patternFill>
              </fill>
            </x14:dxf>
          </x14:cfRule>
          <x14:cfRule type="expression" priority="376" id="{07A7B64F-E9A9-40C2-9C55-F8796492E9AB}">
            <xm:f>AND(AU12&gt;=Einstellungen!$D$129,AU12&lt;=Einstellungen!$E$129)</xm:f>
            <x14:dxf>
              <fill>
                <patternFill>
                  <bgColor rgb="FF00B050"/>
                </patternFill>
              </fill>
            </x14:dxf>
          </x14:cfRule>
          <x14:cfRule type="expression" priority="377" id="{2E1C3907-1D34-4006-BBE0-A2AA43FF6345}">
            <xm:f>AND(AU12&gt;=Einstellungen!$D$128,AU12&lt;=Einstellungen!$E$128)</xm:f>
            <x14:dxf>
              <fill>
                <patternFill>
                  <bgColor rgb="FF00B050"/>
                </patternFill>
              </fill>
            </x14:dxf>
          </x14:cfRule>
          <x14:cfRule type="expression" priority="378" id="{50D77F4B-B6F2-4916-9FE6-F81C344A4089}">
            <xm:f>AND(AU12&gt;=Einstellungen!$D$127,AU12&lt;=Einstellungen!$E$127)</xm:f>
            <x14:dxf>
              <fill>
                <patternFill>
                  <bgColor rgb="FF00B050"/>
                </patternFill>
              </fill>
            </x14:dxf>
          </x14:cfRule>
          <xm:sqref>AV12 AV16 AV18 AV20 AV22 AV24 AV26 AV28 AV30 AV32 AV38 AV40 AV42 AV44 AV46 AV52 AV54 AV56 AV58 AV60 AV66 AV68 AV70 AV72 AV74 AV80 AV82 AV84 AV34 AV36 AV48 AV50 AV62 AV64 AV76 AV78 AV14</xm:sqref>
        </x14:conditionalFormatting>
        <x14:conditionalFormatting xmlns:xm="http://schemas.microsoft.com/office/excel/2006/main">
          <x14:cfRule type="expression" priority="368" id="{53FC0736-8E11-4B18-8447-CF1F81D1D54C}">
            <xm:f>AND(Einstellungen!$E$51="x")</xm:f>
            <x14:dxf>
              <fill>
                <patternFill>
                  <bgColor theme="0" tint="-0.14996795556505021"/>
                </patternFill>
              </fill>
            </x14:dxf>
          </x14:cfRule>
          <xm:sqref>M20:S23</xm:sqref>
        </x14:conditionalFormatting>
        <x14:conditionalFormatting xmlns:xm="http://schemas.microsoft.com/office/excel/2006/main">
          <x14:cfRule type="cellIs" priority="367" operator="between" id="{CA238E90-3933-4EAA-9D46-4B75612F314C}">
            <xm:f>Einstellungen!$E$102</xm:f>
            <xm:f>Einstellungen!$F$102</xm:f>
            <x14:dxf>
              <fill>
                <patternFill>
                  <bgColor rgb="FFFFFF00"/>
                </patternFill>
              </fill>
            </x14:dxf>
          </x14:cfRule>
          <xm:sqref>K20 K22:K23</xm:sqref>
        </x14:conditionalFormatting>
        <x14:conditionalFormatting xmlns:xm="http://schemas.microsoft.com/office/excel/2006/main">
          <x14:cfRule type="cellIs" priority="366" operator="between" id="{52E9D1FC-78D1-447A-970F-E97A97AC1EB8}">
            <xm:f>Einstellungen!$E$103</xm:f>
            <xm:f>Einstellungen!$F$103</xm:f>
            <x14:dxf>
              <fill>
                <patternFill>
                  <bgColor rgb="FFFFFF00"/>
                </patternFill>
              </fill>
            </x14:dxf>
          </x14:cfRule>
          <xm:sqref>K20 K22:K23</xm:sqref>
        </x14:conditionalFormatting>
        <x14:conditionalFormatting xmlns:xm="http://schemas.microsoft.com/office/excel/2006/main">
          <x14:cfRule type="cellIs" priority="358" operator="between" id="{A704CEF6-7E2F-4D4D-85B1-4E04FCD45302}">
            <xm:f>Einstellungen!$F$93</xm:f>
            <xm:f>Einstellungen!$G$93</xm:f>
            <x14:dxf>
              <fill>
                <patternFill>
                  <bgColor rgb="FFFFFF00"/>
                </patternFill>
              </fill>
            </x14:dxf>
          </x14:cfRule>
          <x14:cfRule type="cellIs" priority="359" operator="between" id="{DD205BDF-F448-4BC4-9C35-A7165523F6A4}">
            <xm:f>Einstellungen!$F$92</xm:f>
            <xm:f>Einstellungen!$G$92</xm:f>
            <x14:dxf>
              <fill>
                <patternFill>
                  <bgColor rgb="FFFFFF00"/>
                </patternFill>
              </fill>
            </x14:dxf>
          </x14:cfRule>
          <x14:cfRule type="cellIs" priority="360" operator="between" id="{A031C26F-F492-496C-A1D7-E80BB3025775}">
            <xm:f>Einstellungen!$E$108</xm:f>
            <xm:f>Einstellungen!$F$108</xm:f>
            <x14:dxf>
              <fill>
                <patternFill>
                  <bgColor rgb="FFFFFF00"/>
                </patternFill>
              </fill>
            </x14:dxf>
          </x14:cfRule>
          <x14:cfRule type="cellIs" priority="361" operator="between" id="{C3E5235E-6C27-4843-83BD-77D198BD0BAF}">
            <xm:f>Einstellungen!$E$107</xm:f>
            <xm:f>Einstellungen!$F$107</xm:f>
            <x14:dxf>
              <fill>
                <patternFill>
                  <bgColor rgb="FFFFFF00"/>
                </patternFill>
              </fill>
            </x14:dxf>
          </x14:cfRule>
          <x14:cfRule type="cellIs" priority="362" operator="between" id="{2F0834D2-37DE-4040-AD44-67A5CD5098A0}">
            <xm:f>Einstellungen!$E$106</xm:f>
            <xm:f>Einstellungen!$F$106</xm:f>
            <x14:dxf>
              <fill>
                <patternFill>
                  <bgColor rgb="FFFFFF00"/>
                </patternFill>
              </fill>
            </x14:dxf>
          </x14:cfRule>
          <x14:cfRule type="cellIs" priority="363" operator="between" id="{64D552CD-7BE7-4F47-9A71-D792BE5755E8}">
            <xm:f>Einstellungen!$E$105</xm:f>
            <xm:f>Einstellungen!$F$105</xm:f>
            <x14:dxf>
              <fill>
                <patternFill>
                  <bgColor rgb="FFFFFF00"/>
                </patternFill>
              </fill>
            </x14:dxf>
          </x14:cfRule>
          <x14:cfRule type="cellIs" priority="364" operator="between" id="{082E1E9D-FBE3-4434-A1E4-FC9BDA69610F}">
            <xm:f>Einstellungen!$E$104</xm:f>
            <xm:f>Einstellungen!$F$104</xm:f>
            <x14:dxf>
              <fill>
                <patternFill>
                  <bgColor rgb="FFFFFF00"/>
                </patternFill>
              </fill>
            </x14:dxf>
          </x14:cfRule>
          <x14:cfRule type="cellIs" priority="365" operator="between" id="{5CA97B91-729D-4323-83EE-1FBEA1C4417A}">
            <xm:f>Einstellungen!$E$101</xm:f>
            <xm:f>Einstellungen!$F$101</xm:f>
            <x14:dxf>
              <fill>
                <patternFill>
                  <bgColor rgb="FFFFFF00"/>
                </patternFill>
              </fill>
            </x14:dxf>
          </x14:cfRule>
          <xm:sqref>K20 K22:K23</xm:sqref>
        </x14:conditionalFormatting>
        <x14:conditionalFormatting xmlns:xm="http://schemas.microsoft.com/office/excel/2006/main">
          <x14:cfRule type="cellIs" priority="357" operator="between" id="{305A4CBE-EAE6-4910-A8D3-3E6DE14E0DAF}">
            <xm:f>Einstellungen!$E$100</xm:f>
            <xm:f>Einstellungen!$F$100</xm:f>
            <x14:dxf>
              <fill>
                <patternFill>
                  <bgColor rgb="FFFFFF00"/>
                </patternFill>
              </fill>
            </x14:dxf>
          </x14:cfRule>
          <xm:sqref>K20 K22:K23</xm:sqref>
        </x14:conditionalFormatting>
        <x14:conditionalFormatting xmlns:xm="http://schemas.microsoft.com/office/excel/2006/main">
          <x14:cfRule type="expression" priority="356" id="{FB4D9AAD-7876-4953-A792-DF496EF98157}">
            <xm:f>AND(Einstellungen!$F$49="x")</xm:f>
            <x14:dxf>
              <fill>
                <patternFill>
                  <bgColor theme="0" tint="-0.14996795556505021"/>
                </patternFill>
              </fill>
            </x14:dxf>
          </x14:cfRule>
          <xm:sqref>K20:S23</xm:sqref>
        </x14:conditionalFormatting>
        <x14:conditionalFormatting xmlns:xm="http://schemas.microsoft.com/office/excel/2006/main">
          <x14:cfRule type="expression" priority="355" id="{F270E0D6-BE54-4730-AB30-235E86E065EB}">
            <xm:f>AND(Einstellungen!$F$49="x")</xm:f>
            <x14:dxf>
              <fill>
                <patternFill>
                  <bgColor theme="0" tint="-0.14996795556505021"/>
                </patternFill>
              </fill>
            </x14:dxf>
          </x14:cfRule>
          <xm:sqref>K20:S23</xm:sqref>
        </x14:conditionalFormatting>
        <x14:conditionalFormatting xmlns:xm="http://schemas.microsoft.com/office/excel/2006/main">
          <x14:cfRule type="expression" priority="345" id="{9CACC6ED-13E9-4724-9C1D-62F197D8206B}">
            <xm:f>AND(K20&gt;=Einstellungen!$D$136,K20&lt;=Einstellungen!$E$136)</xm:f>
            <x14:dxf>
              <fill>
                <patternFill>
                  <bgColor rgb="FF00B050"/>
                </patternFill>
              </fill>
            </x14:dxf>
          </x14:cfRule>
          <x14:cfRule type="expression" priority="346" id="{090E32C1-F9FF-4D28-996C-F054CAD1014A}">
            <xm:f>AND(K20&gt;=Einstellungen!$D$135,K20&lt;=Einstellungen!$E$135)</xm:f>
            <x14:dxf>
              <fill>
                <patternFill>
                  <bgColor rgb="FF00B050"/>
                </patternFill>
              </fill>
            </x14:dxf>
          </x14:cfRule>
          <x14:cfRule type="expression" priority="347" id="{C6DD8CE4-5CF1-423E-A3B6-FF3D0A9ADF33}">
            <xm:f>AND(K20&gt;=Einstellungen!$D$134,K20&lt;=Einstellungen!$E$134)</xm:f>
            <x14:dxf>
              <fill>
                <patternFill>
                  <bgColor rgb="FF00B050"/>
                </patternFill>
              </fill>
            </x14:dxf>
          </x14:cfRule>
          <x14:cfRule type="expression" priority="348" id="{7F9E9E3A-810F-4D88-844D-885AA6E1777A}">
            <xm:f>AND(K20&gt;=Einstellungen!$D$133,K20&lt;=Einstellungen!$E$133)</xm:f>
            <x14:dxf>
              <fill>
                <patternFill>
                  <bgColor rgb="FF00B050"/>
                </patternFill>
              </fill>
            </x14:dxf>
          </x14:cfRule>
          <x14:cfRule type="expression" priority="349" id="{28CAE523-BC0F-4086-8460-D77CA548F04D}">
            <xm:f>AND(K20&gt;=Einstellungen!$D$132,K20&lt;=Einstellungen!$E$132)</xm:f>
            <x14:dxf>
              <fill>
                <patternFill>
                  <bgColor rgb="FF00B050"/>
                </patternFill>
              </fill>
            </x14:dxf>
          </x14:cfRule>
          <x14:cfRule type="expression" priority="350" id="{A5DBCB53-0CA2-4A66-BF15-F548ACF3CE7B}">
            <xm:f>AND(K20&gt;=Einstellungen!$D$131,K20&lt;=Einstellungen!$E$131)</xm:f>
            <x14:dxf>
              <fill>
                <patternFill>
                  <bgColor rgb="FF00B050"/>
                </patternFill>
              </fill>
            </x14:dxf>
          </x14:cfRule>
          <x14:cfRule type="expression" priority="351" id="{0E78E7C4-F8B6-4179-98FD-B40951E7D027}">
            <xm:f>AND(K20&gt;=Einstellungen!$D$130,K20&lt;=Einstellungen!$E$130)</xm:f>
            <x14:dxf>
              <fill>
                <patternFill>
                  <bgColor rgb="FF00B050"/>
                </patternFill>
              </fill>
            </x14:dxf>
          </x14:cfRule>
          <x14:cfRule type="expression" priority="352" id="{652FB06C-3514-4E16-A96F-CCEC813CF2AE}">
            <xm:f>AND(K20&gt;=Einstellungen!$D$129,K20&lt;=Einstellungen!$E$129)</xm:f>
            <x14:dxf>
              <fill>
                <patternFill>
                  <bgColor rgb="FF00B050"/>
                </patternFill>
              </fill>
            </x14:dxf>
          </x14:cfRule>
          <x14:cfRule type="expression" priority="353" id="{90D3DCA2-19BE-4B64-915A-9EE38C53D844}">
            <xm:f>AND(K20&gt;=Einstellungen!$D$128,K20&lt;=Einstellungen!$E$128)</xm:f>
            <x14:dxf>
              <fill>
                <patternFill>
                  <bgColor rgb="FF00B050"/>
                </patternFill>
              </fill>
            </x14:dxf>
          </x14:cfRule>
          <x14:cfRule type="expression" priority="354" id="{06AFE624-AF5E-4559-93A4-6620316655C5}">
            <xm:f>AND(K20&gt;=Einstellungen!$D$127,K20&lt;=Einstellungen!$E$127)</xm:f>
            <x14:dxf>
              <fill>
                <patternFill>
                  <bgColor rgb="FF00B050"/>
                </patternFill>
              </fill>
            </x14:dxf>
          </x14:cfRule>
          <xm:sqref>L21 L23</xm:sqref>
        </x14:conditionalFormatting>
        <x14:conditionalFormatting xmlns:xm="http://schemas.microsoft.com/office/excel/2006/main">
          <x14:cfRule type="expression" priority="335" id="{8988F555-120A-413E-BEBE-2285EE7C9257}">
            <xm:f>AND(K20&gt;=Einstellungen!$D$136,K20&lt;=Einstellungen!$E$136)</xm:f>
            <x14:dxf>
              <fill>
                <patternFill>
                  <bgColor rgb="FF00B050"/>
                </patternFill>
              </fill>
            </x14:dxf>
          </x14:cfRule>
          <x14:cfRule type="expression" priority="336" id="{9D251AF9-011C-431B-8A0C-7C15FF3569FA}">
            <xm:f>AND(K20&gt;=Einstellungen!$D$135,K20&lt;=Einstellungen!$E$135)</xm:f>
            <x14:dxf>
              <fill>
                <patternFill>
                  <bgColor rgb="FF00B050"/>
                </patternFill>
              </fill>
            </x14:dxf>
          </x14:cfRule>
          <x14:cfRule type="expression" priority="337" id="{0DADB277-25FC-44BB-A48D-2082543CA554}">
            <xm:f>AND(K20&gt;=Einstellungen!$D$134,K20&lt;=Einstellungen!$E$134)</xm:f>
            <x14:dxf>
              <fill>
                <patternFill>
                  <bgColor rgb="FF00B050"/>
                </patternFill>
              </fill>
            </x14:dxf>
          </x14:cfRule>
          <x14:cfRule type="expression" priority="338" id="{F57491CE-851B-4263-8D22-10F9546DDE77}">
            <xm:f>AND(K20&gt;=Einstellungen!$D$133,K20&lt;=Einstellungen!$E$133)</xm:f>
            <x14:dxf>
              <fill>
                <patternFill>
                  <bgColor rgb="FF00B050"/>
                </patternFill>
              </fill>
            </x14:dxf>
          </x14:cfRule>
          <x14:cfRule type="expression" priority="339" id="{5C9B9FAE-15A8-4952-B311-8DEA7865B786}">
            <xm:f>AND(K20&gt;=Einstellungen!$D$132,K20&lt;=Einstellungen!$E$132)</xm:f>
            <x14:dxf>
              <fill>
                <patternFill>
                  <bgColor rgb="FF00B050"/>
                </patternFill>
              </fill>
            </x14:dxf>
          </x14:cfRule>
          <x14:cfRule type="expression" priority="340" id="{96577789-0087-471A-B9BF-BEB16BCA07E2}">
            <xm:f>AND(K20&gt;=Einstellungen!$D$131,K20&lt;=Einstellungen!$E$131)</xm:f>
            <x14:dxf>
              <fill>
                <patternFill>
                  <bgColor rgb="FF00B050"/>
                </patternFill>
              </fill>
            </x14:dxf>
          </x14:cfRule>
          <x14:cfRule type="expression" priority="341" id="{4E4DB10E-6ED5-4D48-BBD4-8D17CC907AD5}">
            <xm:f>AND(K20&gt;=Einstellungen!$D$130,K20&lt;=Einstellungen!$E$130)</xm:f>
            <x14:dxf>
              <fill>
                <patternFill>
                  <bgColor rgb="FF00B050"/>
                </patternFill>
              </fill>
            </x14:dxf>
          </x14:cfRule>
          <x14:cfRule type="expression" priority="342" id="{BD991E18-5A30-4E69-866C-04153EA5FAC5}">
            <xm:f>AND(K20&gt;=Einstellungen!$D$129,K20&lt;=Einstellungen!$E$129)</xm:f>
            <x14:dxf>
              <fill>
                <patternFill>
                  <bgColor rgb="FF00B050"/>
                </patternFill>
              </fill>
            </x14:dxf>
          </x14:cfRule>
          <x14:cfRule type="expression" priority="343" id="{93031F0D-1938-4C07-AE15-A90F6CA2234F}">
            <xm:f>AND(K20&gt;=Einstellungen!$D$128,K20&lt;=Einstellungen!$E$128)</xm:f>
            <x14:dxf>
              <fill>
                <patternFill>
                  <bgColor rgb="FF00B050"/>
                </patternFill>
              </fill>
            </x14:dxf>
          </x14:cfRule>
          <x14:cfRule type="expression" priority="344" id="{B091742E-C882-43A0-8EEF-A319481AC0A9}">
            <xm:f>AND(K20&gt;=Einstellungen!$D$127,K20&lt;=Einstellungen!$E$127)</xm:f>
            <x14:dxf>
              <fill>
                <patternFill>
                  <bgColor rgb="FF00B050"/>
                </patternFill>
              </fill>
            </x14:dxf>
          </x14:cfRule>
          <xm:sqref>L20 L22</xm:sqref>
        </x14:conditionalFormatting>
        <x14:conditionalFormatting xmlns:xm="http://schemas.microsoft.com/office/excel/2006/main">
          <x14:cfRule type="expression" priority="325" id="{2E88F058-F61A-4B7B-B328-E26AECA7324C}">
            <xm:f>AND(K20&gt;=Einstellungen!$D$149,K20&lt;=Einstellungen!$E$149)</xm:f>
            <x14:dxf>
              <fill>
                <patternFill>
                  <bgColor theme="8" tint="0.39994506668294322"/>
                </patternFill>
              </fill>
            </x14:dxf>
          </x14:cfRule>
          <x14:cfRule type="expression" priority="326" id="{8A54E058-3A77-4470-A65B-09484AF0E86A}">
            <xm:f>AND(K20&gt;=Einstellungen!$D$148,K20&lt;=Einstellungen!$E$148)</xm:f>
            <x14:dxf>
              <fill>
                <patternFill>
                  <bgColor theme="8" tint="0.39994506668294322"/>
                </patternFill>
              </fill>
            </x14:dxf>
          </x14:cfRule>
          <x14:cfRule type="expression" priority="327" id="{24881064-8DC3-4B6D-875F-B255C2536651}">
            <xm:f>AND(K20&gt;=Einstellungen!$D$147,K20&lt;=Einstellungen!$E$147)</xm:f>
            <x14:dxf>
              <fill>
                <patternFill>
                  <bgColor theme="8" tint="0.39994506668294322"/>
                </patternFill>
              </fill>
            </x14:dxf>
          </x14:cfRule>
          <x14:cfRule type="expression" priority="328" id="{E28D79A6-8162-4334-83E7-3267CAF675D6}">
            <xm:f>AND(K20&gt;=Einstellungen!$D$146,K20&lt;=Einstellungen!$E$146)</xm:f>
            <x14:dxf>
              <fill>
                <patternFill>
                  <bgColor theme="8" tint="0.39994506668294322"/>
                </patternFill>
              </fill>
            </x14:dxf>
          </x14:cfRule>
          <x14:cfRule type="expression" priority="329" id="{EECD5629-6606-4F4E-B864-6D21B7C64A0C}">
            <xm:f>AND(K20&gt;=Einstellungen!$D$145,K20&lt;=Einstellungen!$E$145)</xm:f>
            <x14:dxf>
              <fill>
                <patternFill>
                  <bgColor theme="8" tint="0.39994506668294322"/>
                </patternFill>
              </fill>
            </x14:dxf>
          </x14:cfRule>
          <x14:cfRule type="expression" priority="330" id="{06F6EE6D-AEDF-4652-8430-A46F7489667B}">
            <xm:f>AND(K20&gt;=Einstellungen!$D$144,K20&lt;=Einstellungen!$E$144)</xm:f>
            <x14:dxf>
              <fill>
                <patternFill>
                  <bgColor theme="8" tint="0.39994506668294322"/>
                </patternFill>
              </fill>
            </x14:dxf>
          </x14:cfRule>
          <x14:cfRule type="expression" priority="331" id="{C8563A41-103D-4CA2-B879-710F467C3A3E}">
            <xm:f>AND(K20&gt;=Einstellungen!$D$143,K20&lt;=Einstellungen!$E$143)</xm:f>
            <x14:dxf>
              <fill>
                <patternFill>
                  <bgColor theme="8" tint="0.39994506668294322"/>
                </patternFill>
              </fill>
            </x14:dxf>
          </x14:cfRule>
          <x14:cfRule type="expression" priority="332" id="{9DA3C683-711E-43F4-A195-37EAE4098A95}">
            <xm:f>AND(K20&gt;=Einstellungen!$D$142,K20&lt;=Einstellungen!$E$142)</xm:f>
            <x14:dxf>
              <fill>
                <patternFill>
                  <bgColor theme="8" tint="0.39994506668294322"/>
                </patternFill>
              </fill>
            </x14:dxf>
          </x14:cfRule>
          <x14:cfRule type="expression" priority="333" id="{33CA0D14-6DC1-4148-99AB-1D7AD881E577}">
            <xm:f>AND(K20&gt;=Einstellungen!$D$141,K20&lt;=Einstellungen!$E$141)</xm:f>
            <x14:dxf>
              <fill>
                <patternFill>
                  <bgColor theme="8" tint="0.39994506668294322"/>
                </patternFill>
              </fill>
            </x14:dxf>
          </x14:cfRule>
          <x14:cfRule type="expression" priority="334" id="{076D1B08-C859-4899-905C-2A384913C0F9}">
            <xm:f>AND(K20&gt;=Einstellungen!$D$140,K20&lt;=Einstellungen!$E$140)</xm:f>
            <x14:dxf>
              <fill>
                <patternFill>
                  <bgColor theme="8" tint="0.39994506668294322"/>
                </patternFill>
              </fill>
            </x14:dxf>
          </x14:cfRule>
          <xm:sqref>M20 M22</xm:sqref>
        </x14:conditionalFormatting>
        <x14:conditionalFormatting xmlns:xm="http://schemas.microsoft.com/office/excel/2006/main">
          <x14:cfRule type="expression" priority="315" id="{7C274878-546F-4B21-BA64-F24BFAF22187}">
            <xm:f>AND(K20&gt;=Einstellungen!$D$149,K20&lt;=Einstellungen!$E$149)</xm:f>
            <x14:dxf>
              <fill>
                <patternFill>
                  <bgColor theme="8" tint="0.39994506668294322"/>
                </patternFill>
              </fill>
            </x14:dxf>
          </x14:cfRule>
          <x14:cfRule type="expression" priority="316" id="{6BA055D5-9F5E-4F12-BC53-FE73C64CD185}">
            <xm:f>AND(K20&gt;=Einstellungen!$D$148,K20&lt;=Einstellungen!$E$148)</xm:f>
            <x14:dxf>
              <fill>
                <patternFill>
                  <bgColor theme="8" tint="0.39994506668294322"/>
                </patternFill>
              </fill>
            </x14:dxf>
          </x14:cfRule>
          <x14:cfRule type="expression" priority="317" id="{690F6968-705C-481E-9600-1B817AF4E6E9}">
            <xm:f>AND(K20&gt;=Einstellungen!$D$147,K20&lt;=Einstellungen!$E$147)</xm:f>
            <x14:dxf>
              <fill>
                <patternFill>
                  <bgColor theme="8" tint="0.39994506668294322"/>
                </patternFill>
              </fill>
            </x14:dxf>
          </x14:cfRule>
          <x14:cfRule type="expression" priority="318" id="{74BF46F4-29ED-4A9B-8361-548029AF5D48}">
            <xm:f>AND(K20&gt;=Einstellungen!$D$146,K20&lt;=Einstellungen!$E$146)</xm:f>
            <x14:dxf>
              <fill>
                <patternFill>
                  <bgColor theme="8" tint="0.39994506668294322"/>
                </patternFill>
              </fill>
            </x14:dxf>
          </x14:cfRule>
          <x14:cfRule type="expression" priority="319" id="{8E0662CC-B4EE-40D7-A1AE-A45178740942}">
            <xm:f>AND(K20&gt;=Einstellungen!$D$145,K20&lt;=Einstellungen!$E$145)</xm:f>
            <x14:dxf>
              <fill>
                <patternFill>
                  <bgColor theme="8" tint="0.39994506668294322"/>
                </patternFill>
              </fill>
            </x14:dxf>
          </x14:cfRule>
          <x14:cfRule type="expression" priority="320" id="{018C1CBC-3773-49FE-8411-19594D624733}">
            <xm:f>AND(K20&gt;=Einstellungen!$D$144,K20&lt;=Einstellungen!$E$144)</xm:f>
            <x14:dxf>
              <fill>
                <patternFill>
                  <bgColor theme="8" tint="0.39994506668294322"/>
                </patternFill>
              </fill>
            </x14:dxf>
          </x14:cfRule>
          <x14:cfRule type="expression" priority="321" id="{F56D7B8D-88E0-4CD2-9597-5800C6AE7E6A}">
            <xm:f>AND(K20&gt;=Einstellungen!$D$143,K20&lt;=Einstellungen!$E$143)</xm:f>
            <x14:dxf>
              <fill>
                <patternFill>
                  <bgColor theme="8" tint="0.39994506668294322"/>
                </patternFill>
              </fill>
            </x14:dxf>
          </x14:cfRule>
          <x14:cfRule type="expression" priority="322" id="{280C0C7D-3B05-4AAF-991E-B78325C6E453}">
            <xm:f>AND(K20&gt;=Einstellungen!$D$142,K20&lt;=Einstellungen!$E$142)</xm:f>
            <x14:dxf>
              <fill>
                <patternFill>
                  <bgColor theme="8" tint="0.39994506668294322"/>
                </patternFill>
              </fill>
            </x14:dxf>
          </x14:cfRule>
          <x14:cfRule type="expression" priority="323" id="{E87EAE1B-C523-4405-8640-33E0222BD436}">
            <xm:f>AND(K20&gt;=Einstellungen!$D$141,K20&lt;=Einstellungen!$E$141)</xm:f>
            <x14:dxf>
              <fill>
                <patternFill>
                  <bgColor theme="8" tint="0.39994506668294322"/>
                </patternFill>
              </fill>
            </x14:dxf>
          </x14:cfRule>
          <x14:cfRule type="expression" priority="324" id="{8D6168BD-177D-4728-BFF8-2368EB22351A}">
            <xm:f>AND(K20&gt;=Einstellungen!$D$140,K20&lt;=Einstellungen!$E$140)</xm:f>
            <x14:dxf>
              <fill>
                <patternFill>
                  <bgColor theme="8" tint="0.39994506668294322"/>
                </patternFill>
              </fill>
            </x14:dxf>
          </x14:cfRule>
          <xm:sqref>M21 M23</xm:sqref>
        </x14:conditionalFormatting>
        <x14:conditionalFormatting xmlns:xm="http://schemas.microsoft.com/office/excel/2006/main">
          <x14:cfRule type="expression" priority="305" id="{24BABC87-920B-4F85-87EF-81179FF04CDC}">
            <xm:f>AND(K20&gt;=Einstellungen!$D$162,K20&lt;=Einstellungen!$E$162)</xm:f>
            <x14:dxf>
              <fill>
                <patternFill>
                  <bgColor theme="6" tint="0.39994506668294322"/>
                </patternFill>
              </fill>
            </x14:dxf>
          </x14:cfRule>
          <x14:cfRule type="expression" priority="306" id="{0CC98C22-714A-4719-97BE-6B9C9A582CF4}">
            <xm:f>AND(K20&gt;=Einstellungen!$D$161,K20&lt;=Einstellungen!$E$161)</xm:f>
            <x14:dxf>
              <fill>
                <patternFill>
                  <bgColor theme="6" tint="0.39994506668294322"/>
                </patternFill>
              </fill>
            </x14:dxf>
          </x14:cfRule>
          <x14:cfRule type="expression" priority="307" id="{B1180269-C331-4431-85CC-EE14E6ACA040}">
            <xm:f>AND(K20&gt;=Einstellungen!$D$160,K20&lt;=Einstellungen!$E$160)</xm:f>
            <x14:dxf>
              <fill>
                <patternFill>
                  <bgColor theme="6" tint="0.39994506668294322"/>
                </patternFill>
              </fill>
            </x14:dxf>
          </x14:cfRule>
          <x14:cfRule type="expression" priority="308" id="{6141E785-0142-4D94-A9CB-CAE427931F86}">
            <xm:f>AND(K20&gt;=Einstellungen!$D$159,K20&lt;=Einstellungen!$E$159)</xm:f>
            <x14:dxf>
              <fill>
                <patternFill>
                  <bgColor theme="6" tint="0.39994506668294322"/>
                </patternFill>
              </fill>
            </x14:dxf>
          </x14:cfRule>
          <x14:cfRule type="expression" priority="309" id="{1B27AC99-F9AE-4D7E-B40C-2ED53B565711}">
            <xm:f>AND(K20&gt;=Einstellungen!$D$158,K20&lt;=Einstellungen!$E$158)</xm:f>
            <x14:dxf>
              <fill>
                <patternFill>
                  <bgColor theme="6" tint="0.39994506668294322"/>
                </patternFill>
              </fill>
            </x14:dxf>
          </x14:cfRule>
          <x14:cfRule type="expression" priority="310" id="{DBC39C8A-9741-4F47-97B9-D09E94FA4EFA}">
            <xm:f>AND(K20&gt;=Einstellungen!$D$157,K20&lt;=Einstellungen!$E$157)</xm:f>
            <x14:dxf>
              <fill>
                <patternFill>
                  <bgColor theme="6" tint="0.39994506668294322"/>
                </patternFill>
              </fill>
            </x14:dxf>
          </x14:cfRule>
          <x14:cfRule type="expression" priority="311" id="{42FF0E1C-21CA-42E1-A524-0929A4E8AC57}">
            <xm:f>AND(K20&gt;=Einstellungen!$D$156,K20&lt;=Einstellungen!$E$156)</xm:f>
            <x14:dxf>
              <fill>
                <patternFill>
                  <bgColor theme="6" tint="0.39994506668294322"/>
                </patternFill>
              </fill>
            </x14:dxf>
          </x14:cfRule>
          <x14:cfRule type="expression" priority="312" id="{63755FF2-D953-449A-99C4-F091133F377B}">
            <xm:f>AND(K20&gt;=Einstellungen!$D$155,K20&lt;=Einstellungen!$E$155)</xm:f>
            <x14:dxf>
              <fill>
                <patternFill>
                  <bgColor theme="6" tint="0.39994506668294322"/>
                </patternFill>
              </fill>
            </x14:dxf>
          </x14:cfRule>
          <x14:cfRule type="expression" priority="313" id="{78567E99-D34E-41AF-99BB-F9AB1D48A8B5}">
            <xm:f>AND(K20&gt;=Einstellungen!$D$154,K20&lt;=Einstellungen!$E$154)</xm:f>
            <x14:dxf>
              <fill>
                <patternFill>
                  <bgColor theme="6" tint="0.39994506668294322"/>
                </patternFill>
              </fill>
            </x14:dxf>
          </x14:cfRule>
          <x14:cfRule type="expression" priority="314" id="{BC01A98D-0303-4D9B-B5AD-C82F4CAFBF85}">
            <xm:f>AND(K20&gt;=Einstellungen!$D$153,K20&lt;=Einstellungen!$E$153)</xm:f>
            <x14:dxf>
              <fill>
                <patternFill>
                  <bgColor theme="6" tint="0.39994506668294322"/>
                </patternFill>
              </fill>
            </x14:dxf>
          </x14:cfRule>
          <xm:sqref>N20 N22</xm:sqref>
        </x14:conditionalFormatting>
        <x14:conditionalFormatting xmlns:xm="http://schemas.microsoft.com/office/excel/2006/main">
          <x14:cfRule type="expression" priority="295" id="{C4188E13-D9B7-4CBA-904C-389B21882906}">
            <xm:f>AND(K20&gt;=Einstellungen!$D$162,K20&lt;=Einstellungen!$E$162)</xm:f>
            <x14:dxf>
              <fill>
                <patternFill>
                  <bgColor theme="6" tint="0.39994506668294322"/>
                </patternFill>
              </fill>
            </x14:dxf>
          </x14:cfRule>
          <x14:cfRule type="expression" priority="296" id="{60897F69-A9BC-4E8D-87F4-A66D3A120940}">
            <xm:f>AND(K20&gt;=Einstellungen!$D$161,K20&lt;=Einstellungen!$E$161)</xm:f>
            <x14:dxf>
              <fill>
                <patternFill>
                  <bgColor theme="6" tint="0.39994506668294322"/>
                </patternFill>
              </fill>
            </x14:dxf>
          </x14:cfRule>
          <x14:cfRule type="expression" priority="297" id="{113290F0-232E-4D03-B2DB-6002674546D5}">
            <xm:f>AND(K20&gt;=Einstellungen!$D$160,K20&lt;=Einstellungen!$E$160)</xm:f>
            <x14:dxf>
              <fill>
                <patternFill>
                  <bgColor theme="6" tint="0.39994506668294322"/>
                </patternFill>
              </fill>
            </x14:dxf>
          </x14:cfRule>
          <x14:cfRule type="expression" priority="298" id="{28D982AA-EB22-4143-BE67-EB0B0632F45A}">
            <xm:f>AND(K20&gt;=Einstellungen!$D$159,K20&lt;=Einstellungen!$E$159)</xm:f>
            <x14:dxf>
              <fill>
                <patternFill>
                  <bgColor theme="6" tint="0.39994506668294322"/>
                </patternFill>
              </fill>
            </x14:dxf>
          </x14:cfRule>
          <x14:cfRule type="expression" priority="299" id="{802059AD-6B2E-44FB-B9AF-13AAB7D58C30}">
            <xm:f>AND(K20&gt;=Einstellungen!$D$158,K20&lt;=Einstellungen!$E$158)</xm:f>
            <x14:dxf>
              <fill>
                <patternFill>
                  <bgColor theme="6" tint="0.39994506668294322"/>
                </patternFill>
              </fill>
            </x14:dxf>
          </x14:cfRule>
          <x14:cfRule type="expression" priority="300" id="{52250CE4-FFFC-44EB-904D-E0A45FE8F14A}">
            <xm:f>AND(K20&gt;=Einstellungen!$D$157,K20&lt;=Einstellungen!$E$157)</xm:f>
            <x14:dxf>
              <fill>
                <patternFill>
                  <bgColor theme="6" tint="0.39994506668294322"/>
                </patternFill>
              </fill>
            </x14:dxf>
          </x14:cfRule>
          <x14:cfRule type="expression" priority="301" id="{81171508-BFEE-4247-A63B-C4C36F35BF33}">
            <xm:f>AND(K20&gt;=Einstellungen!$D$156,K20&lt;=Einstellungen!$E$156)</xm:f>
            <x14:dxf>
              <fill>
                <patternFill>
                  <bgColor theme="6" tint="0.39994506668294322"/>
                </patternFill>
              </fill>
            </x14:dxf>
          </x14:cfRule>
          <x14:cfRule type="expression" priority="302" id="{83D510C6-91FC-4ED1-BD0B-F8BCFD86BF30}">
            <xm:f>AND(K20&gt;=Einstellungen!$D$155,K20&lt;=Einstellungen!$E$155)</xm:f>
            <x14:dxf>
              <fill>
                <patternFill>
                  <bgColor theme="6" tint="0.39994506668294322"/>
                </patternFill>
              </fill>
            </x14:dxf>
          </x14:cfRule>
          <x14:cfRule type="expression" priority="303" id="{51288DB5-C835-423C-8159-7D07D0E396FA}">
            <xm:f>AND(K20&gt;=Einstellungen!$D$154,K20&lt;=Einstellungen!$E$154)</xm:f>
            <x14:dxf>
              <fill>
                <patternFill>
                  <bgColor theme="6" tint="0.39994506668294322"/>
                </patternFill>
              </fill>
            </x14:dxf>
          </x14:cfRule>
          <x14:cfRule type="expression" priority="304" id="{0D1DEA29-6F8C-4E59-AF20-D1094F92BC5F}">
            <xm:f>AND(K20&gt;=Einstellungen!$D$153,K20&lt;=Einstellungen!$E$153)</xm:f>
            <x14:dxf>
              <fill>
                <patternFill>
                  <bgColor theme="6" tint="0.39994506668294322"/>
                </patternFill>
              </fill>
            </x14:dxf>
          </x14:cfRule>
          <xm:sqref>N21 N23</xm:sqref>
        </x14:conditionalFormatting>
        <x14:conditionalFormatting xmlns:xm="http://schemas.microsoft.com/office/excel/2006/main">
          <x14:cfRule type="expression" priority="285" id="{3C30CAC8-C498-46EE-811D-87C30EE24BE9}">
            <xm:f>AND(K20&gt;=Einstellungen!$D$175,K20&lt;=Einstellungen!$E$175)</xm:f>
            <x14:dxf>
              <fill>
                <patternFill>
                  <bgColor theme="9" tint="0.39994506668294322"/>
                </patternFill>
              </fill>
            </x14:dxf>
          </x14:cfRule>
          <x14:cfRule type="expression" priority="286" id="{1FE061CC-8F72-44B1-8698-F08E36E60E7A}">
            <xm:f>AND(K20&gt;=Einstellungen!$D$174,K20&lt;=Einstellungen!$E$174)</xm:f>
            <x14:dxf>
              <fill>
                <patternFill>
                  <bgColor theme="9" tint="0.39994506668294322"/>
                </patternFill>
              </fill>
            </x14:dxf>
          </x14:cfRule>
          <x14:cfRule type="expression" priority="287" id="{BB9B885C-5099-4BA6-AC87-58AEE9A13F8E}">
            <xm:f>AND(K20&gt;=Einstellungen!$D$173,K20&lt;=Einstellungen!$E$173)</xm:f>
            <x14:dxf>
              <fill>
                <patternFill>
                  <bgColor theme="9" tint="0.39994506668294322"/>
                </patternFill>
              </fill>
            </x14:dxf>
          </x14:cfRule>
          <x14:cfRule type="expression" priority="288" id="{EDDA113B-ED96-43F5-BD79-7FE51798C786}">
            <xm:f>AND(K20&gt;=Einstellungen!$D$172,K20&lt;=Einstellungen!$E$172)</xm:f>
            <x14:dxf>
              <fill>
                <patternFill>
                  <bgColor theme="9" tint="0.39994506668294322"/>
                </patternFill>
              </fill>
            </x14:dxf>
          </x14:cfRule>
          <x14:cfRule type="expression" priority="289" id="{28D29D73-7C30-4FE5-B91A-BDEADF96645D}">
            <xm:f>AND(K20&gt;=Einstellungen!$D$171,K20&lt;=Einstellungen!$E$171)</xm:f>
            <x14:dxf>
              <fill>
                <patternFill>
                  <bgColor theme="9" tint="0.39994506668294322"/>
                </patternFill>
              </fill>
            </x14:dxf>
          </x14:cfRule>
          <x14:cfRule type="expression" priority="290" id="{8B1EB897-8B75-45B2-A657-A38848677A11}">
            <xm:f>AND(K20&gt;=Einstellungen!$D$170,K20&lt;=Einstellungen!$E$170)</xm:f>
            <x14:dxf>
              <fill>
                <patternFill>
                  <bgColor theme="9" tint="0.39994506668294322"/>
                </patternFill>
              </fill>
            </x14:dxf>
          </x14:cfRule>
          <x14:cfRule type="expression" priority="291" id="{C97DAD39-BE3A-40FD-A435-24B83978EE8D}">
            <xm:f>AND(K20&gt;=Einstellungen!$D$169,K20&lt;=Einstellungen!$E$169)</xm:f>
            <x14:dxf>
              <fill>
                <patternFill>
                  <bgColor theme="9" tint="0.39994506668294322"/>
                </patternFill>
              </fill>
            </x14:dxf>
          </x14:cfRule>
          <x14:cfRule type="expression" priority="292" id="{0F34F105-00CF-43A4-9105-9B3DE6CE38D1}">
            <xm:f>AND(K20&gt;=Einstellungen!$D$168,K20&lt;=Einstellungen!$E$168)</xm:f>
            <x14:dxf>
              <fill>
                <patternFill>
                  <bgColor theme="9" tint="0.39994506668294322"/>
                </patternFill>
              </fill>
            </x14:dxf>
          </x14:cfRule>
          <x14:cfRule type="expression" priority="293" id="{67E6AE84-FF00-4452-88D3-9AC8E770BECB}">
            <xm:f>AND(K20&gt;=Einstellungen!$D$167,K20&lt;=Einstellungen!$E$167)</xm:f>
            <x14:dxf>
              <fill>
                <patternFill>
                  <bgColor theme="9" tint="0.39994506668294322"/>
                </patternFill>
              </fill>
            </x14:dxf>
          </x14:cfRule>
          <x14:cfRule type="expression" priority="294" id="{C849E67F-9D5B-4459-B354-E03462C7C781}">
            <xm:f>AND(K20&gt;=Einstellungen!$D$166,K20&lt;=Einstellungen!$E$166)</xm:f>
            <x14:dxf>
              <fill>
                <patternFill>
                  <bgColor theme="9" tint="0.39994506668294322"/>
                </patternFill>
              </fill>
            </x14:dxf>
          </x14:cfRule>
          <xm:sqref>O20:O23</xm:sqref>
        </x14:conditionalFormatting>
        <x14:conditionalFormatting xmlns:xm="http://schemas.microsoft.com/office/excel/2006/main">
          <x14:cfRule type="expression" priority="275" id="{6D35245E-394B-452E-9B24-CFC861C463C2}">
            <xm:f>AND(K20&gt;=Einstellungen!$D$175,K20&lt;=Einstellungen!$E$175)</xm:f>
            <x14:dxf>
              <fill>
                <patternFill>
                  <bgColor theme="9" tint="0.39994506668294322"/>
                </patternFill>
              </fill>
            </x14:dxf>
          </x14:cfRule>
          <x14:cfRule type="expression" priority="276" id="{0666F51C-4281-4D23-9B0F-ABFAE8A6D3C0}">
            <xm:f>AND(K20&gt;=Einstellungen!$D$174,K20&lt;=Einstellungen!$E$174)</xm:f>
            <x14:dxf>
              <fill>
                <patternFill>
                  <bgColor theme="9" tint="0.39994506668294322"/>
                </patternFill>
              </fill>
            </x14:dxf>
          </x14:cfRule>
          <x14:cfRule type="expression" priority="277" id="{667A2E37-5A4F-44CF-843C-4BFD5F4FCDDC}">
            <xm:f>AND(K20&gt;=Einstellungen!$D$173,K20&lt;=Einstellungen!$E$173)</xm:f>
            <x14:dxf>
              <fill>
                <patternFill>
                  <bgColor theme="9" tint="0.39994506668294322"/>
                </patternFill>
              </fill>
            </x14:dxf>
          </x14:cfRule>
          <x14:cfRule type="expression" priority="278" id="{5B141364-0BBF-44E5-8876-3E9F8EE80441}">
            <xm:f>AND(K20&gt;=Einstellungen!$D$172,K20&lt;=Einstellungen!$E$172)</xm:f>
            <x14:dxf>
              <fill>
                <patternFill>
                  <bgColor theme="9" tint="0.39994506668294322"/>
                </patternFill>
              </fill>
            </x14:dxf>
          </x14:cfRule>
          <x14:cfRule type="expression" priority="279" id="{FD078B82-CC4A-4147-82CF-75881A76FF46}">
            <xm:f>AND(K20&gt;=Einstellungen!$D$171,K20&lt;=Einstellungen!$E$171)</xm:f>
            <x14:dxf>
              <fill>
                <patternFill>
                  <bgColor theme="9" tint="0.39994506668294322"/>
                </patternFill>
              </fill>
            </x14:dxf>
          </x14:cfRule>
          <x14:cfRule type="expression" priority="280" id="{FA75267A-0B81-4564-863A-4FB410FC89CB}">
            <xm:f>AND(K20&gt;=Einstellungen!$D$170,K20&lt;=Einstellungen!$E$170)</xm:f>
            <x14:dxf>
              <fill>
                <patternFill>
                  <bgColor theme="9" tint="0.39994506668294322"/>
                </patternFill>
              </fill>
            </x14:dxf>
          </x14:cfRule>
          <x14:cfRule type="expression" priority="281" id="{496771F4-EBE1-4657-AC6A-A821B9334B75}">
            <xm:f>AND(K20&gt;=Einstellungen!$D$169,K20&lt;=Einstellungen!$E$169)</xm:f>
            <x14:dxf>
              <fill>
                <patternFill>
                  <bgColor theme="9" tint="0.39994506668294322"/>
                </patternFill>
              </fill>
            </x14:dxf>
          </x14:cfRule>
          <x14:cfRule type="expression" priority="282" id="{E109FE67-42C2-46AF-8FDE-E12EE6634154}">
            <xm:f>AND(K20&gt;=Einstellungen!$D$168,K20&lt;=Einstellungen!$E$168)</xm:f>
            <x14:dxf>
              <fill>
                <patternFill>
                  <bgColor theme="9" tint="0.39994506668294322"/>
                </patternFill>
              </fill>
            </x14:dxf>
          </x14:cfRule>
          <x14:cfRule type="expression" priority="283" id="{1351FD97-7956-472D-A425-BAC5D2CF74C8}">
            <xm:f>AND(K20&gt;=Einstellungen!$D$167,K20&lt;=Einstellungen!$E$167)</xm:f>
            <x14:dxf>
              <fill>
                <patternFill>
                  <bgColor theme="9" tint="0.39994506668294322"/>
                </patternFill>
              </fill>
            </x14:dxf>
          </x14:cfRule>
          <x14:cfRule type="expression" priority="284" id="{D8283BB7-B6AA-4F95-9AA7-224FD7B38217}">
            <xm:f>AND(K20&gt;=Einstellungen!$D$166,K20&lt;=Einstellungen!$E$166)</xm:f>
            <x14:dxf>
              <fill>
                <patternFill>
                  <bgColor theme="9" tint="0.39994506668294322"/>
                </patternFill>
              </fill>
            </x14:dxf>
          </x14:cfRule>
          <xm:sqref>O21 O23</xm:sqref>
        </x14:conditionalFormatting>
        <x14:conditionalFormatting xmlns:xm="http://schemas.microsoft.com/office/excel/2006/main">
          <x14:cfRule type="expression" priority="265" id="{4D495AC5-4D04-438F-B2CE-987C9CD09309}">
            <xm:f>AND(K20&gt;=Einstellungen!$D$218,K20&lt;=Einstellungen!$E$218)</xm:f>
            <x14:dxf>
              <fill>
                <patternFill>
                  <bgColor theme="2" tint="-0.24994659260841701"/>
                </patternFill>
              </fill>
            </x14:dxf>
          </x14:cfRule>
          <x14:cfRule type="expression" priority="266" id="{9ED7C170-D13A-48DD-8DEF-7DE27A48FA72}">
            <xm:f>AND( K20&gt;=Einstellungen!$D$219,K20&lt;=Einstellungen!$E$219)</xm:f>
            <x14:dxf>
              <fill>
                <patternFill>
                  <bgColor theme="2" tint="-0.24994659260841701"/>
                </patternFill>
              </fill>
            </x14:dxf>
          </x14:cfRule>
          <x14:cfRule type="expression" priority="267" id="{FD7DDE1F-3AA5-417E-8965-614E96611079}">
            <xm:f>AND(K20&gt;=Einstellungen!$D$220,K20&lt;=Einstellungen!$E$220)</xm:f>
            <x14:dxf>
              <fill>
                <patternFill>
                  <bgColor theme="2" tint="-0.24994659260841701"/>
                </patternFill>
              </fill>
            </x14:dxf>
          </x14:cfRule>
          <x14:cfRule type="expression" priority="268" id="{73A314E2-0023-4F40-9456-399565F29404}">
            <xm:f>AND(K20&gt;=Einstellungen!$D$221,K20&lt;=Einstellungen!$E$221)</xm:f>
            <x14:dxf>
              <fill>
                <patternFill>
                  <bgColor theme="2" tint="-0.24994659260841701"/>
                </patternFill>
              </fill>
            </x14:dxf>
          </x14:cfRule>
          <x14:cfRule type="expression" priority="269" id="{1D50B2AA-4F41-40CE-99CB-E6B317977056}">
            <xm:f>AND(K20&gt;=Einstellungen!$D$222,K20&lt;=Einstellungen!$E$222)</xm:f>
            <x14:dxf>
              <fill>
                <patternFill>
                  <bgColor theme="2" tint="-0.24994659260841701"/>
                </patternFill>
              </fill>
            </x14:dxf>
          </x14:cfRule>
          <x14:cfRule type="expression" priority="270" id="{347AEBCE-EC29-4E80-80D2-9C08254EB301}">
            <xm:f>AND(K20&gt;=Einstellungen!$D$223,K20&lt;=Einstellungen!$E$223)</xm:f>
            <x14:dxf>
              <fill>
                <patternFill>
                  <bgColor theme="2" tint="-0.24994659260841701"/>
                </patternFill>
              </fill>
            </x14:dxf>
          </x14:cfRule>
          <x14:cfRule type="expression" priority="271" id="{8EC78593-B07A-4B13-9F6E-4529EEC00DFD}">
            <xm:f>AND(K20&gt;=Einstellungen!$D$224,K20&lt;=Einstellungen!$E$224)</xm:f>
            <x14:dxf>
              <fill>
                <patternFill>
                  <bgColor theme="2" tint="-0.24994659260841701"/>
                </patternFill>
              </fill>
            </x14:dxf>
          </x14:cfRule>
          <x14:cfRule type="expression" priority="272" id="{2AFD1EAC-4B67-4C57-8134-18E3D750ED71}">
            <xm:f>AND(K20&gt;=Einstellungen!$D$225,K20&lt;=Einstellungen!$E$225)</xm:f>
            <x14:dxf>
              <fill>
                <patternFill>
                  <bgColor theme="2" tint="-0.24994659260841701"/>
                </patternFill>
              </fill>
            </x14:dxf>
          </x14:cfRule>
          <x14:cfRule type="expression" priority="273" id="{B0168E2B-9303-400C-BF37-086EF3B2DDE2}">
            <xm:f>AND(K20&gt;=Einstellungen!$D$226,K20&lt;=Einstellungen!$E$226)</xm:f>
            <x14:dxf>
              <fill>
                <patternFill>
                  <bgColor theme="2" tint="-0.24994659260841701"/>
                </patternFill>
              </fill>
            </x14:dxf>
          </x14:cfRule>
          <x14:cfRule type="expression" priority="274" id="{0CABF2D9-043D-4B20-B20A-AF392A433D30}">
            <xm:f>AND(K20&gt;=Einstellungen!$D$227,K20&lt;=Einstellungen!$E$227)</xm:f>
            <x14:dxf>
              <fill>
                <patternFill>
                  <bgColor theme="2" tint="-0.24994659260841701"/>
                </patternFill>
              </fill>
            </x14:dxf>
          </x14:cfRule>
          <xm:sqref>S20 S22</xm:sqref>
        </x14:conditionalFormatting>
        <x14:conditionalFormatting xmlns:xm="http://schemas.microsoft.com/office/excel/2006/main">
          <x14:cfRule type="expression" priority="255" id="{6F3CC285-28D2-499B-B356-FC64841F9724}">
            <xm:f>AND(K20&gt;=Einstellungen!$D$218,K20&lt;=Einstellungen!$E$218)</xm:f>
            <x14:dxf>
              <fill>
                <patternFill>
                  <bgColor theme="2" tint="-0.24994659260841701"/>
                </patternFill>
              </fill>
            </x14:dxf>
          </x14:cfRule>
          <x14:cfRule type="expression" priority="256" id="{CA012763-893C-497C-8329-3A9DAA1BBDEC}">
            <xm:f>AND( K20&gt;=Einstellungen!$D$219,K20&lt;=Einstellungen!$E$219)</xm:f>
            <x14:dxf>
              <fill>
                <patternFill>
                  <bgColor theme="2" tint="-0.24994659260841701"/>
                </patternFill>
              </fill>
            </x14:dxf>
          </x14:cfRule>
          <x14:cfRule type="expression" priority="257" id="{296CC797-8D55-4D31-AA65-982E5B263303}">
            <xm:f>AND(K20&gt;=Einstellungen!$D$220,K20&lt;=Einstellungen!$E$220)</xm:f>
            <x14:dxf>
              <fill>
                <patternFill>
                  <bgColor theme="2" tint="-0.24994659260841701"/>
                </patternFill>
              </fill>
            </x14:dxf>
          </x14:cfRule>
          <x14:cfRule type="expression" priority="258" id="{20FFB8A8-F993-437E-8112-4DAC601C3D57}">
            <xm:f>AND(K20&gt;=Einstellungen!$D$221,K20&lt;=Einstellungen!$E$221)</xm:f>
            <x14:dxf>
              <fill>
                <patternFill>
                  <bgColor theme="2" tint="-0.24994659260841701"/>
                </patternFill>
              </fill>
            </x14:dxf>
          </x14:cfRule>
          <x14:cfRule type="expression" priority="259" id="{2CCFF9BA-AFC8-4E0B-B508-533583CC37D2}">
            <xm:f>AND(K20&gt;=Einstellungen!$D$222,K20&lt;=Einstellungen!$E$222)</xm:f>
            <x14:dxf>
              <fill>
                <patternFill>
                  <bgColor theme="2" tint="-0.24994659260841701"/>
                </patternFill>
              </fill>
            </x14:dxf>
          </x14:cfRule>
          <x14:cfRule type="expression" priority="260" id="{3475295A-A3B6-40B7-8A35-F8F0A971A0BC}">
            <xm:f>AND(K20&gt;=Einstellungen!$D$223,K20&lt;=Einstellungen!$E$223)</xm:f>
            <x14:dxf>
              <fill>
                <patternFill>
                  <bgColor theme="2" tint="-0.24994659260841701"/>
                </patternFill>
              </fill>
            </x14:dxf>
          </x14:cfRule>
          <x14:cfRule type="expression" priority="261" id="{BB9CB5B8-8DF3-470C-9E0D-3E0AF4192C78}">
            <xm:f>AND(K20&gt;=Einstellungen!$D$224,K20&lt;=Einstellungen!$E$224)</xm:f>
            <x14:dxf>
              <fill>
                <patternFill>
                  <bgColor theme="2" tint="-0.24994659260841701"/>
                </patternFill>
              </fill>
            </x14:dxf>
          </x14:cfRule>
          <x14:cfRule type="expression" priority="262" id="{D396DC27-6B9E-49D3-82F5-712D698A6F4E}">
            <xm:f>AND(K20&gt;=Einstellungen!$D$225,K20&lt;=Einstellungen!$E$225)</xm:f>
            <x14:dxf>
              <fill>
                <patternFill>
                  <bgColor theme="2" tint="-0.24994659260841701"/>
                </patternFill>
              </fill>
            </x14:dxf>
          </x14:cfRule>
          <x14:cfRule type="expression" priority="263" id="{CAE2D41A-21D2-468A-96E4-4FFC74BD58FC}">
            <xm:f>AND(K20&gt;=Einstellungen!$D$226,K20&lt;=Einstellungen!$E$226)</xm:f>
            <x14:dxf>
              <fill>
                <patternFill>
                  <bgColor theme="2" tint="-0.24994659260841701"/>
                </patternFill>
              </fill>
            </x14:dxf>
          </x14:cfRule>
          <x14:cfRule type="expression" priority="264" id="{C91D4FE5-98FA-4A48-B18E-29FC5CE21148}">
            <xm:f>AND(K20&gt;=Einstellungen!$D$227,K20&lt;=Einstellungen!$E$227)</xm:f>
            <x14:dxf>
              <fill>
                <patternFill>
                  <bgColor theme="2" tint="-0.24994659260841701"/>
                </patternFill>
              </fill>
            </x14:dxf>
          </x14:cfRule>
          <xm:sqref>S21 S23</xm:sqref>
        </x14:conditionalFormatting>
        <x14:conditionalFormatting xmlns:xm="http://schemas.microsoft.com/office/excel/2006/main">
          <x14:cfRule type="expression" priority="245" id="{263662D5-0828-451C-92BB-480C0E23730D}">
            <xm:f>AND(K20&gt;=Einstellungen!$D$201,K20&lt;=Einstellungen!$E$201)</xm:f>
            <x14:dxf>
              <fill>
                <patternFill>
                  <bgColor theme="5" tint="0.59996337778862885"/>
                </patternFill>
              </fill>
            </x14:dxf>
          </x14:cfRule>
          <x14:cfRule type="expression" priority="246" id="{34FCE259-8707-40C9-AE48-074A4A5E493A}">
            <xm:f>AND(K20&gt;=Einstellungen!$D$200,K20&lt;=Einstellungen!$E$200)</xm:f>
            <x14:dxf>
              <fill>
                <patternFill>
                  <bgColor theme="5" tint="0.59996337778862885"/>
                </patternFill>
              </fill>
            </x14:dxf>
          </x14:cfRule>
          <x14:cfRule type="expression" priority="247" id="{7FE57A90-2B87-405F-9136-CBC026FE5673}">
            <xm:f>AND(K20&gt;=Einstellungen!$D$199,K20&lt;=Einstellungen!$E$199)</xm:f>
            <x14:dxf>
              <fill>
                <patternFill>
                  <bgColor theme="5" tint="0.59996337778862885"/>
                </patternFill>
              </fill>
            </x14:dxf>
          </x14:cfRule>
          <x14:cfRule type="expression" priority="248" id="{275B43D2-9750-40BA-9BEA-7694D9A38AB0}">
            <xm:f>AND(K20&gt;=Einstellungen!$D$198,K20&lt;=Einstellungen!$E$198)</xm:f>
            <x14:dxf>
              <fill>
                <patternFill>
                  <bgColor theme="5" tint="0.59996337778862885"/>
                </patternFill>
              </fill>
            </x14:dxf>
          </x14:cfRule>
          <x14:cfRule type="expression" priority="249" id="{8763D8C6-075F-4A02-A024-B13897306160}">
            <xm:f>AND(K20&gt;=Einstellungen!$D$197,K20&lt;=Einstellungen!$E$197)</xm:f>
            <x14:dxf>
              <fill>
                <patternFill>
                  <bgColor theme="5" tint="0.59996337778862885"/>
                </patternFill>
              </fill>
            </x14:dxf>
          </x14:cfRule>
          <x14:cfRule type="expression" priority="250" id="{29BD9B3B-0ED4-4DBB-969B-A210D5D16D1D}">
            <xm:f>AND(K20&gt;=Einstellungen!$D$196,K20&lt;=Einstellungen!$E$196)</xm:f>
            <x14:dxf>
              <fill>
                <patternFill>
                  <bgColor theme="5" tint="0.59996337778862885"/>
                </patternFill>
              </fill>
            </x14:dxf>
          </x14:cfRule>
          <x14:cfRule type="expression" priority="251" id="{93D0A273-9751-4F88-941C-590071C80B9B}">
            <xm:f>AND(K20&gt;=Einstellungen!$D$195,K20&lt;=Einstellungen!$E$195)</xm:f>
            <x14:dxf>
              <fill>
                <patternFill>
                  <bgColor theme="5" tint="0.59996337778862885"/>
                </patternFill>
              </fill>
            </x14:dxf>
          </x14:cfRule>
          <x14:cfRule type="expression" priority="252" id="{C5FA0389-DDD9-4C41-A2FE-45F31F71765A}">
            <xm:f>AND(K20&gt;=Einstellungen!$D$194,K20&lt;=Einstellungen!$E$194)</xm:f>
            <x14:dxf>
              <fill>
                <patternFill>
                  <bgColor theme="5" tint="0.59996337778862885"/>
                </patternFill>
              </fill>
            </x14:dxf>
          </x14:cfRule>
          <x14:cfRule type="expression" priority="253" id="{E75E036E-4A2C-452F-B795-91D54562245C}">
            <xm:f>AND(K20&gt;=Einstellungen!$D$193,K20&lt;=Einstellungen!$E$193)</xm:f>
            <x14:dxf>
              <fill>
                <patternFill>
                  <bgColor theme="5" tint="0.59996337778862885"/>
                </patternFill>
              </fill>
            </x14:dxf>
          </x14:cfRule>
          <x14:cfRule type="expression" priority="254" id="{76831E4F-9424-427F-B117-57AF58FE87B2}">
            <xm:f>AND(K20&gt;=Einstellungen!$D$192,K20&lt;=Einstellungen!$E$192)</xm:f>
            <x14:dxf>
              <fill>
                <patternFill>
                  <bgColor theme="5" tint="0.59996337778862885"/>
                </patternFill>
              </fill>
            </x14:dxf>
          </x14:cfRule>
          <xm:sqref>Q20 Q22</xm:sqref>
        </x14:conditionalFormatting>
        <x14:conditionalFormatting xmlns:xm="http://schemas.microsoft.com/office/excel/2006/main">
          <x14:cfRule type="expression" priority="235" id="{8D977745-7200-44EE-A6C9-37F01AA76282}">
            <xm:f>AND(K20&gt;=Einstellungen!$D$201,K20&lt;=Einstellungen!$E$201)</xm:f>
            <x14:dxf>
              <fill>
                <patternFill>
                  <bgColor theme="5" tint="0.59996337778862885"/>
                </patternFill>
              </fill>
            </x14:dxf>
          </x14:cfRule>
          <x14:cfRule type="expression" priority="236" id="{9C155A06-6388-466F-AB83-73AFE855A79C}">
            <xm:f>AND(K20&gt;=Einstellungen!$D$200,K20&lt;=Einstellungen!$E$200)</xm:f>
            <x14:dxf>
              <fill>
                <patternFill>
                  <bgColor theme="5" tint="0.59996337778862885"/>
                </patternFill>
              </fill>
            </x14:dxf>
          </x14:cfRule>
          <x14:cfRule type="expression" priority="237" id="{A31730F3-68B8-4787-A172-350551FB5C4C}">
            <xm:f>AND(K20&gt;=Einstellungen!$D$199,K20&lt;=Einstellungen!$E$199)</xm:f>
            <x14:dxf>
              <fill>
                <patternFill>
                  <bgColor theme="5" tint="0.59996337778862885"/>
                </patternFill>
              </fill>
            </x14:dxf>
          </x14:cfRule>
          <x14:cfRule type="expression" priority="238" id="{63161F0B-D7A5-4F09-9FBD-6A1913491BB1}">
            <xm:f>AND(K20&gt;=Einstellungen!$D$198,K20&lt;=Einstellungen!$E$198)</xm:f>
            <x14:dxf>
              <fill>
                <patternFill>
                  <bgColor theme="5" tint="0.59996337778862885"/>
                </patternFill>
              </fill>
            </x14:dxf>
          </x14:cfRule>
          <x14:cfRule type="expression" priority="239" id="{58B00C0D-EE35-440D-A381-233E2E6218FA}">
            <xm:f>AND(K20&gt;=Einstellungen!$D$197,K20&lt;=Einstellungen!$E$197)</xm:f>
            <x14:dxf>
              <fill>
                <patternFill>
                  <bgColor theme="5" tint="0.59996337778862885"/>
                </patternFill>
              </fill>
            </x14:dxf>
          </x14:cfRule>
          <x14:cfRule type="expression" priority="240" id="{B344512D-AF80-48FC-9CD0-8AFC2C433785}">
            <xm:f>AND(K20&gt;=Einstellungen!$D$196,K20&lt;=Einstellungen!$E$196)</xm:f>
            <x14:dxf>
              <fill>
                <patternFill>
                  <bgColor theme="5" tint="0.59996337778862885"/>
                </patternFill>
              </fill>
            </x14:dxf>
          </x14:cfRule>
          <x14:cfRule type="expression" priority="241" id="{35D5554C-3DF4-496A-9335-1CF2EB9CD84E}">
            <xm:f>AND(K20&gt;=Einstellungen!$D$195,K20&lt;=Einstellungen!$E$195)</xm:f>
            <x14:dxf>
              <fill>
                <patternFill>
                  <bgColor theme="5" tint="0.59996337778862885"/>
                </patternFill>
              </fill>
            </x14:dxf>
          </x14:cfRule>
          <x14:cfRule type="expression" priority="242" id="{07EF88E1-88FA-45AF-A525-292A539D537D}">
            <xm:f>AND(K20&gt;=Einstellungen!$D$194,K20&lt;=Einstellungen!$E$194)</xm:f>
            <x14:dxf>
              <fill>
                <patternFill>
                  <bgColor theme="5" tint="0.59996337778862885"/>
                </patternFill>
              </fill>
            </x14:dxf>
          </x14:cfRule>
          <x14:cfRule type="expression" priority="243" id="{86B9FB4C-42FC-42E8-BFAE-5A6249934A64}">
            <xm:f>AND(K20&gt;=Einstellungen!$D$193,K20&lt;=Einstellungen!$E$193)</xm:f>
            <x14:dxf>
              <fill>
                <patternFill>
                  <bgColor theme="5" tint="0.59996337778862885"/>
                </patternFill>
              </fill>
            </x14:dxf>
          </x14:cfRule>
          <x14:cfRule type="expression" priority="244" id="{D7274FF6-2FE6-433E-AAAC-1B7A03DDF15E}">
            <xm:f>AND(K20&gt;=Einstellungen!$D$192,K20&lt;=Einstellungen!$E$192)</xm:f>
            <x14:dxf>
              <fill>
                <patternFill>
                  <bgColor theme="5" tint="0.59996337778862885"/>
                </patternFill>
              </fill>
            </x14:dxf>
          </x14:cfRule>
          <xm:sqref>Q21 Q23</xm:sqref>
        </x14:conditionalFormatting>
        <x14:conditionalFormatting xmlns:xm="http://schemas.microsoft.com/office/excel/2006/main">
          <x14:cfRule type="expression" priority="225" id="{294F1AA7-92B7-4CD0-BCDB-1ED4F7EA0087}">
            <xm:f>AND(K20&gt;=Einstellungen!$D$188,K20&lt;=Einstellungen!$E$188)</xm:f>
            <x14:dxf>
              <fill>
                <patternFill>
                  <bgColor theme="7" tint="0.39994506668294322"/>
                </patternFill>
              </fill>
            </x14:dxf>
          </x14:cfRule>
          <x14:cfRule type="expression" priority="226" id="{06DD2813-F716-4B3E-9E05-7227DBA48FF7}">
            <xm:f>AND(K20&gt;=Einstellungen!$D$187,K20&lt;=Einstellungen!$E$187)</xm:f>
            <x14:dxf>
              <fill>
                <patternFill>
                  <bgColor theme="7" tint="0.39994506668294322"/>
                </patternFill>
              </fill>
            </x14:dxf>
          </x14:cfRule>
          <x14:cfRule type="expression" priority="227" id="{B91490B9-4C02-4338-833B-80CFF2C0CA42}">
            <xm:f>AND(K20&gt;=Einstellungen!$D$186,K20&lt;=Einstellungen!$E$186)</xm:f>
            <x14:dxf>
              <fill>
                <patternFill>
                  <bgColor theme="7" tint="0.39994506668294322"/>
                </patternFill>
              </fill>
            </x14:dxf>
          </x14:cfRule>
          <x14:cfRule type="expression" priority="228" id="{DD080DD7-0730-4D54-8FE8-4C7FB1B1ADAD}">
            <xm:f>AND(K20&gt;=Einstellungen!$D$185,K20&lt;=Einstellungen!$E$185)</xm:f>
            <x14:dxf>
              <fill>
                <patternFill>
                  <bgColor theme="7" tint="0.39994506668294322"/>
                </patternFill>
              </fill>
            </x14:dxf>
          </x14:cfRule>
          <x14:cfRule type="expression" priority="229" id="{C8DBC0C2-EE78-4AC9-803F-BE89C98DDF4C}">
            <xm:f>AND(K20&gt;=Einstellungen!$D$184,K20&lt;=Einstellungen!$E$184)</xm:f>
            <x14:dxf>
              <fill>
                <patternFill>
                  <bgColor theme="7" tint="0.39994506668294322"/>
                </patternFill>
              </fill>
            </x14:dxf>
          </x14:cfRule>
          <x14:cfRule type="expression" priority="230" id="{AE1D8181-4BB0-4655-B966-9D9774F41CFE}">
            <xm:f>AND(K20&gt;=Einstellungen!$D$183,K20&lt;=Einstellungen!$E$183)</xm:f>
            <x14:dxf>
              <fill>
                <patternFill>
                  <bgColor theme="7" tint="0.39994506668294322"/>
                </patternFill>
              </fill>
            </x14:dxf>
          </x14:cfRule>
          <x14:cfRule type="expression" priority="231" id="{4FD6C841-02A8-4FFF-A41A-51C870265E78}">
            <xm:f>AND(K20&gt;=Einstellungen!$D$182,K20&lt;=Einstellungen!$E$182)</xm:f>
            <x14:dxf>
              <fill>
                <patternFill>
                  <bgColor theme="7" tint="0.39994506668294322"/>
                </patternFill>
              </fill>
            </x14:dxf>
          </x14:cfRule>
          <x14:cfRule type="expression" priority="232" id="{03B9C47A-105C-4ED3-8656-B3AC9E00C9A5}">
            <xm:f>AND(K20&gt;=Einstellungen!$D$181,K20&lt;=Einstellungen!$E$181)</xm:f>
            <x14:dxf>
              <fill>
                <patternFill>
                  <bgColor theme="7" tint="0.39994506668294322"/>
                </patternFill>
              </fill>
            </x14:dxf>
          </x14:cfRule>
          <x14:cfRule type="expression" priority="233" id="{DCE2838F-53D9-467C-9620-A41A252ADA04}">
            <xm:f>AND(K20&gt;=Einstellungen!$D$180,K20&lt;=Einstellungen!$E$180)</xm:f>
            <x14:dxf>
              <fill>
                <patternFill>
                  <bgColor theme="7" tint="0.39994506668294322"/>
                </patternFill>
              </fill>
            </x14:dxf>
          </x14:cfRule>
          <x14:cfRule type="expression" priority="234" id="{E12E59A0-FF26-44FE-83C5-D1B68EB1BE67}">
            <xm:f>AND(K20&gt;=Einstellungen!$D$179,K20&lt;=Einstellungen!$E$179)</xm:f>
            <x14:dxf>
              <fill>
                <patternFill>
                  <bgColor theme="7" tint="0.39994506668294322"/>
                </patternFill>
              </fill>
            </x14:dxf>
          </x14:cfRule>
          <xm:sqref>P21 P23</xm:sqref>
        </x14:conditionalFormatting>
        <x14:conditionalFormatting xmlns:xm="http://schemas.microsoft.com/office/excel/2006/main">
          <x14:cfRule type="expression" priority="215" id="{42AEAFC7-0B09-4766-A27A-524A44EFF8F4}">
            <xm:f>AND(K20&gt;=Einstellungen!$D$188,K20&lt;=Einstellungen!$E$188)</xm:f>
            <x14:dxf>
              <fill>
                <patternFill>
                  <bgColor theme="7" tint="0.39994506668294322"/>
                </patternFill>
              </fill>
            </x14:dxf>
          </x14:cfRule>
          <x14:cfRule type="expression" priority="216" id="{3AF67BD7-6AC2-4E20-8163-FF9EF3F3C743}">
            <xm:f>AND(K20&gt;=Einstellungen!$D$187,K20&lt;=Einstellungen!$E$187)</xm:f>
            <x14:dxf>
              <fill>
                <patternFill>
                  <bgColor theme="7" tint="0.39994506668294322"/>
                </patternFill>
              </fill>
            </x14:dxf>
          </x14:cfRule>
          <x14:cfRule type="expression" priority="217" id="{62E896FA-3D0E-4588-B865-9593540A61DA}">
            <xm:f>AND(K20&gt;=Einstellungen!$D$186,K20&lt;=Einstellungen!$E$186)</xm:f>
            <x14:dxf>
              <fill>
                <patternFill>
                  <bgColor theme="7" tint="0.39994506668294322"/>
                </patternFill>
              </fill>
            </x14:dxf>
          </x14:cfRule>
          <x14:cfRule type="expression" priority="218" id="{00854BD4-63C6-42F6-8E01-EF89E5AFC38F}">
            <xm:f>AND(K20&gt;=Einstellungen!$D$185,K20&lt;=Einstellungen!$E$185)</xm:f>
            <x14:dxf>
              <fill>
                <patternFill>
                  <bgColor theme="7" tint="0.39994506668294322"/>
                </patternFill>
              </fill>
            </x14:dxf>
          </x14:cfRule>
          <x14:cfRule type="expression" priority="219" id="{8FDB07DD-7831-452B-97C6-E8397F2AB0DE}">
            <xm:f>AND(K20&gt;=Einstellungen!$D$184,K20&lt;=Einstellungen!$E$184)</xm:f>
            <x14:dxf>
              <fill>
                <patternFill>
                  <bgColor theme="7" tint="0.39994506668294322"/>
                </patternFill>
              </fill>
            </x14:dxf>
          </x14:cfRule>
          <x14:cfRule type="expression" priority="220" id="{1D7801AD-DC26-4135-9340-F5884979CADD}">
            <xm:f>AND(K20&gt;=Einstellungen!$D$183,K20&lt;=Einstellungen!$E$183)</xm:f>
            <x14:dxf>
              <fill>
                <patternFill>
                  <bgColor theme="7" tint="0.39994506668294322"/>
                </patternFill>
              </fill>
            </x14:dxf>
          </x14:cfRule>
          <x14:cfRule type="expression" priority="221" id="{9CC0C9D3-66E4-4E1C-8F2A-94D300912C4B}">
            <xm:f>AND(K20&gt;=Einstellungen!$D$182,K20&lt;=Einstellungen!$E$182)</xm:f>
            <x14:dxf>
              <fill>
                <patternFill>
                  <bgColor theme="7" tint="0.39994506668294322"/>
                </patternFill>
              </fill>
            </x14:dxf>
          </x14:cfRule>
          <x14:cfRule type="expression" priority="222" id="{94B6C27B-D066-4A51-93E8-B80F01714A88}">
            <xm:f>AND(K20&gt;=Einstellungen!$D$181,K20&lt;=Einstellungen!$E$181)</xm:f>
            <x14:dxf>
              <fill>
                <patternFill>
                  <bgColor theme="7" tint="0.39994506668294322"/>
                </patternFill>
              </fill>
            </x14:dxf>
          </x14:cfRule>
          <x14:cfRule type="expression" priority="223" id="{8C9B9AAE-B762-49D2-973F-551ED0B92D03}">
            <xm:f>AND(K20&gt;=Einstellungen!$D$180,K20&lt;=Einstellungen!$E$180)</xm:f>
            <x14:dxf>
              <fill>
                <patternFill>
                  <bgColor theme="7" tint="0.39994506668294322"/>
                </patternFill>
              </fill>
            </x14:dxf>
          </x14:cfRule>
          <x14:cfRule type="expression" priority="224" id="{CE869BF1-3EF3-4B69-AA00-63387E09AE99}">
            <xm:f>AND(K20&gt;=Einstellungen!$D$179,K20&lt;=Einstellungen!$E$179)</xm:f>
            <x14:dxf>
              <fill>
                <patternFill>
                  <bgColor theme="7" tint="0.39994506668294322"/>
                </patternFill>
              </fill>
            </x14:dxf>
          </x14:cfRule>
          <xm:sqref>P20 P22</xm:sqref>
        </x14:conditionalFormatting>
        <x14:conditionalFormatting xmlns:xm="http://schemas.microsoft.com/office/excel/2006/main">
          <x14:cfRule type="expression" priority="205" id="{B04C4E94-F5CA-4B35-A93A-9EB4BDA983EA}">
            <xm:f>AND(K20&gt;=Einstellungen!$D$205,K20&lt;=Einstellungen!$E$205)</xm:f>
            <x14:dxf>
              <fill>
                <patternFill>
                  <bgColor rgb="FFFFC000"/>
                </patternFill>
              </fill>
            </x14:dxf>
          </x14:cfRule>
          <x14:cfRule type="expression" priority="206" id="{2BA9C4FB-F90A-4F63-9D10-5DE1643C2922}">
            <xm:f>AND( K20&gt;=Einstellungen!$D$206,K20&lt;=Einstellungen!$E$206)</xm:f>
            <x14:dxf>
              <fill>
                <patternFill>
                  <bgColor rgb="FFFFC000"/>
                </patternFill>
              </fill>
            </x14:dxf>
          </x14:cfRule>
          <x14:cfRule type="expression" priority="207" id="{D86BD0A8-C67B-4C60-B5A5-B87816F0F159}">
            <xm:f>AND(K20&gt;=Einstellungen!$D$207,K20&lt;=Einstellungen!$E$207)</xm:f>
            <x14:dxf>
              <fill>
                <patternFill>
                  <bgColor rgb="FFFFC000"/>
                </patternFill>
              </fill>
            </x14:dxf>
          </x14:cfRule>
          <x14:cfRule type="expression" priority="208" id="{C3DE5919-FF03-440C-8DD7-7F1C2B0CA4E6}">
            <xm:f>AND(K20&gt;=Einstellungen!$D$208,K20&lt;=Einstellungen!$E$208)</xm:f>
            <x14:dxf>
              <fill>
                <patternFill>
                  <bgColor rgb="FFFFC000"/>
                </patternFill>
              </fill>
            </x14:dxf>
          </x14:cfRule>
          <x14:cfRule type="expression" priority="209" id="{70019D83-2F1C-4E03-BA32-A688014C8EBC}">
            <xm:f>AND(K20&gt;=Einstellungen!$D$209,K20&lt;=Einstellungen!$E$209)</xm:f>
            <x14:dxf>
              <fill>
                <patternFill>
                  <bgColor rgb="FFFFC000"/>
                </patternFill>
              </fill>
            </x14:dxf>
          </x14:cfRule>
          <x14:cfRule type="expression" priority="210" id="{940B3F9A-EFBD-4794-A5B6-48D42B426A3F}">
            <xm:f>AND(K20&gt;=Einstellungen!$D$210,K20&lt;=Einstellungen!$E$210)</xm:f>
            <x14:dxf>
              <fill>
                <patternFill>
                  <bgColor rgb="FFFFC000"/>
                </patternFill>
              </fill>
            </x14:dxf>
          </x14:cfRule>
          <x14:cfRule type="expression" priority="211" id="{6B5664B9-239D-4E42-84A4-C3AEF4FE30D3}">
            <xm:f>AND(K20&gt;=Einstellungen!$D$211,K20&lt;=Einstellungen!$E$211)</xm:f>
            <x14:dxf>
              <fill>
                <patternFill>
                  <bgColor rgb="FFFFC000"/>
                </patternFill>
              </fill>
            </x14:dxf>
          </x14:cfRule>
          <x14:cfRule type="expression" priority="212" id="{79EA103A-177D-441B-A1D5-2606A18BF95D}">
            <xm:f>AND(K20&gt;=Einstellungen!$D$212,K20&lt;=Einstellungen!$E$212)</xm:f>
            <x14:dxf>
              <fill>
                <patternFill>
                  <bgColor rgb="FFFFC000"/>
                </patternFill>
              </fill>
            </x14:dxf>
          </x14:cfRule>
          <x14:cfRule type="expression" priority="213" id="{69057928-538A-4547-A0BB-CB96229B43C6}">
            <xm:f>AND(K20&gt;=Einstellungen!$D$213,K20&lt;=Einstellungen!$E$213)</xm:f>
            <x14:dxf>
              <fill>
                <patternFill>
                  <bgColor rgb="FFFFC000"/>
                </patternFill>
              </fill>
            </x14:dxf>
          </x14:cfRule>
          <x14:cfRule type="expression" priority="214" id="{7067E812-9BAE-42FA-A81E-0857B62578B9}">
            <xm:f>AND(K20&gt;=Einstellungen!$D$214,K20&lt;=Einstellungen!$E$214)</xm:f>
            <x14:dxf>
              <fill>
                <patternFill>
                  <bgColor rgb="FFFFC000"/>
                </patternFill>
              </fill>
            </x14:dxf>
          </x14:cfRule>
          <xm:sqref>R20 R22</xm:sqref>
        </x14:conditionalFormatting>
        <x14:conditionalFormatting xmlns:xm="http://schemas.microsoft.com/office/excel/2006/main">
          <x14:cfRule type="expression" priority="195" id="{D860FF6C-8F39-4B60-8853-935F1B797B1C}">
            <xm:f>AND(K20&gt;=Einstellungen!$D$205,K20&lt;=Einstellungen!$E$205)</xm:f>
            <x14:dxf>
              <fill>
                <patternFill>
                  <bgColor rgb="FFFFC000"/>
                </patternFill>
              </fill>
            </x14:dxf>
          </x14:cfRule>
          <x14:cfRule type="expression" priority="196" id="{58B05802-E04D-4A19-AEA7-9F368E641D9B}">
            <xm:f>AND(K20&gt;=Einstellungen!$D$206,K20&lt;=Einstellungen!$E$206)</xm:f>
            <x14:dxf>
              <fill>
                <patternFill>
                  <bgColor rgb="FFFFC000"/>
                </patternFill>
              </fill>
            </x14:dxf>
          </x14:cfRule>
          <x14:cfRule type="expression" priority="197" id="{6546FBBF-1365-485C-B41D-77BC549BE643}">
            <xm:f>AND(K20&gt;=Einstellungen!$D$207,K20&lt;=Einstellungen!$E$207)</xm:f>
            <x14:dxf>
              <fill>
                <patternFill>
                  <bgColor rgb="FFFFC000"/>
                </patternFill>
              </fill>
            </x14:dxf>
          </x14:cfRule>
          <x14:cfRule type="expression" priority="198" id="{AB2421CA-DF0A-40C4-9A29-0B34E1056D67}">
            <xm:f>AND(K20&gt;=Einstellungen!$D$208,K20&lt;=Einstellungen!$E$208)</xm:f>
            <x14:dxf>
              <fill>
                <patternFill>
                  <bgColor rgb="FFFFC000"/>
                </patternFill>
              </fill>
            </x14:dxf>
          </x14:cfRule>
          <x14:cfRule type="expression" priority="199" id="{313551D9-4827-416C-9DD5-82F4F01979E4}">
            <xm:f>AND(K20&gt;=Einstellungen!$D$209,K20&lt;=Einstellungen!$E$209)</xm:f>
            <x14:dxf>
              <fill>
                <patternFill>
                  <bgColor rgb="FFFFC000"/>
                </patternFill>
              </fill>
            </x14:dxf>
          </x14:cfRule>
          <x14:cfRule type="expression" priority="200" id="{3225CEE3-6172-4F42-BBBB-2042D4530CAF}">
            <xm:f>AND(K20&gt;=Einstellungen!$D$210,K20&lt;=Einstellungen!$E$210)</xm:f>
            <x14:dxf>
              <fill>
                <patternFill>
                  <bgColor rgb="FFFFC000"/>
                </patternFill>
              </fill>
            </x14:dxf>
          </x14:cfRule>
          <x14:cfRule type="expression" priority="201" id="{35D2AE89-7319-4488-A590-CB186AB8F00F}">
            <xm:f>AND(K20&gt;=Einstellungen!$D$211,K20&lt;=Einstellungen!$E$211)</xm:f>
            <x14:dxf>
              <fill>
                <patternFill>
                  <bgColor rgb="FFFFC000"/>
                </patternFill>
              </fill>
            </x14:dxf>
          </x14:cfRule>
          <x14:cfRule type="expression" priority="202" id="{1894706B-C8DD-442E-A35F-A88D1E69E2D0}">
            <xm:f>AND(K20&gt;=Einstellungen!$D$212,K20&lt;=Einstellungen!$E$212)</xm:f>
            <x14:dxf>
              <fill>
                <patternFill>
                  <bgColor rgb="FFFFC000"/>
                </patternFill>
              </fill>
            </x14:dxf>
          </x14:cfRule>
          <x14:cfRule type="expression" priority="203" id="{F88B17DA-11FD-41CF-AB72-3AC39593AB02}">
            <xm:f>AND(K20&gt;=Einstellungen!$D$213,K20&lt;=Einstellungen!$E$213)</xm:f>
            <x14:dxf>
              <fill>
                <patternFill>
                  <bgColor rgb="FFFFC000"/>
                </patternFill>
              </fill>
            </x14:dxf>
          </x14:cfRule>
          <x14:cfRule type="expression" priority="204" id="{EA33CA67-D486-4D82-8A09-93D83290877B}">
            <xm:f>AND(K20&gt;=Einstellungen!$D$214,K20&lt;=Einstellungen!$E$214)</xm:f>
            <x14:dxf>
              <fill>
                <patternFill>
                  <bgColor rgb="FFFFC000"/>
                </patternFill>
              </fill>
            </x14:dxf>
          </x14:cfRule>
          <xm:sqref>R21 R23</xm:sqref>
        </x14:conditionalFormatting>
        <x14:conditionalFormatting xmlns:xm="http://schemas.microsoft.com/office/excel/2006/main">
          <x14:cfRule type="expression" priority="194" id="{CACF52D4-4194-4CDA-A97C-9DE217950447}">
            <xm:f>AND(Einstellungen!$E$51="x")</xm:f>
            <x14:dxf>
              <fill>
                <patternFill>
                  <bgColor theme="0" tint="-0.14996795556505021"/>
                </patternFill>
              </fill>
            </x14:dxf>
          </x14:cfRule>
          <xm:sqref>D20:J21</xm:sqref>
        </x14:conditionalFormatting>
        <x14:conditionalFormatting xmlns:xm="http://schemas.microsoft.com/office/excel/2006/main">
          <x14:cfRule type="cellIs" priority="193" operator="between" id="{7FF04756-1067-468A-934B-8667A3B85EEF}">
            <xm:f>Einstellungen!$E$102</xm:f>
            <xm:f>Einstellungen!$F$102</xm:f>
            <x14:dxf>
              <fill>
                <patternFill>
                  <bgColor rgb="FFFFFF00"/>
                </patternFill>
              </fill>
            </x14:dxf>
          </x14:cfRule>
          <xm:sqref>B20</xm:sqref>
        </x14:conditionalFormatting>
        <x14:conditionalFormatting xmlns:xm="http://schemas.microsoft.com/office/excel/2006/main">
          <x14:cfRule type="cellIs" priority="192" operator="between" id="{06ADD31A-286E-465A-94B3-4DF419D1B095}">
            <xm:f>Einstellungen!$E$103</xm:f>
            <xm:f>Einstellungen!$F$103</xm:f>
            <x14:dxf>
              <fill>
                <patternFill>
                  <bgColor rgb="FFFFFF00"/>
                </patternFill>
              </fill>
            </x14:dxf>
          </x14:cfRule>
          <xm:sqref>B20</xm:sqref>
        </x14:conditionalFormatting>
        <x14:conditionalFormatting xmlns:xm="http://schemas.microsoft.com/office/excel/2006/main">
          <x14:cfRule type="cellIs" priority="184" operator="between" id="{68C8FF27-2911-4D46-8DDC-DC25FC85E6EC}">
            <xm:f>Einstellungen!$F$93</xm:f>
            <xm:f>Einstellungen!$G$93</xm:f>
            <x14:dxf>
              <fill>
                <patternFill>
                  <bgColor rgb="FFFFFF00"/>
                </patternFill>
              </fill>
            </x14:dxf>
          </x14:cfRule>
          <x14:cfRule type="cellIs" priority="185" operator="between" id="{F5741F80-5743-47B8-A1EF-313004F8CB9A}">
            <xm:f>Einstellungen!$F$92</xm:f>
            <xm:f>Einstellungen!$G$92</xm:f>
            <x14:dxf>
              <fill>
                <patternFill>
                  <bgColor rgb="FFFFFF00"/>
                </patternFill>
              </fill>
            </x14:dxf>
          </x14:cfRule>
          <x14:cfRule type="cellIs" priority="186" operator="between" id="{7878C145-9921-4301-933B-A770C2786481}">
            <xm:f>Einstellungen!$E$108</xm:f>
            <xm:f>Einstellungen!$F$108</xm:f>
            <x14:dxf>
              <fill>
                <patternFill>
                  <bgColor rgb="FFFFFF00"/>
                </patternFill>
              </fill>
            </x14:dxf>
          </x14:cfRule>
          <x14:cfRule type="cellIs" priority="187" operator="between" id="{DDBDD329-D651-48E9-AD7B-EA197082DAE6}">
            <xm:f>Einstellungen!$E$107</xm:f>
            <xm:f>Einstellungen!$F$107</xm:f>
            <x14:dxf>
              <fill>
                <patternFill>
                  <bgColor rgb="FFFFFF00"/>
                </patternFill>
              </fill>
            </x14:dxf>
          </x14:cfRule>
          <x14:cfRule type="cellIs" priority="188" operator="between" id="{60583A74-424B-47C8-88BA-A1F81569C22C}">
            <xm:f>Einstellungen!$E$106</xm:f>
            <xm:f>Einstellungen!$F$106</xm:f>
            <x14:dxf>
              <fill>
                <patternFill>
                  <bgColor rgb="FFFFFF00"/>
                </patternFill>
              </fill>
            </x14:dxf>
          </x14:cfRule>
          <x14:cfRule type="cellIs" priority="189" operator="between" id="{8E2646FB-D085-404C-9330-04FDB2A12B83}">
            <xm:f>Einstellungen!$E$105</xm:f>
            <xm:f>Einstellungen!$F$105</xm:f>
            <x14:dxf>
              <fill>
                <patternFill>
                  <bgColor rgb="FFFFFF00"/>
                </patternFill>
              </fill>
            </x14:dxf>
          </x14:cfRule>
          <x14:cfRule type="cellIs" priority="190" operator="between" id="{2C01E74A-7081-4649-956A-02E226DFE509}">
            <xm:f>Einstellungen!$E$104</xm:f>
            <xm:f>Einstellungen!$F$104</xm:f>
            <x14:dxf>
              <fill>
                <patternFill>
                  <bgColor rgb="FFFFFF00"/>
                </patternFill>
              </fill>
            </x14:dxf>
          </x14:cfRule>
          <x14:cfRule type="cellIs" priority="191" operator="between" id="{911786BF-CCA8-4898-9B81-546E64AC675C}">
            <xm:f>Einstellungen!$E$101</xm:f>
            <xm:f>Einstellungen!$F$101</xm:f>
            <x14:dxf>
              <fill>
                <patternFill>
                  <bgColor rgb="FFFFFF00"/>
                </patternFill>
              </fill>
            </x14:dxf>
          </x14:cfRule>
          <xm:sqref>B20</xm:sqref>
        </x14:conditionalFormatting>
        <x14:conditionalFormatting xmlns:xm="http://schemas.microsoft.com/office/excel/2006/main">
          <x14:cfRule type="cellIs" priority="183" operator="between" id="{CA77801D-7EB3-4683-99ED-80BCD760B0A1}">
            <xm:f>Einstellungen!$E$100</xm:f>
            <xm:f>Einstellungen!$F$100</xm:f>
            <x14:dxf>
              <fill>
                <patternFill>
                  <bgColor rgb="FFFFFF00"/>
                </patternFill>
              </fill>
            </x14:dxf>
          </x14:cfRule>
          <xm:sqref>B20</xm:sqref>
        </x14:conditionalFormatting>
        <x14:conditionalFormatting xmlns:xm="http://schemas.microsoft.com/office/excel/2006/main">
          <x14:cfRule type="expression" priority="182" id="{C282C624-AB69-4C75-8C89-4CF055AFF8C2}">
            <xm:f>AND(Einstellungen!$F$49="x")</xm:f>
            <x14:dxf>
              <fill>
                <patternFill>
                  <bgColor theme="0" tint="-0.14996795556505021"/>
                </patternFill>
              </fill>
            </x14:dxf>
          </x14:cfRule>
          <xm:sqref>B20:J21</xm:sqref>
        </x14:conditionalFormatting>
        <x14:conditionalFormatting xmlns:xm="http://schemas.microsoft.com/office/excel/2006/main">
          <x14:cfRule type="expression" priority="181" id="{06C8EC0C-82AC-4DC8-BF30-D9DE76CB2C16}">
            <xm:f>AND(Einstellungen!$F$49="x")</xm:f>
            <x14:dxf>
              <fill>
                <patternFill>
                  <bgColor theme="0" tint="-0.14996795556505021"/>
                </patternFill>
              </fill>
            </x14:dxf>
          </x14:cfRule>
          <xm:sqref>B20:J21</xm:sqref>
        </x14:conditionalFormatting>
        <x14:conditionalFormatting xmlns:xm="http://schemas.microsoft.com/office/excel/2006/main">
          <x14:cfRule type="expression" priority="171" id="{4A94FEB3-B046-4169-AC99-D32A8F5044CC}">
            <xm:f>AND(B20&gt;=Einstellungen!$D$136,B20&lt;=Einstellungen!$E$136)</xm:f>
            <x14:dxf>
              <fill>
                <patternFill>
                  <bgColor rgb="FF00B050"/>
                </patternFill>
              </fill>
            </x14:dxf>
          </x14:cfRule>
          <x14:cfRule type="expression" priority="172" id="{A593CF29-F494-4B41-84D0-42CA071678B8}">
            <xm:f>AND(B20&gt;=Einstellungen!$D$135,B20&lt;=Einstellungen!$E$135)</xm:f>
            <x14:dxf>
              <fill>
                <patternFill>
                  <bgColor rgb="FF00B050"/>
                </patternFill>
              </fill>
            </x14:dxf>
          </x14:cfRule>
          <x14:cfRule type="expression" priority="173" id="{AD101F49-954F-4006-A1D1-9ED64CDD09FF}">
            <xm:f>AND(B20&gt;=Einstellungen!$D$134,B20&lt;=Einstellungen!$E$134)</xm:f>
            <x14:dxf>
              <fill>
                <patternFill>
                  <bgColor rgb="FF00B050"/>
                </patternFill>
              </fill>
            </x14:dxf>
          </x14:cfRule>
          <x14:cfRule type="expression" priority="174" id="{0A04E1E0-E88A-44B1-BA5A-7BFE6A0A6D11}">
            <xm:f>AND(B20&gt;=Einstellungen!$D$133,B20&lt;=Einstellungen!$E$133)</xm:f>
            <x14:dxf>
              <fill>
                <patternFill>
                  <bgColor rgb="FF00B050"/>
                </patternFill>
              </fill>
            </x14:dxf>
          </x14:cfRule>
          <x14:cfRule type="expression" priority="175" id="{38CFD3FA-ED0F-4804-ACA0-C85769D44A3B}">
            <xm:f>AND(B20&gt;=Einstellungen!$D$132,B20&lt;=Einstellungen!$E$132)</xm:f>
            <x14:dxf>
              <fill>
                <patternFill>
                  <bgColor rgb="FF00B050"/>
                </patternFill>
              </fill>
            </x14:dxf>
          </x14:cfRule>
          <x14:cfRule type="expression" priority="176" id="{AAE678FE-3F20-4BC5-9B0A-5E034536B607}">
            <xm:f>AND(B20&gt;=Einstellungen!$D$131,B20&lt;=Einstellungen!$E$131)</xm:f>
            <x14:dxf>
              <fill>
                <patternFill>
                  <bgColor rgb="FF00B050"/>
                </patternFill>
              </fill>
            </x14:dxf>
          </x14:cfRule>
          <x14:cfRule type="expression" priority="177" id="{C1994385-0281-4E23-A99D-3C3A1C55507E}">
            <xm:f>AND(B20&gt;=Einstellungen!$D$130,B20&lt;=Einstellungen!$E$130)</xm:f>
            <x14:dxf>
              <fill>
                <patternFill>
                  <bgColor rgb="FF00B050"/>
                </patternFill>
              </fill>
            </x14:dxf>
          </x14:cfRule>
          <x14:cfRule type="expression" priority="178" id="{1473D9BE-C838-4C86-9B90-52702E5BBBFD}">
            <xm:f>AND(B20&gt;=Einstellungen!$D$129,B20&lt;=Einstellungen!$E$129)</xm:f>
            <x14:dxf>
              <fill>
                <patternFill>
                  <bgColor rgb="FF00B050"/>
                </patternFill>
              </fill>
            </x14:dxf>
          </x14:cfRule>
          <x14:cfRule type="expression" priority="179" id="{A55D3FE8-FCAA-4C03-B46F-7A736A4D0C1E}">
            <xm:f>AND(B20&gt;=Einstellungen!$D$128,B20&lt;=Einstellungen!$E$128)</xm:f>
            <x14:dxf>
              <fill>
                <patternFill>
                  <bgColor rgb="FF00B050"/>
                </patternFill>
              </fill>
            </x14:dxf>
          </x14:cfRule>
          <x14:cfRule type="expression" priority="180" id="{0E7E73E9-4660-4977-944D-B720D393D74D}">
            <xm:f>AND(B20&gt;=Einstellungen!$D$127,B20&lt;=Einstellungen!$E$127)</xm:f>
            <x14:dxf>
              <fill>
                <patternFill>
                  <bgColor rgb="FF00B050"/>
                </patternFill>
              </fill>
            </x14:dxf>
          </x14:cfRule>
          <xm:sqref>C21</xm:sqref>
        </x14:conditionalFormatting>
        <x14:conditionalFormatting xmlns:xm="http://schemas.microsoft.com/office/excel/2006/main">
          <x14:cfRule type="expression" priority="161" id="{4194510F-5CD0-474F-94C4-AE138B06B39D}">
            <xm:f>AND(B20&gt;=Einstellungen!$D$136,B20&lt;=Einstellungen!$E$136)</xm:f>
            <x14:dxf>
              <fill>
                <patternFill>
                  <bgColor rgb="FF00B050"/>
                </patternFill>
              </fill>
            </x14:dxf>
          </x14:cfRule>
          <x14:cfRule type="expression" priority="162" id="{5C524787-0C94-4DF2-BF2D-8EBA859AD855}">
            <xm:f>AND(B20&gt;=Einstellungen!$D$135,B20&lt;=Einstellungen!$E$135)</xm:f>
            <x14:dxf>
              <fill>
                <patternFill>
                  <bgColor rgb="FF00B050"/>
                </patternFill>
              </fill>
            </x14:dxf>
          </x14:cfRule>
          <x14:cfRule type="expression" priority="163" id="{8C8BB630-522B-448D-831F-681FA9D7F21C}">
            <xm:f>AND(B20&gt;=Einstellungen!$D$134,B20&lt;=Einstellungen!$E$134)</xm:f>
            <x14:dxf>
              <fill>
                <patternFill>
                  <bgColor rgb="FF00B050"/>
                </patternFill>
              </fill>
            </x14:dxf>
          </x14:cfRule>
          <x14:cfRule type="expression" priority="164" id="{3E053FB3-05DD-4800-8D2E-FA8F8BCD4B26}">
            <xm:f>AND(B20&gt;=Einstellungen!$D$133,B20&lt;=Einstellungen!$E$133)</xm:f>
            <x14:dxf>
              <fill>
                <patternFill>
                  <bgColor rgb="FF00B050"/>
                </patternFill>
              </fill>
            </x14:dxf>
          </x14:cfRule>
          <x14:cfRule type="expression" priority="165" id="{471FBD99-1FFE-48E1-AA94-579A03747426}">
            <xm:f>AND(B20&gt;=Einstellungen!$D$132,B20&lt;=Einstellungen!$E$132)</xm:f>
            <x14:dxf>
              <fill>
                <patternFill>
                  <bgColor rgb="FF00B050"/>
                </patternFill>
              </fill>
            </x14:dxf>
          </x14:cfRule>
          <x14:cfRule type="expression" priority="166" id="{A0151EA8-925F-4AF1-B7FD-5CA4DBA61294}">
            <xm:f>AND(B20&gt;=Einstellungen!$D$131,B20&lt;=Einstellungen!$E$131)</xm:f>
            <x14:dxf>
              <fill>
                <patternFill>
                  <bgColor rgb="FF00B050"/>
                </patternFill>
              </fill>
            </x14:dxf>
          </x14:cfRule>
          <x14:cfRule type="expression" priority="167" id="{98439369-1326-4885-8968-AA376F3FBC23}">
            <xm:f>AND(B20&gt;=Einstellungen!$D$130,B20&lt;=Einstellungen!$E$130)</xm:f>
            <x14:dxf>
              <fill>
                <patternFill>
                  <bgColor rgb="FF00B050"/>
                </patternFill>
              </fill>
            </x14:dxf>
          </x14:cfRule>
          <x14:cfRule type="expression" priority="168" id="{34F9B079-475F-484A-9AAB-AB7752CF1A26}">
            <xm:f>AND(B20&gt;=Einstellungen!$D$129,B20&lt;=Einstellungen!$E$129)</xm:f>
            <x14:dxf>
              <fill>
                <patternFill>
                  <bgColor rgb="FF00B050"/>
                </patternFill>
              </fill>
            </x14:dxf>
          </x14:cfRule>
          <x14:cfRule type="expression" priority="169" id="{1E8CE75F-3AA7-4F68-B532-893B3FC87A0C}">
            <xm:f>AND(B20&gt;=Einstellungen!$D$128,B20&lt;=Einstellungen!$E$128)</xm:f>
            <x14:dxf>
              <fill>
                <patternFill>
                  <bgColor rgb="FF00B050"/>
                </patternFill>
              </fill>
            </x14:dxf>
          </x14:cfRule>
          <x14:cfRule type="expression" priority="170" id="{C936BD18-7E75-42CA-9D37-F54308CE47BC}">
            <xm:f>AND(B20&gt;=Einstellungen!$D$127,B20&lt;=Einstellungen!$E$127)</xm:f>
            <x14:dxf>
              <fill>
                <patternFill>
                  <bgColor rgb="FF00B050"/>
                </patternFill>
              </fill>
            </x14:dxf>
          </x14:cfRule>
          <xm:sqref>C20</xm:sqref>
        </x14:conditionalFormatting>
        <x14:conditionalFormatting xmlns:xm="http://schemas.microsoft.com/office/excel/2006/main">
          <x14:cfRule type="expression" priority="151" id="{78D20DBA-DBA2-4067-BC3B-6C34EBC9C80F}">
            <xm:f>AND(B20&gt;=Einstellungen!$D$149,B20&lt;=Einstellungen!$E$149)</xm:f>
            <x14:dxf>
              <fill>
                <patternFill>
                  <bgColor theme="8" tint="0.39994506668294322"/>
                </patternFill>
              </fill>
            </x14:dxf>
          </x14:cfRule>
          <x14:cfRule type="expression" priority="152" id="{DC30B0E2-5A87-4C6C-BBFA-C08899A2B82C}">
            <xm:f>AND(B20&gt;=Einstellungen!$D$148,B20&lt;=Einstellungen!$E$148)</xm:f>
            <x14:dxf>
              <fill>
                <patternFill>
                  <bgColor theme="8" tint="0.39994506668294322"/>
                </patternFill>
              </fill>
            </x14:dxf>
          </x14:cfRule>
          <x14:cfRule type="expression" priority="153" id="{18229883-5D80-4258-B731-4E2A1DCA6E77}">
            <xm:f>AND(B20&gt;=Einstellungen!$D$147,B20&lt;=Einstellungen!$E$147)</xm:f>
            <x14:dxf>
              <fill>
                <patternFill>
                  <bgColor theme="8" tint="0.39994506668294322"/>
                </patternFill>
              </fill>
            </x14:dxf>
          </x14:cfRule>
          <x14:cfRule type="expression" priority="154" id="{9F36338D-F4DA-492F-95CD-748DAB98A9C2}">
            <xm:f>AND(B20&gt;=Einstellungen!$D$146,B20&lt;=Einstellungen!$E$146)</xm:f>
            <x14:dxf>
              <fill>
                <patternFill>
                  <bgColor theme="8" tint="0.39994506668294322"/>
                </patternFill>
              </fill>
            </x14:dxf>
          </x14:cfRule>
          <x14:cfRule type="expression" priority="155" id="{74F100BB-F9ED-4889-AAC7-CDC0B9FC42F7}">
            <xm:f>AND(B20&gt;=Einstellungen!$D$145,B20&lt;=Einstellungen!$E$145)</xm:f>
            <x14:dxf>
              <fill>
                <patternFill>
                  <bgColor theme="8" tint="0.39994506668294322"/>
                </patternFill>
              </fill>
            </x14:dxf>
          </x14:cfRule>
          <x14:cfRule type="expression" priority="156" id="{A487A418-B7B0-4FB3-9C01-6FAC9E910F56}">
            <xm:f>AND(B20&gt;=Einstellungen!$D$144,B20&lt;=Einstellungen!$E$144)</xm:f>
            <x14:dxf>
              <fill>
                <patternFill>
                  <bgColor theme="8" tint="0.39994506668294322"/>
                </patternFill>
              </fill>
            </x14:dxf>
          </x14:cfRule>
          <x14:cfRule type="expression" priority="157" id="{505D63EB-4521-4FC7-86D1-60728B2800E3}">
            <xm:f>AND(B20&gt;=Einstellungen!$D$143,B20&lt;=Einstellungen!$E$143)</xm:f>
            <x14:dxf>
              <fill>
                <patternFill>
                  <bgColor theme="8" tint="0.39994506668294322"/>
                </patternFill>
              </fill>
            </x14:dxf>
          </x14:cfRule>
          <x14:cfRule type="expression" priority="158" id="{FBEF1F97-AD7D-46EC-8AAB-73D4B0D62618}">
            <xm:f>AND(B20&gt;=Einstellungen!$D$142,B20&lt;=Einstellungen!$E$142)</xm:f>
            <x14:dxf>
              <fill>
                <patternFill>
                  <bgColor theme="8" tint="0.39994506668294322"/>
                </patternFill>
              </fill>
            </x14:dxf>
          </x14:cfRule>
          <x14:cfRule type="expression" priority="159" id="{39D991E6-32B5-4B77-9059-DD30F34CC2A3}">
            <xm:f>AND(B20&gt;=Einstellungen!$D$141,B20&lt;=Einstellungen!$E$141)</xm:f>
            <x14:dxf>
              <fill>
                <patternFill>
                  <bgColor theme="8" tint="0.39994506668294322"/>
                </patternFill>
              </fill>
            </x14:dxf>
          </x14:cfRule>
          <x14:cfRule type="expression" priority="160" id="{86D19500-95ED-460A-9041-DFA0D68466E5}">
            <xm:f>AND(B20&gt;=Einstellungen!$D$140,B20&lt;=Einstellungen!$E$140)</xm:f>
            <x14:dxf>
              <fill>
                <patternFill>
                  <bgColor theme="8" tint="0.39994506668294322"/>
                </patternFill>
              </fill>
            </x14:dxf>
          </x14:cfRule>
          <xm:sqref>D20</xm:sqref>
        </x14:conditionalFormatting>
        <x14:conditionalFormatting xmlns:xm="http://schemas.microsoft.com/office/excel/2006/main">
          <x14:cfRule type="expression" priority="141" id="{2AF44A63-92A3-40F9-83E0-CB0D2F218840}">
            <xm:f>AND(B20&gt;=Einstellungen!$D$149,B20&lt;=Einstellungen!$E$149)</xm:f>
            <x14:dxf>
              <fill>
                <patternFill>
                  <bgColor theme="8" tint="0.39994506668294322"/>
                </patternFill>
              </fill>
            </x14:dxf>
          </x14:cfRule>
          <x14:cfRule type="expression" priority="142" id="{87345560-095B-42BF-B9C7-0BC90916A11C}">
            <xm:f>AND(B20&gt;=Einstellungen!$D$148,B20&lt;=Einstellungen!$E$148)</xm:f>
            <x14:dxf>
              <fill>
                <patternFill>
                  <bgColor theme="8" tint="0.39994506668294322"/>
                </patternFill>
              </fill>
            </x14:dxf>
          </x14:cfRule>
          <x14:cfRule type="expression" priority="143" id="{0AAE8CB6-B5F7-4C0C-B444-C23731C4D921}">
            <xm:f>AND(B20&gt;=Einstellungen!$D$147,B20&lt;=Einstellungen!$E$147)</xm:f>
            <x14:dxf>
              <fill>
                <patternFill>
                  <bgColor theme="8" tint="0.39994506668294322"/>
                </patternFill>
              </fill>
            </x14:dxf>
          </x14:cfRule>
          <x14:cfRule type="expression" priority="144" id="{CD98CE50-43CF-446E-8602-CC03D727A0CB}">
            <xm:f>AND(B20&gt;=Einstellungen!$D$146,B20&lt;=Einstellungen!$E$146)</xm:f>
            <x14:dxf>
              <fill>
                <patternFill>
                  <bgColor theme="8" tint="0.39994506668294322"/>
                </patternFill>
              </fill>
            </x14:dxf>
          </x14:cfRule>
          <x14:cfRule type="expression" priority="145" id="{14162B0A-391F-4BCF-A5E4-25E6126DFFE0}">
            <xm:f>AND(B20&gt;=Einstellungen!$D$145,B20&lt;=Einstellungen!$E$145)</xm:f>
            <x14:dxf>
              <fill>
                <patternFill>
                  <bgColor theme="8" tint="0.39994506668294322"/>
                </patternFill>
              </fill>
            </x14:dxf>
          </x14:cfRule>
          <x14:cfRule type="expression" priority="146" id="{231B2726-D062-4F33-BE6B-BC3D934A2AC4}">
            <xm:f>AND(B20&gt;=Einstellungen!$D$144,B20&lt;=Einstellungen!$E$144)</xm:f>
            <x14:dxf>
              <fill>
                <patternFill>
                  <bgColor theme="8" tint="0.39994506668294322"/>
                </patternFill>
              </fill>
            </x14:dxf>
          </x14:cfRule>
          <x14:cfRule type="expression" priority="147" id="{3293B53D-9D09-49C0-9070-067195658692}">
            <xm:f>AND(B20&gt;=Einstellungen!$D$143,B20&lt;=Einstellungen!$E$143)</xm:f>
            <x14:dxf>
              <fill>
                <patternFill>
                  <bgColor theme="8" tint="0.39994506668294322"/>
                </patternFill>
              </fill>
            </x14:dxf>
          </x14:cfRule>
          <x14:cfRule type="expression" priority="148" id="{285B52E5-4919-4287-A5E1-78C1F500AF9D}">
            <xm:f>AND(B20&gt;=Einstellungen!$D$142,B20&lt;=Einstellungen!$E$142)</xm:f>
            <x14:dxf>
              <fill>
                <patternFill>
                  <bgColor theme="8" tint="0.39994506668294322"/>
                </patternFill>
              </fill>
            </x14:dxf>
          </x14:cfRule>
          <x14:cfRule type="expression" priority="149" id="{B54F1C6D-AB2C-41D2-AE25-3FE2B8A28F6F}">
            <xm:f>AND(B20&gt;=Einstellungen!$D$141,B20&lt;=Einstellungen!$E$141)</xm:f>
            <x14:dxf>
              <fill>
                <patternFill>
                  <bgColor theme="8" tint="0.39994506668294322"/>
                </patternFill>
              </fill>
            </x14:dxf>
          </x14:cfRule>
          <x14:cfRule type="expression" priority="150" id="{3E7A6457-776B-40E1-866F-080B085359E9}">
            <xm:f>AND(B20&gt;=Einstellungen!$D$140,B20&lt;=Einstellungen!$E$140)</xm:f>
            <x14:dxf>
              <fill>
                <patternFill>
                  <bgColor theme="8" tint="0.39994506668294322"/>
                </patternFill>
              </fill>
            </x14:dxf>
          </x14:cfRule>
          <xm:sqref>D21</xm:sqref>
        </x14:conditionalFormatting>
        <x14:conditionalFormatting xmlns:xm="http://schemas.microsoft.com/office/excel/2006/main">
          <x14:cfRule type="expression" priority="131" id="{4F113507-62EB-4EFA-8F03-BBFB290F2601}">
            <xm:f>AND(B20&gt;=Einstellungen!$D$162,B20&lt;=Einstellungen!$E$162)</xm:f>
            <x14:dxf>
              <fill>
                <patternFill>
                  <bgColor theme="6" tint="0.39994506668294322"/>
                </patternFill>
              </fill>
            </x14:dxf>
          </x14:cfRule>
          <x14:cfRule type="expression" priority="132" id="{06A4C84F-9E56-428C-AF16-2EACA433A7D6}">
            <xm:f>AND(B20&gt;=Einstellungen!$D$161,B20&lt;=Einstellungen!$E$161)</xm:f>
            <x14:dxf>
              <fill>
                <patternFill>
                  <bgColor theme="6" tint="0.39994506668294322"/>
                </patternFill>
              </fill>
            </x14:dxf>
          </x14:cfRule>
          <x14:cfRule type="expression" priority="133" id="{19176CE6-039C-46F6-8539-10C541BBE5D3}">
            <xm:f>AND(B20&gt;=Einstellungen!$D$160,B20&lt;=Einstellungen!$E$160)</xm:f>
            <x14:dxf>
              <fill>
                <patternFill>
                  <bgColor theme="6" tint="0.39994506668294322"/>
                </patternFill>
              </fill>
            </x14:dxf>
          </x14:cfRule>
          <x14:cfRule type="expression" priority="134" id="{820CBED3-6B57-4D19-807C-C3D670AE707A}">
            <xm:f>AND(B20&gt;=Einstellungen!$D$159,B20&lt;=Einstellungen!$E$159)</xm:f>
            <x14:dxf>
              <fill>
                <patternFill>
                  <bgColor theme="6" tint="0.39994506668294322"/>
                </patternFill>
              </fill>
            </x14:dxf>
          </x14:cfRule>
          <x14:cfRule type="expression" priority="135" id="{61BE08EC-4854-4D2B-B40B-D883A14ECBA2}">
            <xm:f>AND(B20&gt;=Einstellungen!$D$158,B20&lt;=Einstellungen!$E$158)</xm:f>
            <x14:dxf>
              <fill>
                <patternFill>
                  <bgColor theme="6" tint="0.39994506668294322"/>
                </patternFill>
              </fill>
            </x14:dxf>
          </x14:cfRule>
          <x14:cfRule type="expression" priority="136" id="{4D3DA203-EB96-469B-84E5-89BA0BC52999}">
            <xm:f>AND(B20&gt;=Einstellungen!$D$157,B20&lt;=Einstellungen!$E$157)</xm:f>
            <x14:dxf>
              <fill>
                <patternFill>
                  <bgColor theme="6" tint="0.39994506668294322"/>
                </patternFill>
              </fill>
            </x14:dxf>
          </x14:cfRule>
          <x14:cfRule type="expression" priority="137" id="{774DA0DF-F549-4942-B3CF-E42FAFBDB25F}">
            <xm:f>AND(B20&gt;=Einstellungen!$D$156,B20&lt;=Einstellungen!$E$156)</xm:f>
            <x14:dxf>
              <fill>
                <patternFill>
                  <bgColor theme="6" tint="0.39994506668294322"/>
                </patternFill>
              </fill>
            </x14:dxf>
          </x14:cfRule>
          <x14:cfRule type="expression" priority="138" id="{61F84D87-319C-4E2A-8EFD-503BA6B636DB}">
            <xm:f>AND(B20&gt;=Einstellungen!$D$155,B20&lt;=Einstellungen!$E$155)</xm:f>
            <x14:dxf>
              <fill>
                <patternFill>
                  <bgColor theme="6" tint="0.39994506668294322"/>
                </patternFill>
              </fill>
            </x14:dxf>
          </x14:cfRule>
          <x14:cfRule type="expression" priority="139" id="{CAB12000-0884-4576-A21F-08F8058226EB}">
            <xm:f>AND(B20&gt;=Einstellungen!$D$154,B20&lt;=Einstellungen!$E$154)</xm:f>
            <x14:dxf>
              <fill>
                <patternFill>
                  <bgColor theme="6" tint="0.39994506668294322"/>
                </patternFill>
              </fill>
            </x14:dxf>
          </x14:cfRule>
          <x14:cfRule type="expression" priority="140" id="{1D591C5C-926B-41E3-A673-C7B4D3C404DE}">
            <xm:f>AND(B20&gt;=Einstellungen!$D$153,B20&lt;=Einstellungen!$E$153)</xm:f>
            <x14:dxf>
              <fill>
                <patternFill>
                  <bgColor theme="6" tint="0.39994506668294322"/>
                </patternFill>
              </fill>
            </x14:dxf>
          </x14:cfRule>
          <xm:sqref>E20</xm:sqref>
        </x14:conditionalFormatting>
        <x14:conditionalFormatting xmlns:xm="http://schemas.microsoft.com/office/excel/2006/main">
          <x14:cfRule type="expression" priority="121" id="{A23C690F-198A-494C-99A5-9FC62B732BFF}">
            <xm:f>AND(B20&gt;=Einstellungen!$D$162,B20&lt;=Einstellungen!$E$162)</xm:f>
            <x14:dxf>
              <fill>
                <patternFill>
                  <bgColor theme="6" tint="0.39994506668294322"/>
                </patternFill>
              </fill>
            </x14:dxf>
          </x14:cfRule>
          <x14:cfRule type="expression" priority="122" id="{A4F7A554-3626-4294-88A2-C6E64656C19A}">
            <xm:f>AND(B20&gt;=Einstellungen!$D$161,B20&lt;=Einstellungen!$E$161)</xm:f>
            <x14:dxf>
              <fill>
                <patternFill>
                  <bgColor theme="6" tint="0.39994506668294322"/>
                </patternFill>
              </fill>
            </x14:dxf>
          </x14:cfRule>
          <x14:cfRule type="expression" priority="123" id="{6CB5380D-33A9-4963-A5BE-43EC0DC3A008}">
            <xm:f>AND(B20&gt;=Einstellungen!$D$160,B20&lt;=Einstellungen!$E$160)</xm:f>
            <x14:dxf>
              <fill>
                <patternFill>
                  <bgColor theme="6" tint="0.39994506668294322"/>
                </patternFill>
              </fill>
            </x14:dxf>
          </x14:cfRule>
          <x14:cfRule type="expression" priority="124" id="{58A92F8D-79A5-4693-B864-558024DA9CC6}">
            <xm:f>AND(B20&gt;=Einstellungen!$D$159,B20&lt;=Einstellungen!$E$159)</xm:f>
            <x14:dxf>
              <fill>
                <patternFill>
                  <bgColor theme="6" tint="0.39994506668294322"/>
                </patternFill>
              </fill>
            </x14:dxf>
          </x14:cfRule>
          <x14:cfRule type="expression" priority="125" id="{A479A9D3-044A-49B4-B8F4-1B9D2CA0C061}">
            <xm:f>AND(B20&gt;=Einstellungen!$D$158,B20&lt;=Einstellungen!$E$158)</xm:f>
            <x14:dxf>
              <fill>
                <patternFill>
                  <bgColor theme="6" tint="0.39994506668294322"/>
                </patternFill>
              </fill>
            </x14:dxf>
          </x14:cfRule>
          <x14:cfRule type="expression" priority="126" id="{54AFAD5F-B227-4D58-9D78-2DC3597CC3FA}">
            <xm:f>AND(B20&gt;=Einstellungen!$D$157,B20&lt;=Einstellungen!$E$157)</xm:f>
            <x14:dxf>
              <fill>
                <patternFill>
                  <bgColor theme="6" tint="0.39994506668294322"/>
                </patternFill>
              </fill>
            </x14:dxf>
          </x14:cfRule>
          <x14:cfRule type="expression" priority="127" id="{6D92D549-D08D-4A31-B3B7-EE743BD5083E}">
            <xm:f>AND(B20&gt;=Einstellungen!$D$156,B20&lt;=Einstellungen!$E$156)</xm:f>
            <x14:dxf>
              <fill>
                <patternFill>
                  <bgColor theme="6" tint="0.39994506668294322"/>
                </patternFill>
              </fill>
            </x14:dxf>
          </x14:cfRule>
          <x14:cfRule type="expression" priority="128" id="{17BBE7DC-7A62-4CAE-AFD6-356CE0E11710}">
            <xm:f>AND(B20&gt;=Einstellungen!$D$155,B20&lt;=Einstellungen!$E$155)</xm:f>
            <x14:dxf>
              <fill>
                <patternFill>
                  <bgColor theme="6" tint="0.39994506668294322"/>
                </patternFill>
              </fill>
            </x14:dxf>
          </x14:cfRule>
          <x14:cfRule type="expression" priority="129" id="{ACC6C614-84C3-4165-BBD2-493531415BFD}">
            <xm:f>AND(B20&gt;=Einstellungen!$D$154,B20&lt;=Einstellungen!$E$154)</xm:f>
            <x14:dxf>
              <fill>
                <patternFill>
                  <bgColor theme="6" tint="0.39994506668294322"/>
                </patternFill>
              </fill>
            </x14:dxf>
          </x14:cfRule>
          <x14:cfRule type="expression" priority="130" id="{EF569F78-74B5-420C-8238-AA6236D4EFBC}">
            <xm:f>AND(B20&gt;=Einstellungen!$D$153,B20&lt;=Einstellungen!$E$153)</xm:f>
            <x14:dxf>
              <fill>
                <patternFill>
                  <bgColor theme="6" tint="0.39994506668294322"/>
                </patternFill>
              </fill>
            </x14:dxf>
          </x14:cfRule>
          <xm:sqref>E21</xm:sqref>
        </x14:conditionalFormatting>
        <x14:conditionalFormatting xmlns:xm="http://schemas.microsoft.com/office/excel/2006/main">
          <x14:cfRule type="expression" priority="111" id="{EC3840F6-2A20-4DA1-A737-307B627CF474}">
            <xm:f>AND(B20&gt;=Einstellungen!$D$175,B20&lt;=Einstellungen!$E$175)</xm:f>
            <x14:dxf>
              <fill>
                <patternFill>
                  <bgColor theme="9" tint="0.39994506668294322"/>
                </patternFill>
              </fill>
            </x14:dxf>
          </x14:cfRule>
          <x14:cfRule type="expression" priority="112" id="{E2F37F63-55FC-433A-B27F-D8DF6A5B40D2}">
            <xm:f>AND(B20&gt;=Einstellungen!$D$174,B20&lt;=Einstellungen!$E$174)</xm:f>
            <x14:dxf>
              <fill>
                <patternFill>
                  <bgColor theme="9" tint="0.39994506668294322"/>
                </patternFill>
              </fill>
            </x14:dxf>
          </x14:cfRule>
          <x14:cfRule type="expression" priority="113" id="{E3343FAC-7383-4B49-B185-6A6892EECAE1}">
            <xm:f>AND(B20&gt;=Einstellungen!$D$173,B20&lt;=Einstellungen!$E$173)</xm:f>
            <x14:dxf>
              <fill>
                <patternFill>
                  <bgColor theme="9" tint="0.39994506668294322"/>
                </patternFill>
              </fill>
            </x14:dxf>
          </x14:cfRule>
          <x14:cfRule type="expression" priority="114" id="{C6FFEC4E-F119-475C-BFDD-4D94FF759D82}">
            <xm:f>AND(B20&gt;=Einstellungen!$D$172,B20&lt;=Einstellungen!$E$172)</xm:f>
            <x14:dxf>
              <fill>
                <patternFill>
                  <bgColor theme="9" tint="0.39994506668294322"/>
                </patternFill>
              </fill>
            </x14:dxf>
          </x14:cfRule>
          <x14:cfRule type="expression" priority="115" id="{5E57C0A5-8C78-4185-A22C-4751B450842E}">
            <xm:f>AND(B20&gt;=Einstellungen!$D$171,B20&lt;=Einstellungen!$E$171)</xm:f>
            <x14:dxf>
              <fill>
                <patternFill>
                  <bgColor theme="9" tint="0.39994506668294322"/>
                </patternFill>
              </fill>
            </x14:dxf>
          </x14:cfRule>
          <x14:cfRule type="expression" priority="116" id="{5614D87F-17F5-48A3-AD28-708DB049D9C7}">
            <xm:f>AND(B20&gt;=Einstellungen!$D$170,B20&lt;=Einstellungen!$E$170)</xm:f>
            <x14:dxf>
              <fill>
                <patternFill>
                  <bgColor theme="9" tint="0.39994506668294322"/>
                </patternFill>
              </fill>
            </x14:dxf>
          </x14:cfRule>
          <x14:cfRule type="expression" priority="117" id="{E89FD801-7D9D-4151-9438-560C9666D764}">
            <xm:f>AND(B20&gt;=Einstellungen!$D$169,B20&lt;=Einstellungen!$E$169)</xm:f>
            <x14:dxf>
              <fill>
                <patternFill>
                  <bgColor theme="9" tint="0.39994506668294322"/>
                </patternFill>
              </fill>
            </x14:dxf>
          </x14:cfRule>
          <x14:cfRule type="expression" priority="118" id="{E92E62C1-A6D1-44DB-A413-686AE012F8E9}">
            <xm:f>AND(B20&gt;=Einstellungen!$D$168,B20&lt;=Einstellungen!$E$168)</xm:f>
            <x14:dxf>
              <fill>
                <patternFill>
                  <bgColor theme="9" tint="0.39994506668294322"/>
                </patternFill>
              </fill>
            </x14:dxf>
          </x14:cfRule>
          <x14:cfRule type="expression" priority="119" id="{29894BD7-F670-4DE9-B70C-7C1BE60207BA}">
            <xm:f>AND(B20&gt;=Einstellungen!$D$167,B20&lt;=Einstellungen!$E$167)</xm:f>
            <x14:dxf>
              <fill>
                <patternFill>
                  <bgColor theme="9" tint="0.39994506668294322"/>
                </patternFill>
              </fill>
            </x14:dxf>
          </x14:cfRule>
          <x14:cfRule type="expression" priority="120" id="{0D3BC892-0BFB-4F5E-B70E-788B3995A683}">
            <xm:f>AND(B20&gt;=Einstellungen!$D$166,B20&lt;=Einstellungen!$E$166)</xm:f>
            <x14:dxf>
              <fill>
                <patternFill>
                  <bgColor theme="9" tint="0.39994506668294322"/>
                </patternFill>
              </fill>
            </x14:dxf>
          </x14:cfRule>
          <xm:sqref>F20:F21</xm:sqref>
        </x14:conditionalFormatting>
        <x14:conditionalFormatting xmlns:xm="http://schemas.microsoft.com/office/excel/2006/main">
          <x14:cfRule type="expression" priority="101" id="{1E7FA289-4D01-459B-8716-B0CF4935257A}">
            <xm:f>AND(B20&gt;=Einstellungen!$D$175,B20&lt;=Einstellungen!$E$175)</xm:f>
            <x14:dxf>
              <fill>
                <patternFill>
                  <bgColor theme="9" tint="0.39994506668294322"/>
                </patternFill>
              </fill>
            </x14:dxf>
          </x14:cfRule>
          <x14:cfRule type="expression" priority="102" id="{68F7D4B6-0C27-4666-912F-ADEABBE4EA83}">
            <xm:f>AND(B20&gt;=Einstellungen!$D$174,B20&lt;=Einstellungen!$E$174)</xm:f>
            <x14:dxf>
              <fill>
                <patternFill>
                  <bgColor theme="9" tint="0.39994506668294322"/>
                </patternFill>
              </fill>
            </x14:dxf>
          </x14:cfRule>
          <x14:cfRule type="expression" priority="103" id="{31AC0973-EAAE-4A83-B384-D26475C53DB0}">
            <xm:f>AND(B20&gt;=Einstellungen!$D$173,B20&lt;=Einstellungen!$E$173)</xm:f>
            <x14:dxf>
              <fill>
                <patternFill>
                  <bgColor theme="9" tint="0.39994506668294322"/>
                </patternFill>
              </fill>
            </x14:dxf>
          </x14:cfRule>
          <x14:cfRule type="expression" priority="104" id="{409B1F28-2EC7-4794-9ED6-CDE0BD0441DE}">
            <xm:f>AND(B20&gt;=Einstellungen!$D$172,B20&lt;=Einstellungen!$E$172)</xm:f>
            <x14:dxf>
              <fill>
                <patternFill>
                  <bgColor theme="9" tint="0.39994506668294322"/>
                </patternFill>
              </fill>
            </x14:dxf>
          </x14:cfRule>
          <x14:cfRule type="expression" priority="105" id="{00CDC65F-BC57-4A1B-892A-C06506B2F09A}">
            <xm:f>AND(B20&gt;=Einstellungen!$D$171,B20&lt;=Einstellungen!$E$171)</xm:f>
            <x14:dxf>
              <fill>
                <patternFill>
                  <bgColor theme="9" tint="0.39994506668294322"/>
                </patternFill>
              </fill>
            </x14:dxf>
          </x14:cfRule>
          <x14:cfRule type="expression" priority="106" id="{54573DB2-43F9-498F-84FF-D51B1579D22B}">
            <xm:f>AND(B20&gt;=Einstellungen!$D$170,B20&lt;=Einstellungen!$E$170)</xm:f>
            <x14:dxf>
              <fill>
                <patternFill>
                  <bgColor theme="9" tint="0.39994506668294322"/>
                </patternFill>
              </fill>
            </x14:dxf>
          </x14:cfRule>
          <x14:cfRule type="expression" priority="107" id="{64C03818-4D71-4838-B84F-69C53904543F}">
            <xm:f>AND(B20&gt;=Einstellungen!$D$169,B20&lt;=Einstellungen!$E$169)</xm:f>
            <x14:dxf>
              <fill>
                <patternFill>
                  <bgColor theme="9" tint="0.39994506668294322"/>
                </patternFill>
              </fill>
            </x14:dxf>
          </x14:cfRule>
          <x14:cfRule type="expression" priority="108" id="{03ABF347-3D8F-4C54-8367-C44E5A713837}">
            <xm:f>AND(B20&gt;=Einstellungen!$D$168,B20&lt;=Einstellungen!$E$168)</xm:f>
            <x14:dxf>
              <fill>
                <patternFill>
                  <bgColor theme="9" tint="0.39994506668294322"/>
                </patternFill>
              </fill>
            </x14:dxf>
          </x14:cfRule>
          <x14:cfRule type="expression" priority="109" id="{E60E3A50-C62A-4265-B291-AA81B63790E3}">
            <xm:f>AND(B20&gt;=Einstellungen!$D$167,B20&lt;=Einstellungen!$E$167)</xm:f>
            <x14:dxf>
              <fill>
                <patternFill>
                  <bgColor theme="9" tint="0.39994506668294322"/>
                </patternFill>
              </fill>
            </x14:dxf>
          </x14:cfRule>
          <x14:cfRule type="expression" priority="110" id="{77B44556-6E56-4267-8C52-55472C3D69DF}">
            <xm:f>AND(B20&gt;=Einstellungen!$D$166,B20&lt;=Einstellungen!$E$166)</xm:f>
            <x14:dxf>
              <fill>
                <patternFill>
                  <bgColor theme="9" tint="0.39994506668294322"/>
                </patternFill>
              </fill>
            </x14:dxf>
          </x14:cfRule>
          <xm:sqref>F21</xm:sqref>
        </x14:conditionalFormatting>
        <x14:conditionalFormatting xmlns:xm="http://schemas.microsoft.com/office/excel/2006/main">
          <x14:cfRule type="expression" priority="91" id="{1F92CAD8-329D-41DA-8A97-37339ABC6F89}">
            <xm:f>AND(B20&gt;=Einstellungen!$D$218,B20&lt;=Einstellungen!$E$218)</xm:f>
            <x14:dxf>
              <fill>
                <patternFill>
                  <bgColor theme="2" tint="-0.24994659260841701"/>
                </patternFill>
              </fill>
            </x14:dxf>
          </x14:cfRule>
          <x14:cfRule type="expression" priority="92" id="{CA10F5AC-070C-49A6-B20B-77F7BB462B1C}">
            <xm:f>AND( B20&gt;=Einstellungen!$D$219,B20&lt;=Einstellungen!$E$219)</xm:f>
            <x14:dxf>
              <fill>
                <patternFill>
                  <bgColor theme="2" tint="-0.24994659260841701"/>
                </patternFill>
              </fill>
            </x14:dxf>
          </x14:cfRule>
          <x14:cfRule type="expression" priority="93" id="{4C671017-A553-4592-981C-D94BAAF5FC57}">
            <xm:f>AND(B20&gt;=Einstellungen!$D$220,B20&lt;=Einstellungen!$E$220)</xm:f>
            <x14:dxf>
              <fill>
                <patternFill>
                  <bgColor theme="2" tint="-0.24994659260841701"/>
                </patternFill>
              </fill>
            </x14:dxf>
          </x14:cfRule>
          <x14:cfRule type="expression" priority="94" id="{6D5D1709-CB7C-497A-8303-4A16E9FF3C39}">
            <xm:f>AND(B20&gt;=Einstellungen!$D$221,B20&lt;=Einstellungen!$E$221)</xm:f>
            <x14:dxf>
              <fill>
                <patternFill>
                  <bgColor theme="2" tint="-0.24994659260841701"/>
                </patternFill>
              </fill>
            </x14:dxf>
          </x14:cfRule>
          <x14:cfRule type="expression" priority="95" id="{7A958AD0-2ACB-4272-99E1-844860501398}">
            <xm:f>AND(B20&gt;=Einstellungen!$D$222,B20&lt;=Einstellungen!$E$222)</xm:f>
            <x14:dxf>
              <fill>
                <patternFill>
                  <bgColor theme="2" tint="-0.24994659260841701"/>
                </patternFill>
              </fill>
            </x14:dxf>
          </x14:cfRule>
          <x14:cfRule type="expression" priority="96" id="{1B1A68FC-1406-45AD-83E9-F426540B15AC}">
            <xm:f>AND(B20&gt;=Einstellungen!$D$223,B20&lt;=Einstellungen!$E$223)</xm:f>
            <x14:dxf>
              <fill>
                <patternFill>
                  <bgColor theme="2" tint="-0.24994659260841701"/>
                </patternFill>
              </fill>
            </x14:dxf>
          </x14:cfRule>
          <x14:cfRule type="expression" priority="97" id="{9264E9F9-9071-42EC-ADD8-668A0F19D994}">
            <xm:f>AND(B20&gt;=Einstellungen!$D$224,B20&lt;=Einstellungen!$E$224)</xm:f>
            <x14:dxf>
              <fill>
                <patternFill>
                  <bgColor theme="2" tint="-0.24994659260841701"/>
                </patternFill>
              </fill>
            </x14:dxf>
          </x14:cfRule>
          <x14:cfRule type="expression" priority="98" id="{BEE2F164-D278-4E01-B1FD-FE81C0ED28DF}">
            <xm:f>AND(B20&gt;=Einstellungen!$D$225,B20&lt;=Einstellungen!$E$225)</xm:f>
            <x14:dxf>
              <fill>
                <patternFill>
                  <bgColor theme="2" tint="-0.24994659260841701"/>
                </patternFill>
              </fill>
            </x14:dxf>
          </x14:cfRule>
          <x14:cfRule type="expression" priority="99" id="{0DF3CA6E-3D64-4E25-84E7-5BC5C3D4726D}">
            <xm:f>AND(B20&gt;=Einstellungen!$D$226,B20&lt;=Einstellungen!$E$226)</xm:f>
            <x14:dxf>
              <fill>
                <patternFill>
                  <bgColor theme="2" tint="-0.24994659260841701"/>
                </patternFill>
              </fill>
            </x14:dxf>
          </x14:cfRule>
          <x14:cfRule type="expression" priority="100" id="{FD5B9A2B-45B8-4229-9716-6BC98A02A99F}">
            <xm:f>AND(B20&gt;=Einstellungen!$D$227,B20&lt;=Einstellungen!$E$227)</xm:f>
            <x14:dxf>
              <fill>
                <patternFill>
                  <bgColor theme="2" tint="-0.24994659260841701"/>
                </patternFill>
              </fill>
            </x14:dxf>
          </x14:cfRule>
          <xm:sqref>J20</xm:sqref>
        </x14:conditionalFormatting>
        <x14:conditionalFormatting xmlns:xm="http://schemas.microsoft.com/office/excel/2006/main">
          <x14:cfRule type="expression" priority="81" id="{0B7060A6-F8CA-4588-91E3-42ACD6BD7074}">
            <xm:f>AND(B20&gt;=Einstellungen!$D$218,B20&lt;=Einstellungen!$E$218)</xm:f>
            <x14:dxf>
              <fill>
                <patternFill>
                  <bgColor theme="2" tint="-0.24994659260841701"/>
                </patternFill>
              </fill>
            </x14:dxf>
          </x14:cfRule>
          <x14:cfRule type="expression" priority="82" id="{8B99A122-3B16-492D-912D-C1C8C6F1D156}">
            <xm:f>AND( B20&gt;=Einstellungen!$D$219,B20&lt;=Einstellungen!$E$219)</xm:f>
            <x14:dxf>
              <fill>
                <patternFill>
                  <bgColor theme="2" tint="-0.24994659260841701"/>
                </patternFill>
              </fill>
            </x14:dxf>
          </x14:cfRule>
          <x14:cfRule type="expression" priority="83" id="{D9BFDE27-0FA1-4757-8DCF-1FB6B29728C7}">
            <xm:f>AND(B20&gt;=Einstellungen!$D$220,B20&lt;=Einstellungen!$E$220)</xm:f>
            <x14:dxf>
              <fill>
                <patternFill>
                  <bgColor theme="2" tint="-0.24994659260841701"/>
                </patternFill>
              </fill>
            </x14:dxf>
          </x14:cfRule>
          <x14:cfRule type="expression" priority="84" id="{865D7479-3118-43CE-BFF4-3434410F4185}">
            <xm:f>AND(B20&gt;=Einstellungen!$D$221,B20&lt;=Einstellungen!$E$221)</xm:f>
            <x14:dxf>
              <fill>
                <patternFill>
                  <bgColor theme="2" tint="-0.24994659260841701"/>
                </patternFill>
              </fill>
            </x14:dxf>
          </x14:cfRule>
          <x14:cfRule type="expression" priority="85" id="{D97AAF15-01D3-44BE-8D4D-0815660D573E}">
            <xm:f>AND(B20&gt;=Einstellungen!$D$222,B20&lt;=Einstellungen!$E$222)</xm:f>
            <x14:dxf>
              <fill>
                <patternFill>
                  <bgColor theme="2" tint="-0.24994659260841701"/>
                </patternFill>
              </fill>
            </x14:dxf>
          </x14:cfRule>
          <x14:cfRule type="expression" priority="86" id="{B2335FF2-36B8-4AF8-81AE-B6C2C4EE3063}">
            <xm:f>AND(B20&gt;=Einstellungen!$D$223,B20&lt;=Einstellungen!$E$223)</xm:f>
            <x14:dxf>
              <fill>
                <patternFill>
                  <bgColor theme="2" tint="-0.24994659260841701"/>
                </patternFill>
              </fill>
            </x14:dxf>
          </x14:cfRule>
          <x14:cfRule type="expression" priority="87" id="{2EB7DD31-E435-4DE9-ACD1-81B3D914B326}">
            <xm:f>AND(B20&gt;=Einstellungen!$D$224,B20&lt;=Einstellungen!$E$224)</xm:f>
            <x14:dxf>
              <fill>
                <patternFill>
                  <bgColor theme="2" tint="-0.24994659260841701"/>
                </patternFill>
              </fill>
            </x14:dxf>
          </x14:cfRule>
          <x14:cfRule type="expression" priority="88" id="{D5F93428-B5CE-472B-A72E-FACFF1D50049}">
            <xm:f>AND(B20&gt;=Einstellungen!$D$225,B20&lt;=Einstellungen!$E$225)</xm:f>
            <x14:dxf>
              <fill>
                <patternFill>
                  <bgColor theme="2" tint="-0.24994659260841701"/>
                </patternFill>
              </fill>
            </x14:dxf>
          </x14:cfRule>
          <x14:cfRule type="expression" priority="89" id="{492B51EC-F7BE-40CC-AE1C-D1D4E377AD4C}">
            <xm:f>AND(B20&gt;=Einstellungen!$D$226,B20&lt;=Einstellungen!$E$226)</xm:f>
            <x14:dxf>
              <fill>
                <patternFill>
                  <bgColor theme="2" tint="-0.24994659260841701"/>
                </patternFill>
              </fill>
            </x14:dxf>
          </x14:cfRule>
          <x14:cfRule type="expression" priority="90" id="{1FF40771-1FE1-458C-BFDA-BFF65A671748}">
            <xm:f>AND(B20&gt;=Einstellungen!$D$227,B20&lt;=Einstellungen!$E$227)</xm:f>
            <x14:dxf>
              <fill>
                <patternFill>
                  <bgColor theme="2" tint="-0.24994659260841701"/>
                </patternFill>
              </fill>
            </x14:dxf>
          </x14:cfRule>
          <xm:sqref>J21</xm:sqref>
        </x14:conditionalFormatting>
        <x14:conditionalFormatting xmlns:xm="http://schemas.microsoft.com/office/excel/2006/main">
          <x14:cfRule type="expression" priority="71" id="{53F62D8F-5DBB-43D2-85D8-E6116289B607}">
            <xm:f>AND(B20&gt;=Einstellungen!$D$201,B20&lt;=Einstellungen!$E$201)</xm:f>
            <x14:dxf>
              <fill>
                <patternFill>
                  <bgColor theme="5" tint="0.59996337778862885"/>
                </patternFill>
              </fill>
            </x14:dxf>
          </x14:cfRule>
          <x14:cfRule type="expression" priority="72" id="{0BE88D08-DB09-45E3-A30D-6843CEEDFF28}">
            <xm:f>AND(B20&gt;=Einstellungen!$D$200,B20&lt;=Einstellungen!$E$200)</xm:f>
            <x14:dxf>
              <fill>
                <patternFill>
                  <bgColor theme="5" tint="0.59996337778862885"/>
                </patternFill>
              </fill>
            </x14:dxf>
          </x14:cfRule>
          <x14:cfRule type="expression" priority="73" id="{A9EF0AC3-E56E-4B92-9190-20EEFB72A4BF}">
            <xm:f>AND(B20&gt;=Einstellungen!$D$199,B20&lt;=Einstellungen!$E$199)</xm:f>
            <x14:dxf>
              <fill>
                <patternFill>
                  <bgColor theme="5" tint="0.59996337778862885"/>
                </patternFill>
              </fill>
            </x14:dxf>
          </x14:cfRule>
          <x14:cfRule type="expression" priority="74" id="{9D7CDA94-AF74-4438-A34E-03C2976BF77D}">
            <xm:f>AND(B20&gt;=Einstellungen!$D$198,B20&lt;=Einstellungen!$E$198)</xm:f>
            <x14:dxf>
              <fill>
                <patternFill>
                  <bgColor theme="5" tint="0.59996337778862885"/>
                </patternFill>
              </fill>
            </x14:dxf>
          </x14:cfRule>
          <x14:cfRule type="expression" priority="75" id="{15A6049E-0659-4344-A413-15220FC41C4F}">
            <xm:f>AND(B20&gt;=Einstellungen!$D$197,B20&lt;=Einstellungen!$E$197)</xm:f>
            <x14:dxf>
              <fill>
                <patternFill>
                  <bgColor theme="5" tint="0.59996337778862885"/>
                </patternFill>
              </fill>
            </x14:dxf>
          </x14:cfRule>
          <x14:cfRule type="expression" priority="76" id="{52BD4269-D4D7-4872-A760-A17D618AD90D}">
            <xm:f>AND(B20&gt;=Einstellungen!$D$196,B20&lt;=Einstellungen!$E$196)</xm:f>
            <x14:dxf>
              <fill>
                <patternFill>
                  <bgColor theme="5" tint="0.59996337778862885"/>
                </patternFill>
              </fill>
            </x14:dxf>
          </x14:cfRule>
          <x14:cfRule type="expression" priority="77" id="{7C4988F8-54AD-42B8-A443-1379B68B227C}">
            <xm:f>AND(B20&gt;=Einstellungen!$D$195,B20&lt;=Einstellungen!$E$195)</xm:f>
            <x14:dxf>
              <fill>
                <patternFill>
                  <bgColor theme="5" tint="0.59996337778862885"/>
                </patternFill>
              </fill>
            </x14:dxf>
          </x14:cfRule>
          <x14:cfRule type="expression" priority="78" id="{A43A7FBD-123E-46B3-B0C6-79CE8A0FCF6C}">
            <xm:f>AND(B20&gt;=Einstellungen!$D$194,B20&lt;=Einstellungen!$E$194)</xm:f>
            <x14:dxf>
              <fill>
                <patternFill>
                  <bgColor theme="5" tint="0.59996337778862885"/>
                </patternFill>
              </fill>
            </x14:dxf>
          </x14:cfRule>
          <x14:cfRule type="expression" priority="79" id="{7434F8EF-24E1-4CB9-B206-A0973FB38844}">
            <xm:f>AND(B20&gt;=Einstellungen!$D$193,B20&lt;=Einstellungen!$E$193)</xm:f>
            <x14:dxf>
              <fill>
                <patternFill>
                  <bgColor theme="5" tint="0.59996337778862885"/>
                </patternFill>
              </fill>
            </x14:dxf>
          </x14:cfRule>
          <x14:cfRule type="expression" priority="80" id="{7E575166-3B9C-49A3-995A-5DE019ED4D62}">
            <xm:f>AND(B20&gt;=Einstellungen!$D$192,B20&lt;=Einstellungen!$E$192)</xm:f>
            <x14:dxf>
              <fill>
                <patternFill>
                  <bgColor theme="5" tint="0.59996337778862885"/>
                </patternFill>
              </fill>
            </x14:dxf>
          </x14:cfRule>
          <xm:sqref>H20</xm:sqref>
        </x14:conditionalFormatting>
        <x14:conditionalFormatting xmlns:xm="http://schemas.microsoft.com/office/excel/2006/main">
          <x14:cfRule type="expression" priority="61" id="{32569157-6066-4CED-8929-08E5932F6ED6}">
            <xm:f>AND(B20&gt;=Einstellungen!$D$201,B20&lt;=Einstellungen!$E$201)</xm:f>
            <x14:dxf>
              <fill>
                <patternFill>
                  <bgColor theme="5" tint="0.59996337778862885"/>
                </patternFill>
              </fill>
            </x14:dxf>
          </x14:cfRule>
          <x14:cfRule type="expression" priority="62" id="{B7AAA2DE-5D09-44B1-88B1-5E78CE815AB5}">
            <xm:f>AND(B20&gt;=Einstellungen!$D$200,B20&lt;=Einstellungen!$E$200)</xm:f>
            <x14:dxf>
              <fill>
                <patternFill>
                  <bgColor theme="5" tint="0.59996337778862885"/>
                </patternFill>
              </fill>
            </x14:dxf>
          </x14:cfRule>
          <x14:cfRule type="expression" priority="63" id="{38A4E613-D1F9-44CB-B24E-406B352BE34A}">
            <xm:f>AND(B20&gt;=Einstellungen!$D$199,B20&lt;=Einstellungen!$E$199)</xm:f>
            <x14:dxf>
              <fill>
                <patternFill>
                  <bgColor theme="5" tint="0.59996337778862885"/>
                </patternFill>
              </fill>
            </x14:dxf>
          </x14:cfRule>
          <x14:cfRule type="expression" priority="64" id="{3F371673-277E-4A1A-9102-131BF9E81DE2}">
            <xm:f>AND(B20&gt;=Einstellungen!$D$198,B20&lt;=Einstellungen!$E$198)</xm:f>
            <x14:dxf>
              <fill>
                <patternFill>
                  <bgColor theme="5" tint="0.59996337778862885"/>
                </patternFill>
              </fill>
            </x14:dxf>
          </x14:cfRule>
          <x14:cfRule type="expression" priority="65" id="{691BA4F4-C1FB-45FA-A1C9-9DC40C4C2715}">
            <xm:f>AND(B20&gt;=Einstellungen!$D$197,B20&lt;=Einstellungen!$E$197)</xm:f>
            <x14:dxf>
              <fill>
                <patternFill>
                  <bgColor theme="5" tint="0.59996337778862885"/>
                </patternFill>
              </fill>
            </x14:dxf>
          </x14:cfRule>
          <x14:cfRule type="expression" priority="66" id="{7DC17697-883A-484C-971B-B583385691BD}">
            <xm:f>AND(B20&gt;=Einstellungen!$D$196,B20&lt;=Einstellungen!$E$196)</xm:f>
            <x14:dxf>
              <fill>
                <patternFill>
                  <bgColor theme="5" tint="0.59996337778862885"/>
                </patternFill>
              </fill>
            </x14:dxf>
          </x14:cfRule>
          <x14:cfRule type="expression" priority="67" id="{8AE93501-618B-4DD2-8899-06A286469BF3}">
            <xm:f>AND(B20&gt;=Einstellungen!$D$195,B20&lt;=Einstellungen!$E$195)</xm:f>
            <x14:dxf>
              <fill>
                <patternFill>
                  <bgColor theme="5" tint="0.59996337778862885"/>
                </patternFill>
              </fill>
            </x14:dxf>
          </x14:cfRule>
          <x14:cfRule type="expression" priority="68" id="{12A79913-EB5D-4924-ACA5-EB3BF0699F15}">
            <xm:f>AND(B20&gt;=Einstellungen!$D$194,B20&lt;=Einstellungen!$E$194)</xm:f>
            <x14:dxf>
              <fill>
                <patternFill>
                  <bgColor theme="5" tint="0.59996337778862885"/>
                </patternFill>
              </fill>
            </x14:dxf>
          </x14:cfRule>
          <x14:cfRule type="expression" priority="69" id="{92BF68C0-C6E6-41E7-B037-97D61670C010}">
            <xm:f>AND(B20&gt;=Einstellungen!$D$193,B20&lt;=Einstellungen!$E$193)</xm:f>
            <x14:dxf>
              <fill>
                <patternFill>
                  <bgColor theme="5" tint="0.59996337778862885"/>
                </patternFill>
              </fill>
            </x14:dxf>
          </x14:cfRule>
          <x14:cfRule type="expression" priority="70" id="{016A284F-1BDF-42F1-A1A4-0FFEE349190C}">
            <xm:f>AND(B20&gt;=Einstellungen!$D$192,B20&lt;=Einstellungen!$E$192)</xm:f>
            <x14:dxf>
              <fill>
                <patternFill>
                  <bgColor theme="5" tint="0.59996337778862885"/>
                </patternFill>
              </fill>
            </x14:dxf>
          </x14:cfRule>
          <xm:sqref>H21</xm:sqref>
        </x14:conditionalFormatting>
        <x14:conditionalFormatting xmlns:xm="http://schemas.microsoft.com/office/excel/2006/main">
          <x14:cfRule type="expression" priority="51" id="{5E5F36B5-95C6-446D-A900-0D3228A286BA}">
            <xm:f>AND(B20&gt;=Einstellungen!$D$188,B20&lt;=Einstellungen!$E$188)</xm:f>
            <x14:dxf>
              <fill>
                <patternFill>
                  <bgColor theme="7" tint="0.39994506668294322"/>
                </patternFill>
              </fill>
            </x14:dxf>
          </x14:cfRule>
          <x14:cfRule type="expression" priority="52" id="{75CB9D14-0AEB-42DB-B787-375B399D95AD}">
            <xm:f>AND(B20&gt;=Einstellungen!$D$187,B20&lt;=Einstellungen!$E$187)</xm:f>
            <x14:dxf>
              <fill>
                <patternFill>
                  <bgColor theme="7" tint="0.39994506668294322"/>
                </patternFill>
              </fill>
            </x14:dxf>
          </x14:cfRule>
          <x14:cfRule type="expression" priority="53" id="{A12E8F0A-EE45-4A77-A173-1F2608A25E7C}">
            <xm:f>AND(B20&gt;=Einstellungen!$D$186,B20&lt;=Einstellungen!$E$186)</xm:f>
            <x14:dxf>
              <fill>
                <patternFill>
                  <bgColor theme="7" tint="0.39994506668294322"/>
                </patternFill>
              </fill>
            </x14:dxf>
          </x14:cfRule>
          <x14:cfRule type="expression" priority="54" id="{96749EB2-4CAC-46EA-BC32-EAC0F15EE450}">
            <xm:f>AND(B20&gt;=Einstellungen!$D$185,B20&lt;=Einstellungen!$E$185)</xm:f>
            <x14:dxf>
              <fill>
                <patternFill>
                  <bgColor theme="7" tint="0.39994506668294322"/>
                </patternFill>
              </fill>
            </x14:dxf>
          </x14:cfRule>
          <x14:cfRule type="expression" priority="55" id="{9B262E4D-EDB2-4929-BC97-190E913840A3}">
            <xm:f>AND(B20&gt;=Einstellungen!$D$184,B20&lt;=Einstellungen!$E$184)</xm:f>
            <x14:dxf>
              <fill>
                <patternFill>
                  <bgColor theme="7" tint="0.39994506668294322"/>
                </patternFill>
              </fill>
            </x14:dxf>
          </x14:cfRule>
          <x14:cfRule type="expression" priority="56" id="{1098B3C0-B011-463E-8C2A-999E32B37824}">
            <xm:f>AND(B20&gt;=Einstellungen!$D$183,B20&lt;=Einstellungen!$E$183)</xm:f>
            <x14:dxf>
              <fill>
                <patternFill>
                  <bgColor theme="7" tint="0.39994506668294322"/>
                </patternFill>
              </fill>
            </x14:dxf>
          </x14:cfRule>
          <x14:cfRule type="expression" priority="57" id="{B5C17C0E-6652-4FE6-8D7A-F2D6E024CEBB}">
            <xm:f>AND(B20&gt;=Einstellungen!$D$182,B20&lt;=Einstellungen!$E$182)</xm:f>
            <x14:dxf>
              <fill>
                <patternFill>
                  <bgColor theme="7" tint="0.39994506668294322"/>
                </patternFill>
              </fill>
            </x14:dxf>
          </x14:cfRule>
          <x14:cfRule type="expression" priority="58" id="{E4CF9105-285A-4130-AB45-41134E96D1A5}">
            <xm:f>AND(B20&gt;=Einstellungen!$D$181,B20&lt;=Einstellungen!$E$181)</xm:f>
            <x14:dxf>
              <fill>
                <patternFill>
                  <bgColor theme="7" tint="0.39994506668294322"/>
                </patternFill>
              </fill>
            </x14:dxf>
          </x14:cfRule>
          <x14:cfRule type="expression" priority="59" id="{9A7DA072-83FE-4017-829F-68AAA7E0B3C4}">
            <xm:f>AND(B20&gt;=Einstellungen!$D$180,B20&lt;=Einstellungen!$E$180)</xm:f>
            <x14:dxf>
              <fill>
                <patternFill>
                  <bgColor theme="7" tint="0.39994506668294322"/>
                </patternFill>
              </fill>
            </x14:dxf>
          </x14:cfRule>
          <x14:cfRule type="expression" priority="60" id="{FAC565A1-F408-4A77-AE2E-2DE9DA6F7348}">
            <xm:f>AND(B20&gt;=Einstellungen!$D$179,B20&lt;=Einstellungen!$E$179)</xm:f>
            <x14:dxf>
              <fill>
                <patternFill>
                  <bgColor theme="7" tint="0.39994506668294322"/>
                </patternFill>
              </fill>
            </x14:dxf>
          </x14:cfRule>
          <xm:sqref>G21</xm:sqref>
        </x14:conditionalFormatting>
        <x14:conditionalFormatting xmlns:xm="http://schemas.microsoft.com/office/excel/2006/main">
          <x14:cfRule type="expression" priority="41" id="{6EC27B90-588A-4B71-AF7C-17D5F165EB94}">
            <xm:f>AND(B20&gt;=Einstellungen!$D$188,B20&lt;=Einstellungen!$E$188)</xm:f>
            <x14:dxf>
              <fill>
                <patternFill>
                  <bgColor theme="7" tint="0.39994506668294322"/>
                </patternFill>
              </fill>
            </x14:dxf>
          </x14:cfRule>
          <x14:cfRule type="expression" priority="42" id="{61843CA9-3B5C-4394-9639-11378A3BBF4B}">
            <xm:f>AND(B20&gt;=Einstellungen!$D$187,B20&lt;=Einstellungen!$E$187)</xm:f>
            <x14:dxf>
              <fill>
                <patternFill>
                  <bgColor theme="7" tint="0.39994506668294322"/>
                </patternFill>
              </fill>
            </x14:dxf>
          </x14:cfRule>
          <x14:cfRule type="expression" priority="43" id="{FB64C3F6-F071-4492-A3A4-80F92FE1B107}">
            <xm:f>AND(B20&gt;=Einstellungen!$D$186,B20&lt;=Einstellungen!$E$186)</xm:f>
            <x14:dxf>
              <fill>
                <patternFill>
                  <bgColor theme="7" tint="0.39994506668294322"/>
                </patternFill>
              </fill>
            </x14:dxf>
          </x14:cfRule>
          <x14:cfRule type="expression" priority="44" id="{9C4C5330-DB3F-49EB-9B31-B1594506B551}">
            <xm:f>AND(B20&gt;=Einstellungen!$D$185,B20&lt;=Einstellungen!$E$185)</xm:f>
            <x14:dxf>
              <fill>
                <patternFill>
                  <bgColor theme="7" tint="0.39994506668294322"/>
                </patternFill>
              </fill>
            </x14:dxf>
          </x14:cfRule>
          <x14:cfRule type="expression" priority="45" id="{88EDD9C3-20A0-4E74-B12C-E31E40264FEA}">
            <xm:f>AND(B20&gt;=Einstellungen!$D$184,B20&lt;=Einstellungen!$E$184)</xm:f>
            <x14:dxf>
              <fill>
                <patternFill>
                  <bgColor theme="7" tint="0.39994506668294322"/>
                </patternFill>
              </fill>
            </x14:dxf>
          </x14:cfRule>
          <x14:cfRule type="expression" priority="46" id="{0BC3A09F-9AE3-4E9B-9C19-0B636C9B8DEF}">
            <xm:f>AND(B20&gt;=Einstellungen!$D$183,B20&lt;=Einstellungen!$E$183)</xm:f>
            <x14:dxf>
              <fill>
                <patternFill>
                  <bgColor theme="7" tint="0.39994506668294322"/>
                </patternFill>
              </fill>
            </x14:dxf>
          </x14:cfRule>
          <x14:cfRule type="expression" priority="47" id="{DAF06B48-5C6E-4780-97E8-CCDBB8B5793A}">
            <xm:f>AND(B20&gt;=Einstellungen!$D$182,B20&lt;=Einstellungen!$E$182)</xm:f>
            <x14:dxf>
              <fill>
                <patternFill>
                  <bgColor theme="7" tint="0.39994506668294322"/>
                </patternFill>
              </fill>
            </x14:dxf>
          </x14:cfRule>
          <x14:cfRule type="expression" priority="48" id="{FC6877BA-0780-49C7-97EA-179CB491108B}">
            <xm:f>AND(B20&gt;=Einstellungen!$D$181,B20&lt;=Einstellungen!$E$181)</xm:f>
            <x14:dxf>
              <fill>
                <patternFill>
                  <bgColor theme="7" tint="0.39994506668294322"/>
                </patternFill>
              </fill>
            </x14:dxf>
          </x14:cfRule>
          <x14:cfRule type="expression" priority="49" id="{71B73A83-F402-4C73-AC69-ADB423DAE099}">
            <xm:f>AND(B20&gt;=Einstellungen!$D$180,B20&lt;=Einstellungen!$E$180)</xm:f>
            <x14:dxf>
              <fill>
                <patternFill>
                  <bgColor theme="7" tint="0.39994506668294322"/>
                </patternFill>
              </fill>
            </x14:dxf>
          </x14:cfRule>
          <x14:cfRule type="expression" priority="50" id="{7F73F76B-2BA3-4B85-B3EE-241007D4FDBB}">
            <xm:f>AND(B20&gt;=Einstellungen!$D$179,B20&lt;=Einstellungen!$E$179)</xm:f>
            <x14:dxf>
              <fill>
                <patternFill>
                  <bgColor theme="7" tint="0.39994506668294322"/>
                </patternFill>
              </fill>
            </x14:dxf>
          </x14:cfRule>
          <xm:sqref>G20</xm:sqref>
        </x14:conditionalFormatting>
        <x14:conditionalFormatting xmlns:xm="http://schemas.microsoft.com/office/excel/2006/main">
          <x14:cfRule type="expression" priority="31" id="{872431BF-4DAC-4011-B926-0F9E6CB43F20}">
            <xm:f>AND(B20&gt;=Einstellungen!$D$205,B20&lt;=Einstellungen!$E$205)</xm:f>
            <x14:dxf>
              <fill>
                <patternFill>
                  <bgColor rgb="FFFFC000"/>
                </patternFill>
              </fill>
            </x14:dxf>
          </x14:cfRule>
          <x14:cfRule type="expression" priority="32" id="{5508B0AB-3E82-48D0-A623-E2038F9EED84}">
            <xm:f>AND( B20&gt;=Einstellungen!$D$206,B20&lt;=Einstellungen!$E$206)</xm:f>
            <x14:dxf>
              <fill>
                <patternFill>
                  <bgColor rgb="FFFFC000"/>
                </patternFill>
              </fill>
            </x14:dxf>
          </x14:cfRule>
          <x14:cfRule type="expression" priority="33" id="{1F99D30D-B1FC-4655-8395-FED13D1EB184}">
            <xm:f>AND(B20&gt;=Einstellungen!$D$207,B20&lt;=Einstellungen!$E$207)</xm:f>
            <x14:dxf>
              <fill>
                <patternFill>
                  <bgColor rgb="FFFFC000"/>
                </patternFill>
              </fill>
            </x14:dxf>
          </x14:cfRule>
          <x14:cfRule type="expression" priority="34" id="{7907C648-1B3F-42DB-9C39-EB781F56BDBB}">
            <xm:f>AND(B20&gt;=Einstellungen!$D$208,B20&lt;=Einstellungen!$E$208)</xm:f>
            <x14:dxf>
              <fill>
                <patternFill>
                  <bgColor rgb="FFFFC000"/>
                </patternFill>
              </fill>
            </x14:dxf>
          </x14:cfRule>
          <x14:cfRule type="expression" priority="35" id="{6990FAB6-A989-4B2B-9F14-3ACE206F552B}">
            <xm:f>AND(B20&gt;=Einstellungen!$D$209,B20&lt;=Einstellungen!$E$209)</xm:f>
            <x14:dxf>
              <fill>
                <patternFill>
                  <bgColor rgb="FFFFC000"/>
                </patternFill>
              </fill>
            </x14:dxf>
          </x14:cfRule>
          <x14:cfRule type="expression" priority="36" id="{5636F696-6866-4A8B-B00D-4DEBB66C6822}">
            <xm:f>AND(B20&gt;=Einstellungen!$D$210,B20&lt;=Einstellungen!$E$210)</xm:f>
            <x14:dxf>
              <fill>
                <patternFill>
                  <bgColor rgb="FFFFC000"/>
                </patternFill>
              </fill>
            </x14:dxf>
          </x14:cfRule>
          <x14:cfRule type="expression" priority="37" id="{1594C7E9-41E9-4126-AA5D-910B5380D213}">
            <xm:f>AND(B20&gt;=Einstellungen!$D$211,B20&lt;=Einstellungen!$E$211)</xm:f>
            <x14:dxf>
              <fill>
                <patternFill>
                  <bgColor rgb="FFFFC000"/>
                </patternFill>
              </fill>
            </x14:dxf>
          </x14:cfRule>
          <x14:cfRule type="expression" priority="38" id="{D70E602A-D017-49EA-B4FB-4775D02B1F23}">
            <xm:f>AND(B20&gt;=Einstellungen!$D$212,B20&lt;=Einstellungen!$E$212)</xm:f>
            <x14:dxf>
              <fill>
                <patternFill>
                  <bgColor rgb="FFFFC000"/>
                </patternFill>
              </fill>
            </x14:dxf>
          </x14:cfRule>
          <x14:cfRule type="expression" priority="39" id="{B13C121C-A8F1-4CCE-B14B-45D56DA1669F}">
            <xm:f>AND(B20&gt;=Einstellungen!$D$213,B20&lt;=Einstellungen!$E$213)</xm:f>
            <x14:dxf>
              <fill>
                <patternFill>
                  <bgColor rgb="FFFFC000"/>
                </patternFill>
              </fill>
            </x14:dxf>
          </x14:cfRule>
          <x14:cfRule type="expression" priority="40" id="{80D0E7B2-7B23-442E-A2E0-9A9079468B96}">
            <xm:f>AND(B20&gt;=Einstellungen!$D$214,B20&lt;=Einstellungen!$E$214)</xm:f>
            <x14:dxf>
              <fill>
                <patternFill>
                  <bgColor rgb="FFFFC000"/>
                </patternFill>
              </fill>
            </x14:dxf>
          </x14:cfRule>
          <xm:sqref>I20</xm:sqref>
        </x14:conditionalFormatting>
        <x14:conditionalFormatting xmlns:xm="http://schemas.microsoft.com/office/excel/2006/main">
          <x14:cfRule type="expression" priority="21" id="{5CF1C17F-09EC-45EE-AF41-66D939215817}">
            <xm:f>AND(B20&gt;=Einstellungen!$D$205,B20&lt;=Einstellungen!$E$205)</xm:f>
            <x14:dxf>
              <fill>
                <patternFill>
                  <bgColor rgb="FFFFC000"/>
                </patternFill>
              </fill>
            </x14:dxf>
          </x14:cfRule>
          <x14:cfRule type="expression" priority="22" id="{30FD01A2-A90D-4939-AF01-C5E002A1991B}">
            <xm:f>AND(B20&gt;=Einstellungen!$D$206,B20&lt;=Einstellungen!$E$206)</xm:f>
            <x14:dxf>
              <fill>
                <patternFill>
                  <bgColor rgb="FFFFC000"/>
                </patternFill>
              </fill>
            </x14:dxf>
          </x14:cfRule>
          <x14:cfRule type="expression" priority="23" id="{507E0A68-41B5-4601-B1B9-FD2DEE896586}">
            <xm:f>AND(B20&gt;=Einstellungen!$D$207,B20&lt;=Einstellungen!$E$207)</xm:f>
            <x14:dxf>
              <fill>
                <patternFill>
                  <bgColor rgb="FFFFC000"/>
                </patternFill>
              </fill>
            </x14:dxf>
          </x14:cfRule>
          <x14:cfRule type="expression" priority="24" id="{CA2F8831-E5B1-41D8-90BD-52A814014FCE}">
            <xm:f>AND(B20&gt;=Einstellungen!$D$208,B20&lt;=Einstellungen!$E$208)</xm:f>
            <x14:dxf>
              <fill>
                <patternFill>
                  <bgColor rgb="FFFFC000"/>
                </patternFill>
              </fill>
            </x14:dxf>
          </x14:cfRule>
          <x14:cfRule type="expression" priority="25" id="{16D5FA77-B1BF-4ACD-B00A-CE1BCBAB0D54}">
            <xm:f>AND(B20&gt;=Einstellungen!$D$209,B20&lt;=Einstellungen!$E$209)</xm:f>
            <x14:dxf>
              <fill>
                <patternFill>
                  <bgColor rgb="FFFFC000"/>
                </patternFill>
              </fill>
            </x14:dxf>
          </x14:cfRule>
          <x14:cfRule type="expression" priority="26" id="{3410EF31-A496-43D3-8A76-36E6D1BAB769}">
            <xm:f>AND(B20&gt;=Einstellungen!$D$210,B20&lt;=Einstellungen!$E$210)</xm:f>
            <x14:dxf>
              <fill>
                <patternFill>
                  <bgColor rgb="FFFFC000"/>
                </patternFill>
              </fill>
            </x14:dxf>
          </x14:cfRule>
          <x14:cfRule type="expression" priority="27" id="{0056BC2D-16B5-44A1-964C-C79CE7B5A3D3}">
            <xm:f>AND(B20&gt;=Einstellungen!$D$211,B20&lt;=Einstellungen!$E$211)</xm:f>
            <x14:dxf>
              <fill>
                <patternFill>
                  <bgColor rgb="FFFFC000"/>
                </patternFill>
              </fill>
            </x14:dxf>
          </x14:cfRule>
          <x14:cfRule type="expression" priority="28" id="{BEA3C3A5-3945-40A2-9134-6F6030CCC6BF}">
            <xm:f>AND(B20&gt;=Einstellungen!$D$212,B20&lt;=Einstellungen!$E$212)</xm:f>
            <x14:dxf>
              <fill>
                <patternFill>
                  <bgColor rgb="FFFFC000"/>
                </patternFill>
              </fill>
            </x14:dxf>
          </x14:cfRule>
          <x14:cfRule type="expression" priority="29" id="{3EAD85A9-7071-46BD-B08D-DF4819690B04}">
            <xm:f>AND(B20&gt;=Einstellungen!$D$213,B20&lt;=Einstellungen!$E$213)</xm:f>
            <x14:dxf>
              <fill>
                <patternFill>
                  <bgColor rgb="FFFFC000"/>
                </patternFill>
              </fill>
            </x14:dxf>
          </x14:cfRule>
          <x14:cfRule type="expression" priority="30" id="{62DE469D-882A-47F7-AF47-BB75ACA5344C}">
            <xm:f>AND(B20&gt;=Einstellungen!$D$214,B20&lt;=Einstellungen!$E$214)</xm:f>
            <x14:dxf>
              <fill>
                <patternFill>
                  <bgColor rgb="FFFFC000"/>
                </patternFill>
              </fill>
            </x14:dxf>
          </x14:cfRule>
          <xm:sqref>I21</xm:sqref>
        </x14:conditionalFormatting>
        <x14:conditionalFormatting xmlns:xm="http://schemas.microsoft.com/office/excel/2006/main">
          <x14:cfRule type="expression" priority="20" id="{ED678F83-23B1-4ACE-9A31-DD9EB41CCB49}">
            <xm:f>AND(Einstellungen!$F$49="x")</xm:f>
            <x14:dxf>
              <fill>
                <patternFill>
                  <bgColor theme="0" tint="-0.14996795556505021"/>
                </patternFill>
              </fill>
            </x14:dxf>
          </x14:cfRule>
          <xm:sqref>A20:BC23</xm:sqref>
        </x14:conditionalFormatting>
        <x14:conditionalFormatting xmlns:xm="http://schemas.microsoft.com/office/excel/2006/main">
          <x14:cfRule type="expression" priority="19" id="{7F04DF9B-03B3-463D-83E2-2C7D28A46949}">
            <xm:f>AND(Einstellungen!$F$49="x")</xm:f>
            <x14:dxf>
              <fill>
                <patternFill>
                  <bgColor theme="0" tint="-0.14996795556505021"/>
                </patternFill>
              </fill>
            </x14:dxf>
          </x14:cfRule>
          <xm:sqref>A34:BC37</xm:sqref>
        </x14:conditionalFormatting>
        <x14:conditionalFormatting xmlns:xm="http://schemas.microsoft.com/office/excel/2006/main">
          <x14:cfRule type="expression" priority="18" id="{9878B72E-42EF-49C2-B1F1-B46E51B4F99D}">
            <xm:f>AND(Einstellungen!$F$49="x")</xm:f>
            <x14:dxf>
              <fill>
                <patternFill>
                  <bgColor theme="0" tint="-0.14996795556505021"/>
                </patternFill>
              </fill>
            </x14:dxf>
          </x14:cfRule>
          <xm:sqref>A48:BC51</xm:sqref>
        </x14:conditionalFormatting>
        <x14:conditionalFormatting xmlns:xm="http://schemas.microsoft.com/office/excel/2006/main">
          <x14:cfRule type="expression" priority="17" id="{A5238FE6-1FB3-4F7B-8F03-C3BD34ADE924}">
            <xm:f>AND(Einstellungen!$F$49="x")</xm:f>
            <x14:dxf>
              <fill>
                <patternFill>
                  <bgColor theme="0" tint="-0.14996795556505021"/>
                </patternFill>
              </fill>
            </x14:dxf>
          </x14:cfRule>
          <xm:sqref>A62:BC65</xm:sqref>
        </x14:conditionalFormatting>
        <x14:conditionalFormatting xmlns:xm="http://schemas.microsoft.com/office/excel/2006/main">
          <x14:cfRule type="expression" priority="16" id="{618B4B60-4B99-4C98-BB3E-EC6E66500B62}">
            <xm:f>AND(Einstellungen!$F$49="x")</xm:f>
            <x14:dxf>
              <fill>
                <patternFill>
                  <bgColor theme="0" tint="-0.14996795556505021"/>
                </patternFill>
              </fill>
            </x14:dxf>
          </x14:cfRule>
          <xm:sqref>A76:BC79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6184-9C5C-4178-B04E-478C9BDBB696}">
  <sheetPr codeName="Tabelle4">
    <pageSetUpPr fitToPage="1"/>
  </sheetPr>
  <dimension ref="A2:BC86"/>
  <sheetViews>
    <sheetView showGridLines="0" zoomScale="50" zoomScaleNormal="50" workbookViewId="0">
      <selection activeCell="A11" sqref="A11"/>
    </sheetView>
  </sheetViews>
  <sheetFormatPr baseColWidth="10" defaultRowHeight="15" x14ac:dyDescent="0.25"/>
  <cols>
    <col min="1" max="56" width="8.7109375" customWidth="1"/>
    <col min="57" max="76" width="3.5703125" customWidth="1"/>
  </cols>
  <sheetData>
    <row r="2" spans="1:55" ht="33.75" x14ac:dyDescent="0.5">
      <c r="A2" s="450">
        <f>Kalender!A2</f>
        <v>2026</v>
      </c>
      <c r="B2" s="450"/>
      <c r="C2" s="450"/>
      <c r="D2" s="450"/>
      <c r="E2" s="450"/>
      <c r="F2" s="450"/>
      <c r="J2" s="451" t="str">
        <f>Kalender!O2</f>
        <v>Schulferien Baden-Württemberg</v>
      </c>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350"/>
      <c r="AJ2" s="350"/>
      <c r="AK2" s="350"/>
      <c r="AL2" s="350"/>
      <c r="AM2" s="351"/>
      <c r="AR2" s="349" t="s">
        <v>114</v>
      </c>
      <c r="AS2" s="446" t="str">
        <f>Kalender!CJ2</f>
        <v>Ferien Max Muster</v>
      </c>
      <c r="AT2" s="446"/>
      <c r="AU2" s="446"/>
      <c r="AV2" s="446"/>
      <c r="AW2" s="446"/>
      <c r="AX2" s="446"/>
      <c r="AY2" s="446"/>
      <c r="AZ2" s="446"/>
      <c r="BA2" s="446"/>
      <c r="BB2" s="446"/>
      <c r="BC2" s="446"/>
    </row>
    <row r="3" spans="1:55" ht="33.75" x14ac:dyDescent="0.25">
      <c r="A3" s="450"/>
      <c r="B3" s="450"/>
      <c r="C3" s="450"/>
      <c r="D3" s="450"/>
      <c r="E3" s="450"/>
      <c r="F3" s="450"/>
      <c r="J3" s="352" t="str">
        <f>Kalender!O3</f>
        <v>Weihnachtsferien</v>
      </c>
      <c r="K3" s="353"/>
      <c r="L3" s="353"/>
      <c r="M3" s="353"/>
      <c r="N3" s="353"/>
      <c r="O3" s="447">
        <f>Kalender!W3</f>
        <v>46013</v>
      </c>
      <c r="P3" s="447"/>
      <c r="Q3" s="447"/>
      <c r="R3" s="447"/>
      <c r="S3" s="354" t="s">
        <v>105</v>
      </c>
      <c r="T3" s="447">
        <f>Kalender!AD3</f>
        <v>46027</v>
      </c>
      <c r="U3" s="447"/>
      <c r="V3" s="447"/>
      <c r="W3" s="448"/>
      <c r="X3" s="353"/>
      <c r="Y3" s="353" t="str">
        <f>Kalender!AK3</f>
        <v>Herbstferien</v>
      </c>
      <c r="Z3" s="353"/>
      <c r="AA3" s="353"/>
      <c r="AB3" s="353"/>
      <c r="AC3" s="353"/>
      <c r="AD3" s="353"/>
      <c r="AE3" s="447">
        <f>Kalender!AU3</f>
        <v>46321</v>
      </c>
      <c r="AF3" s="455"/>
      <c r="AG3" s="455"/>
      <c r="AH3" s="455"/>
      <c r="AI3" s="354" t="s">
        <v>105</v>
      </c>
      <c r="AJ3" s="447">
        <f>Kalender!BB3</f>
        <v>46326</v>
      </c>
      <c r="AK3" s="455"/>
      <c r="AL3" s="455"/>
      <c r="AM3" s="456"/>
      <c r="AR3" s="349" t="s">
        <v>115</v>
      </c>
      <c r="AS3" s="446" t="str">
        <f>Kalender!CJ3</f>
        <v>Ferien Hans Dampf</v>
      </c>
      <c r="AT3" s="446"/>
      <c r="AU3" s="446"/>
      <c r="AV3" s="446"/>
      <c r="AW3" s="446"/>
      <c r="AX3" s="446"/>
      <c r="AY3" s="446"/>
      <c r="AZ3" s="446"/>
      <c r="BA3" s="446"/>
      <c r="BB3" s="446"/>
      <c r="BC3" s="446"/>
    </row>
    <row r="4" spans="1:55" ht="33.75" x14ac:dyDescent="0.25">
      <c r="A4" s="450"/>
      <c r="B4" s="450"/>
      <c r="C4" s="450"/>
      <c r="D4" s="450"/>
      <c r="E4" s="450"/>
      <c r="F4" s="450"/>
      <c r="J4" s="352" t="str">
        <f>Kalender!O4</f>
        <v>Winterferien</v>
      </c>
      <c r="K4" s="353"/>
      <c r="L4" s="353"/>
      <c r="M4" s="353"/>
      <c r="N4" s="353"/>
      <c r="O4" s="447" t="str">
        <f>Kalender!W4</f>
        <v>-</v>
      </c>
      <c r="P4" s="447"/>
      <c r="Q4" s="447"/>
      <c r="R4" s="447"/>
      <c r="S4" s="354" t="s">
        <v>105</v>
      </c>
      <c r="T4" s="447" t="str">
        <f>Kalender!AD4</f>
        <v>-</v>
      </c>
      <c r="U4" s="447"/>
      <c r="V4" s="447"/>
      <c r="W4" s="448"/>
      <c r="X4" s="353"/>
      <c r="Y4" s="353" t="str">
        <f>Kalender!AK4</f>
        <v>Weihnachtsferien</v>
      </c>
      <c r="Z4" s="353"/>
      <c r="AA4" s="353"/>
      <c r="AB4" s="353"/>
      <c r="AC4" s="353"/>
      <c r="AD4" s="353"/>
      <c r="AE4" s="447">
        <f>Kalender!AU4</f>
        <v>46379</v>
      </c>
      <c r="AF4" s="455"/>
      <c r="AG4" s="455"/>
      <c r="AH4" s="455"/>
      <c r="AI4" s="354" t="s">
        <v>105</v>
      </c>
      <c r="AJ4" s="447">
        <f>Kalender!BB4</f>
        <v>46396</v>
      </c>
      <c r="AK4" s="455"/>
      <c r="AL4" s="455"/>
      <c r="AM4" s="456"/>
      <c r="AR4" s="349" t="s">
        <v>116</v>
      </c>
      <c r="AS4" s="446" t="str">
        <f>Kalender!CJ4</f>
        <v>Besuch Familie Muster</v>
      </c>
      <c r="AT4" s="446"/>
      <c r="AU4" s="446"/>
      <c r="AV4" s="446"/>
      <c r="AW4" s="446"/>
      <c r="AX4" s="446"/>
      <c r="AY4" s="446"/>
      <c r="AZ4" s="446"/>
      <c r="BA4" s="446"/>
      <c r="BB4" s="446"/>
      <c r="BC4" s="446"/>
    </row>
    <row r="5" spans="1:55" ht="33.75" x14ac:dyDescent="0.25">
      <c r="A5" s="450"/>
      <c r="B5" s="450"/>
      <c r="C5" s="450"/>
      <c r="D5" s="450"/>
      <c r="E5" s="450"/>
      <c r="F5" s="450"/>
      <c r="J5" s="352" t="str">
        <f>Kalender!O5</f>
        <v>Osterferien</v>
      </c>
      <c r="K5" s="353"/>
      <c r="L5" s="353"/>
      <c r="M5" s="353"/>
      <c r="N5" s="353"/>
      <c r="O5" s="447">
        <f>Kalender!W5</f>
        <v>46111</v>
      </c>
      <c r="P5" s="447"/>
      <c r="Q5" s="447"/>
      <c r="R5" s="447"/>
      <c r="S5" s="354" t="s">
        <v>105</v>
      </c>
      <c r="T5" s="447">
        <f>Kalender!AD5</f>
        <v>46123</v>
      </c>
      <c r="U5" s="447"/>
      <c r="V5" s="447"/>
      <c r="W5" s="448"/>
      <c r="X5" s="353"/>
      <c r="Y5" s="353"/>
      <c r="Z5" s="353"/>
      <c r="AA5" s="353"/>
      <c r="AB5" s="353"/>
      <c r="AC5" s="353"/>
      <c r="AD5" s="353"/>
      <c r="AE5" s="447"/>
      <c r="AF5" s="455"/>
      <c r="AG5" s="455"/>
      <c r="AH5" s="455"/>
      <c r="AI5" s="354"/>
      <c r="AJ5" s="447"/>
      <c r="AK5" s="455"/>
      <c r="AL5" s="455"/>
      <c r="AM5" s="456"/>
      <c r="AR5" s="349" t="s">
        <v>117</v>
      </c>
      <c r="AS5" s="446" t="str">
        <f>Kalender!CJ5</f>
        <v>Messe Stadt XY</v>
      </c>
      <c r="AT5" s="446"/>
      <c r="AU5" s="446"/>
      <c r="AV5" s="446"/>
      <c r="AW5" s="446"/>
      <c r="AX5" s="446"/>
      <c r="AY5" s="446"/>
      <c r="AZ5" s="446"/>
      <c r="BA5" s="446"/>
      <c r="BB5" s="446"/>
      <c r="BC5" s="446"/>
    </row>
    <row r="6" spans="1:55" ht="36" customHeight="1" x14ac:dyDescent="0.25">
      <c r="B6" s="453" t="s">
        <v>263</v>
      </c>
      <c r="C6" s="453"/>
      <c r="D6" s="453"/>
      <c r="E6" s="453"/>
      <c r="J6" s="352" t="str">
        <f>Kalender!O6</f>
        <v>Pfingstferien</v>
      </c>
      <c r="K6" s="353"/>
      <c r="L6" s="353"/>
      <c r="M6" s="353"/>
      <c r="N6" s="353"/>
      <c r="O6" s="447">
        <f>Kalender!W6</f>
        <v>46168</v>
      </c>
      <c r="P6" s="447"/>
      <c r="Q6" s="447"/>
      <c r="R6" s="447"/>
      <c r="S6" s="354" t="s">
        <v>105</v>
      </c>
      <c r="T6" s="447">
        <f>Kalender!AD6</f>
        <v>46178</v>
      </c>
      <c r="U6" s="447"/>
      <c r="V6" s="447"/>
      <c r="W6" s="448"/>
      <c r="X6" s="353"/>
      <c r="Y6" s="353" t="str">
        <f>Kalender!AK6</f>
        <v>bewegliche Ferien 1</v>
      </c>
      <c r="Z6" s="353"/>
      <c r="AA6" s="353"/>
      <c r="AB6" s="353"/>
      <c r="AC6" s="353"/>
      <c r="AD6" s="353"/>
      <c r="AE6" s="447" t="str">
        <f>Kalender!AU6</f>
        <v/>
      </c>
      <c r="AF6" s="455"/>
      <c r="AG6" s="455"/>
      <c r="AH6" s="455"/>
      <c r="AI6" s="354" t="s">
        <v>105</v>
      </c>
      <c r="AJ6" s="447" t="str">
        <f>Kalender!BB6</f>
        <v/>
      </c>
      <c r="AK6" s="455"/>
      <c r="AL6" s="455"/>
      <c r="AM6" s="456"/>
      <c r="AR6" s="349" t="s">
        <v>118</v>
      </c>
      <c r="AS6" s="446" t="str">
        <f>Kalender!CJ6</f>
        <v>Ferien Kind Max Muster</v>
      </c>
      <c r="AT6" s="446"/>
      <c r="AU6" s="446"/>
      <c r="AV6" s="446"/>
      <c r="AW6" s="446"/>
      <c r="AX6" s="446"/>
      <c r="AY6" s="446"/>
      <c r="AZ6" s="446"/>
      <c r="BA6" s="446"/>
      <c r="BB6" s="446"/>
      <c r="BC6" s="446"/>
    </row>
    <row r="7" spans="1:55" ht="33.75" x14ac:dyDescent="0.25">
      <c r="B7" s="454"/>
      <c r="C7" s="454"/>
      <c r="D7" s="454"/>
      <c r="E7" s="454"/>
      <c r="J7" s="355" t="str">
        <f>Kalender!O7</f>
        <v>Sommerferien</v>
      </c>
      <c r="K7" s="356"/>
      <c r="L7" s="356"/>
      <c r="M7" s="356"/>
      <c r="N7" s="356"/>
      <c r="O7" s="434">
        <f>Kalender!W7</f>
        <v>46233</v>
      </c>
      <c r="P7" s="434"/>
      <c r="Q7" s="434"/>
      <c r="R7" s="434"/>
      <c r="S7" s="357" t="s">
        <v>105</v>
      </c>
      <c r="T7" s="434">
        <f>Kalender!AD7</f>
        <v>46277</v>
      </c>
      <c r="U7" s="434"/>
      <c r="V7" s="434"/>
      <c r="W7" s="449"/>
      <c r="X7" s="356"/>
      <c r="Y7" s="356" t="str">
        <f>Kalender!AK7</f>
        <v>bewegliche Ferien 2</v>
      </c>
      <c r="Z7" s="356"/>
      <c r="AA7" s="356"/>
      <c r="AB7" s="356"/>
      <c r="AC7" s="356"/>
      <c r="AD7" s="356"/>
      <c r="AE7" s="434" t="str">
        <f>Kalender!AU7</f>
        <v/>
      </c>
      <c r="AF7" s="457"/>
      <c r="AG7" s="457"/>
      <c r="AH7" s="457"/>
      <c r="AI7" s="357" t="s">
        <v>105</v>
      </c>
      <c r="AJ7" s="434" t="str">
        <f>Kalender!BB7</f>
        <v/>
      </c>
      <c r="AK7" s="457"/>
      <c r="AL7" s="457"/>
      <c r="AM7" s="458"/>
      <c r="AR7" s="349" t="s">
        <v>119</v>
      </c>
      <c r="AS7" s="446" t="str">
        <f>Kalender!CJ7</f>
        <v>Ferien Mitarbeiter 1</v>
      </c>
      <c r="AT7" s="446"/>
      <c r="AU7" s="446"/>
      <c r="AV7" s="446"/>
      <c r="AW7" s="446"/>
      <c r="AX7" s="446"/>
      <c r="AY7" s="446"/>
      <c r="AZ7" s="446"/>
      <c r="BA7" s="446"/>
      <c r="BB7" s="446"/>
      <c r="BC7" s="446"/>
    </row>
    <row r="8" spans="1:55" ht="33.75" x14ac:dyDescent="0.4">
      <c r="J8" s="392"/>
      <c r="K8" s="389"/>
      <c r="L8" s="389"/>
      <c r="M8" s="389"/>
      <c r="N8" s="389"/>
      <c r="O8" s="389"/>
      <c r="P8" s="389"/>
      <c r="AR8" s="349" t="s">
        <v>245</v>
      </c>
      <c r="AS8" s="446" t="str">
        <f>Kalender!CJ8</f>
        <v>Ferien Mitarbeiter 2</v>
      </c>
      <c r="AT8" s="446"/>
      <c r="AU8" s="446"/>
      <c r="AV8" s="446"/>
      <c r="AW8" s="446"/>
      <c r="AX8" s="446"/>
      <c r="AY8" s="446"/>
      <c r="AZ8" s="446"/>
      <c r="BA8" s="446"/>
      <c r="BB8" s="446"/>
      <c r="BC8" s="446"/>
    </row>
    <row r="9" spans="1:55" ht="33.75" x14ac:dyDescent="0.25">
      <c r="J9" s="460" t="s">
        <v>296</v>
      </c>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R9" s="349" t="s">
        <v>246</v>
      </c>
      <c r="AS9" s="446" t="str">
        <f>Kalender!CJ9</f>
        <v>Ferien Mitarbeiter 3</v>
      </c>
      <c r="AT9" s="446"/>
      <c r="AU9" s="446"/>
      <c r="AV9" s="446"/>
      <c r="AW9" s="446"/>
      <c r="AX9" s="446"/>
      <c r="AY9" s="446"/>
      <c r="AZ9" s="446"/>
      <c r="BA9" s="446"/>
      <c r="BB9" s="446"/>
      <c r="BC9" s="446"/>
    </row>
    <row r="10" spans="1:55" ht="29.25" thickBot="1" x14ac:dyDescent="0.3">
      <c r="A10" s="392" t="s">
        <v>260</v>
      </c>
      <c r="B10" s="225"/>
      <c r="C10" s="200"/>
      <c r="D10" s="433">
        <f ca="1">TODAY()</f>
        <v>45930</v>
      </c>
      <c r="E10" s="433"/>
      <c r="F10" s="433"/>
      <c r="G10" s="200"/>
      <c r="H10" s="200"/>
      <c r="I10" s="200"/>
      <c r="J10" s="227"/>
      <c r="K10" s="225"/>
      <c r="L10" s="200"/>
      <c r="M10" s="200"/>
      <c r="N10" s="200"/>
      <c r="S10" s="9"/>
      <c r="T10" s="2"/>
      <c r="AB10" s="9"/>
      <c r="AC10" s="2"/>
      <c r="AK10" s="9"/>
      <c r="AL10" s="5"/>
      <c r="AT10" s="9"/>
      <c r="AU10" s="2"/>
      <c r="AX10" s="459" t="s">
        <v>268</v>
      </c>
      <c r="AY10" s="459"/>
      <c r="AZ10" s="459"/>
      <c r="BA10" s="459"/>
      <c r="BB10" s="459"/>
      <c r="BC10" s="459"/>
    </row>
    <row r="11" spans="1:55" ht="47.25" thickBot="1" x14ac:dyDescent="0.3">
      <c r="A11" s="394"/>
      <c r="B11" s="431" t="s">
        <v>6</v>
      </c>
      <c r="C11" s="431"/>
      <c r="D11" s="431"/>
      <c r="E11" s="431"/>
      <c r="F11" s="431"/>
      <c r="G11" s="431"/>
      <c r="H11" s="431"/>
      <c r="I11" s="431"/>
      <c r="J11" s="432"/>
      <c r="K11" s="431" t="s">
        <v>7</v>
      </c>
      <c r="L11" s="431"/>
      <c r="M11" s="431"/>
      <c r="N11" s="431"/>
      <c r="O11" s="431"/>
      <c r="P11" s="431"/>
      <c r="Q11" s="431"/>
      <c r="R11" s="431"/>
      <c r="S11" s="432"/>
      <c r="T11" s="430" t="s">
        <v>8</v>
      </c>
      <c r="U11" s="431"/>
      <c r="V11" s="431"/>
      <c r="W11" s="431"/>
      <c r="X11" s="431"/>
      <c r="Y11" s="431"/>
      <c r="Z11" s="431"/>
      <c r="AA11" s="431"/>
      <c r="AB11" s="432"/>
      <c r="AC11" s="430" t="s">
        <v>9</v>
      </c>
      <c r="AD11" s="431"/>
      <c r="AE11" s="431"/>
      <c r="AF11" s="431"/>
      <c r="AG11" s="431"/>
      <c r="AH11" s="431"/>
      <c r="AI11" s="431"/>
      <c r="AJ11" s="431"/>
      <c r="AK11" s="432"/>
      <c r="AL11" s="430" t="s">
        <v>10</v>
      </c>
      <c r="AM11" s="431"/>
      <c r="AN11" s="431"/>
      <c r="AO11" s="431"/>
      <c r="AP11" s="431"/>
      <c r="AQ11" s="431"/>
      <c r="AR11" s="431"/>
      <c r="AS11" s="431"/>
      <c r="AT11" s="432"/>
      <c r="AU11" s="430" t="s">
        <v>11</v>
      </c>
      <c r="AV11" s="431"/>
      <c r="AW11" s="431"/>
      <c r="AX11" s="431"/>
      <c r="AY11" s="431"/>
      <c r="AZ11" s="431"/>
      <c r="BA11" s="431"/>
      <c r="BB11" s="431"/>
      <c r="BC11" s="432"/>
    </row>
    <row r="12" spans="1:55" ht="21.95" customHeight="1" x14ac:dyDescent="0.25">
      <c r="A12" s="439" t="s">
        <v>14</v>
      </c>
      <c r="B12" s="440" t="str">
        <f>IF(B24-6&lt;(DATE(Kalenderjahr,7,1)),"",B24-6)</f>
        <v/>
      </c>
      <c r="C12" s="358" t="str">
        <f>IFERROR(VLOOKUP(B12,FeiertageBW[#All],2,FALSE),"")</f>
        <v/>
      </c>
      <c r="D12" s="359"/>
      <c r="E12" s="359"/>
      <c r="F12" s="359"/>
      <c r="G12" s="360"/>
      <c r="H12" s="359"/>
      <c r="I12" s="359"/>
      <c r="J12" s="361"/>
      <c r="K12" s="437" t="str">
        <f>IF(K24-6&lt;(DATE(Kalenderjahr,8,1)),"",K24-6)</f>
        <v/>
      </c>
      <c r="L12" s="358" t="str">
        <f>IFERROR(VLOOKUP(K12,FeiertageBW[#All],2,FALSE),"")</f>
        <v/>
      </c>
      <c r="M12" s="359"/>
      <c r="N12" s="359"/>
      <c r="O12" s="359"/>
      <c r="P12" s="360"/>
      <c r="Q12" s="359"/>
      <c r="R12" s="359"/>
      <c r="S12" s="361"/>
      <c r="T12" s="437">
        <f>IF(T24-6&lt;(DATE(Kalenderjahr,9,1)),"",T24-6)</f>
        <v>46266</v>
      </c>
      <c r="U12" s="358" t="str">
        <f>IFERROR(VLOOKUP(T12,FeiertageBW[#All],2,FALSE),"")</f>
        <v/>
      </c>
      <c r="V12" s="359"/>
      <c r="W12" s="359"/>
      <c r="X12" s="359"/>
      <c r="Y12" s="360"/>
      <c r="Z12" s="359"/>
      <c r="AA12" s="359"/>
      <c r="AB12" s="361"/>
      <c r="AC12" s="437" t="str">
        <f>IF(AC24-6&lt;(DATE(Kalenderjahr,10,1)),"",AC24-6)</f>
        <v/>
      </c>
      <c r="AD12" s="358" t="str">
        <f>IFERROR(VLOOKUP(AC12,FeiertageBW[#All],2,FALSE),"")</f>
        <v/>
      </c>
      <c r="AE12" s="359"/>
      <c r="AF12" s="359"/>
      <c r="AG12" s="359"/>
      <c r="AH12" s="360"/>
      <c r="AI12" s="359"/>
      <c r="AJ12" s="359"/>
      <c r="AK12" s="361"/>
      <c r="AL12" s="437" t="str">
        <f>IF(AL24-6&lt;(DATE(Kalenderjahr,11,1)),"",AL24-6)</f>
        <v/>
      </c>
      <c r="AM12" s="358" t="str">
        <f>IFERROR(VLOOKUP(AL12,FeiertageBW[#All],2,FALSE),"")</f>
        <v/>
      </c>
      <c r="AN12" s="359"/>
      <c r="AO12" s="359"/>
      <c r="AP12" s="359"/>
      <c r="AQ12" s="360"/>
      <c r="AR12" s="359"/>
      <c r="AS12" s="359"/>
      <c r="AT12" s="361"/>
      <c r="AU12" s="437">
        <f>IF(AU24-6&lt;(DATE(Kalenderjahr,12,1)),"",AU24-6)</f>
        <v>46357</v>
      </c>
      <c r="AV12" s="358" t="str">
        <f>IFERROR(VLOOKUP(AU12,FeiertageBW[#All],2,FALSE),"")</f>
        <v/>
      </c>
      <c r="AW12" s="359"/>
      <c r="AX12" s="359"/>
      <c r="AY12" s="359"/>
      <c r="AZ12" s="360"/>
      <c r="BA12" s="359"/>
      <c r="BB12" s="359"/>
      <c r="BC12" s="388"/>
    </row>
    <row r="13" spans="1:55" ht="21.95" customHeight="1" x14ac:dyDescent="0.25">
      <c r="A13" s="439"/>
      <c r="B13" s="438"/>
      <c r="C13" s="362" t="str">
        <f>IFERROR(VLOOKUP(B12,Ereignistabelle[],2,FALSE),"")</f>
        <v/>
      </c>
      <c r="D13" s="363"/>
      <c r="E13" s="363"/>
      <c r="F13" s="363"/>
      <c r="G13" s="363"/>
      <c r="H13" s="364"/>
      <c r="I13" s="364"/>
      <c r="J13" s="365" t="str">
        <f>IFERROR(VLOOKUP(B12,Serientermine,2,FALSE),"")</f>
        <v/>
      </c>
      <c r="K13" s="438"/>
      <c r="L13" s="362" t="str">
        <f>IFERROR(VLOOKUP(K12,Ereignistabelle[],2,FALSE),"")</f>
        <v/>
      </c>
      <c r="M13" s="363"/>
      <c r="N13" s="363"/>
      <c r="O13" s="363"/>
      <c r="P13" s="363"/>
      <c r="Q13" s="364"/>
      <c r="R13" s="364"/>
      <c r="S13" s="365" t="str">
        <f>IFERROR(VLOOKUP(K12,Serientermine,2,FALSE),"")</f>
        <v/>
      </c>
      <c r="T13" s="438"/>
      <c r="U13" s="362" t="str">
        <f>IFERROR(VLOOKUP(T12,Ereignistabelle[],2,FALSE),"")</f>
        <v/>
      </c>
      <c r="V13" s="363"/>
      <c r="W13" s="363"/>
      <c r="X13" s="363"/>
      <c r="Y13" s="363"/>
      <c r="Z13" s="364"/>
      <c r="AA13" s="364"/>
      <c r="AB13" s="365" t="str">
        <f>IFERROR(VLOOKUP(T12,Serientermine,2,FALSE),"")</f>
        <v/>
      </c>
      <c r="AC13" s="438"/>
      <c r="AD13" s="362" t="str">
        <f>IFERROR(VLOOKUP(AC12,Ereignistabelle[],2,FALSE),"")</f>
        <v/>
      </c>
      <c r="AE13" s="363"/>
      <c r="AF13" s="363"/>
      <c r="AG13" s="363"/>
      <c r="AH13" s="363"/>
      <c r="AI13" s="364"/>
      <c r="AJ13" s="364"/>
      <c r="AK13" s="365" t="str">
        <f>IFERROR(VLOOKUP(AC12,Serientermine,2,FALSE),"")</f>
        <v/>
      </c>
      <c r="AL13" s="438"/>
      <c r="AM13" s="362" t="str">
        <f>IFERROR(VLOOKUP(AL12,Ereignistabelle[],2,FALSE),"")</f>
        <v/>
      </c>
      <c r="AN13" s="363"/>
      <c r="AO13" s="363"/>
      <c r="AP13" s="363"/>
      <c r="AQ13" s="363"/>
      <c r="AR13" s="364"/>
      <c r="AS13" s="364"/>
      <c r="AT13" s="365" t="str">
        <f>IFERROR(VLOOKUP(AL12,Serientermine,2,FALSE),"")</f>
        <v/>
      </c>
      <c r="AU13" s="438"/>
      <c r="AV13" s="362" t="str">
        <f>IFERROR(VLOOKUP(AU12,Ereignistabelle[],2,FALSE),"")</f>
        <v/>
      </c>
      <c r="AW13" s="363"/>
      <c r="AX13" s="363"/>
      <c r="AY13" s="363"/>
      <c r="AZ13" s="363"/>
      <c r="BA13" s="364"/>
      <c r="BB13" s="364"/>
      <c r="BC13" s="365" t="str">
        <f>IFERROR(VLOOKUP(AU12,Serientermine,2,FALSE),"")</f>
        <v/>
      </c>
    </row>
    <row r="14" spans="1:55" ht="21.95" customHeight="1" x14ac:dyDescent="0.25">
      <c r="A14" s="439" t="s">
        <v>13</v>
      </c>
      <c r="B14" s="437">
        <f>IF(B24-5&lt;(DATE(Kalenderjahr,7,1)),"",B24-5)</f>
        <v>46204</v>
      </c>
      <c r="C14" s="366" t="str">
        <f>IFERROR(VLOOKUP(B14,FeiertageBW[#All],2,FALSE),"")</f>
        <v/>
      </c>
      <c r="D14" s="367"/>
      <c r="E14" s="367"/>
      <c r="F14" s="367"/>
      <c r="G14" s="360"/>
      <c r="H14" s="359"/>
      <c r="I14" s="359"/>
      <c r="J14" s="361"/>
      <c r="K14" s="437" t="str">
        <f>IF(K24-5&lt;(DATE(Kalenderjahr,8,1)),"",K24-5)</f>
        <v/>
      </c>
      <c r="L14" s="366" t="str">
        <f>IFERROR(VLOOKUP(K14,FeiertageBW[#All],2,FALSE),"")</f>
        <v/>
      </c>
      <c r="M14" s="367"/>
      <c r="N14" s="367"/>
      <c r="O14" s="367"/>
      <c r="P14" s="360"/>
      <c r="Q14" s="359"/>
      <c r="R14" s="359"/>
      <c r="S14" s="361"/>
      <c r="T14" s="437">
        <f>IF(T24-5&lt;(DATE(Kalenderjahr,9,1)),"",T24-5)</f>
        <v>46267</v>
      </c>
      <c r="U14" s="366" t="str">
        <f>IFERROR(VLOOKUP(T14,FeiertageBW[#All],2,FALSE),"")</f>
        <v/>
      </c>
      <c r="V14" s="367"/>
      <c r="W14" s="367"/>
      <c r="X14" s="367"/>
      <c r="Y14" s="360"/>
      <c r="Z14" s="359"/>
      <c r="AA14" s="359"/>
      <c r="AB14" s="361"/>
      <c r="AC14" s="437" t="str">
        <f>IF(AC24-5&lt;(DATE(Kalenderjahr,10,1)),"",AC24-5)</f>
        <v/>
      </c>
      <c r="AD14" s="366" t="str">
        <f>IFERROR(VLOOKUP(AC14,FeiertageBW[#All],2,FALSE),"")</f>
        <v/>
      </c>
      <c r="AE14" s="367"/>
      <c r="AF14" s="367"/>
      <c r="AG14" s="367"/>
      <c r="AH14" s="360"/>
      <c r="AI14" s="359"/>
      <c r="AJ14" s="359"/>
      <c r="AK14" s="361"/>
      <c r="AL14" s="437" t="str">
        <f>IF(AL24-5&lt;(DATE(Kalenderjahr,11,1)),"",AL24-5)</f>
        <v/>
      </c>
      <c r="AM14" s="366" t="str">
        <f>IFERROR(VLOOKUP(AL14,FeiertageBW[#All],2,FALSE),"")</f>
        <v/>
      </c>
      <c r="AN14" s="367"/>
      <c r="AO14" s="367"/>
      <c r="AP14" s="367"/>
      <c r="AQ14" s="360"/>
      <c r="AR14" s="359"/>
      <c r="AS14" s="359"/>
      <c r="AT14" s="361"/>
      <c r="AU14" s="437">
        <f>IF(AU24-5&lt;(DATE(Kalenderjahr,12,1)),"",AU24-5)</f>
        <v>46358</v>
      </c>
      <c r="AV14" s="366" t="str">
        <f>IFERROR(VLOOKUP(AU14,FeiertageBW[#All],2,FALSE),"")</f>
        <v/>
      </c>
      <c r="AW14" s="367"/>
      <c r="AX14" s="367"/>
      <c r="AY14" s="367"/>
      <c r="AZ14" s="360"/>
      <c r="BA14" s="359"/>
      <c r="BB14" s="359"/>
      <c r="BC14" s="361"/>
    </row>
    <row r="15" spans="1:55" ht="21.95" customHeight="1" x14ac:dyDescent="0.25">
      <c r="A15" s="439"/>
      <c r="B15" s="438"/>
      <c r="C15" s="368" t="str">
        <f>IFERROR(VLOOKUP(B14,Ereignistabelle[],2,FALSE),"")</f>
        <v/>
      </c>
      <c r="D15" s="363"/>
      <c r="E15" s="363"/>
      <c r="F15" s="363"/>
      <c r="G15" s="363"/>
      <c r="H15" s="364"/>
      <c r="I15" s="364"/>
      <c r="J15" s="365" t="str">
        <f>IFERROR(VLOOKUP(B14,Serientermine,2,FALSE),"")</f>
        <v/>
      </c>
      <c r="K15" s="438"/>
      <c r="L15" s="368" t="str">
        <f>IFERROR(VLOOKUP(K14,Ereignistabelle[],2,FALSE),"")</f>
        <v/>
      </c>
      <c r="M15" s="363"/>
      <c r="N15" s="363"/>
      <c r="O15" s="363"/>
      <c r="P15" s="363"/>
      <c r="Q15" s="364"/>
      <c r="R15" s="364"/>
      <c r="S15" s="365" t="str">
        <f>IFERROR(VLOOKUP(K14,Serientermine,2,FALSE),"")</f>
        <v/>
      </c>
      <c r="T15" s="438"/>
      <c r="U15" s="368" t="str">
        <f>IFERROR(VLOOKUP(T14,Ereignistabelle[],2,FALSE),"")</f>
        <v/>
      </c>
      <c r="V15" s="363"/>
      <c r="W15" s="363"/>
      <c r="X15" s="363"/>
      <c r="Y15" s="363"/>
      <c r="Z15" s="364"/>
      <c r="AA15" s="364"/>
      <c r="AB15" s="365" t="str">
        <f>IFERROR(VLOOKUP(T14,Serientermine,2,FALSE),"")</f>
        <v/>
      </c>
      <c r="AC15" s="438"/>
      <c r="AD15" s="368" t="str">
        <f>IFERROR(VLOOKUP(AC14,Ereignistabelle[],2,FALSE),"")</f>
        <v/>
      </c>
      <c r="AE15" s="363"/>
      <c r="AF15" s="363"/>
      <c r="AG15" s="363"/>
      <c r="AH15" s="363"/>
      <c r="AI15" s="364"/>
      <c r="AJ15" s="364"/>
      <c r="AK15" s="365" t="str">
        <f>IFERROR(VLOOKUP(AC14,Serientermine,2,FALSE),"")</f>
        <v/>
      </c>
      <c r="AL15" s="438"/>
      <c r="AM15" s="368" t="str">
        <f>IFERROR(VLOOKUP(AL14,Ereignistabelle[],2,FALSE),"")</f>
        <v/>
      </c>
      <c r="AN15" s="363"/>
      <c r="AO15" s="363"/>
      <c r="AP15" s="363"/>
      <c r="AQ15" s="363"/>
      <c r="AR15" s="364"/>
      <c r="AS15" s="364"/>
      <c r="AT15" s="365" t="str">
        <f>IFERROR(VLOOKUP(AL14,Serientermine,2,FALSE),"")</f>
        <v/>
      </c>
      <c r="AU15" s="438"/>
      <c r="AV15" s="368" t="str">
        <f>IFERROR(VLOOKUP(AU14,Ereignistabelle[],2,FALSE),"")</f>
        <v/>
      </c>
      <c r="AW15" s="363"/>
      <c r="AX15" s="363"/>
      <c r="AY15" s="363"/>
      <c r="AZ15" s="363"/>
      <c r="BA15" s="364"/>
      <c r="BB15" s="364"/>
      <c r="BC15" s="365" t="str">
        <f>IFERROR(VLOOKUP(AU14,Serientermine,2,FALSE),"")</f>
        <v/>
      </c>
    </row>
    <row r="16" spans="1:55" ht="21.95" customHeight="1" x14ac:dyDescent="0.25">
      <c r="A16" s="439" t="s">
        <v>12</v>
      </c>
      <c r="B16" s="437">
        <f>IF(B24-4&lt;(DATE(Kalenderjahr,7,1)),"",B24-4)</f>
        <v>46205</v>
      </c>
      <c r="C16" s="366" t="str">
        <f>IFERROR(VLOOKUP(B16,FeiertageBW[#All],2,FALSE),"")</f>
        <v/>
      </c>
      <c r="D16" s="367"/>
      <c r="E16" s="367"/>
      <c r="F16" s="367"/>
      <c r="G16" s="360"/>
      <c r="H16" s="359"/>
      <c r="I16" s="359"/>
      <c r="J16" s="361"/>
      <c r="K16" s="437" t="str">
        <f>IF(K24-4&lt;(DATE(Kalenderjahr,8,1)),"",K24-4)</f>
        <v/>
      </c>
      <c r="L16" s="366" t="str">
        <f>IFERROR(VLOOKUP(K16,FeiertageBW[#All],2,FALSE),"")</f>
        <v/>
      </c>
      <c r="M16" s="367"/>
      <c r="N16" s="367"/>
      <c r="O16" s="367"/>
      <c r="P16" s="360"/>
      <c r="Q16" s="359"/>
      <c r="R16" s="359"/>
      <c r="S16" s="361"/>
      <c r="T16" s="437">
        <f>IF(T24-4&lt;(DATE(Kalenderjahr,9,1)),"",T24-4)</f>
        <v>46268</v>
      </c>
      <c r="U16" s="366" t="str">
        <f>IFERROR(VLOOKUP(T16,FeiertageBW[#All],2,FALSE),"")</f>
        <v/>
      </c>
      <c r="V16" s="367"/>
      <c r="W16" s="367"/>
      <c r="X16" s="367"/>
      <c r="Y16" s="360"/>
      <c r="Z16" s="359"/>
      <c r="AA16" s="359"/>
      <c r="AB16" s="361"/>
      <c r="AC16" s="437">
        <f>IF(AC24-4&lt;(DATE(Kalenderjahr,10,1)),"",AC24-4)</f>
        <v>46296</v>
      </c>
      <c r="AD16" s="366" t="str">
        <f>IFERROR(VLOOKUP(AC16,FeiertageBW[#All],2,FALSE),"")</f>
        <v/>
      </c>
      <c r="AE16" s="367"/>
      <c r="AF16" s="367"/>
      <c r="AG16" s="367"/>
      <c r="AH16" s="360"/>
      <c r="AI16" s="359"/>
      <c r="AJ16" s="359"/>
      <c r="AK16" s="361"/>
      <c r="AL16" s="437" t="str">
        <f>IF(AL24-4&lt;(DATE(Kalenderjahr,11,1)),"",AL24-4)</f>
        <v/>
      </c>
      <c r="AM16" s="366" t="str">
        <f>IFERROR(VLOOKUP(AL16,FeiertageBW[#All],2,FALSE),"")</f>
        <v/>
      </c>
      <c r="AN16" s="367"/>
      <c r="AO16" s="367"/>
      <c r="AP16" s="367"/>
      <c r="AQ16" s="360"/>
      <c r="AR16" s="359"/>
      <c r="AS16" s="359"/>
      <c r="AT16" s="361"/>
      <c r="AU16" s="437">
        <f>IF(AU24-4&lt;(DATE(Kalenderjahr,12,1)),"",AU24-4)</f>
        <v>46359</v>
      </c>
      <c r="AV16" s="366" t="str">
        <f>IFERROR(VLOOKUP(AU16,FeiertageBW[#All],2,FALSE),"")</f>
        <v/>
      </c>
      <c r="AW16" s="367"/>
      <c r="AX16" s="367"/>
      <c r="AY16" s="367"/>
      <c r="AZ16" s="360"/>
      <c r="BA16" s="359"/>
      <c r="BB16" s="359"/>
      <c r="BC16" s="361"/>
    </row>
    <row r="17" spans="1:55" ht="21.95" customHeight="1" x14ac:dyDescent="0.25">
      <c r="A17" s="439"/>
      <c r="B17" s="438"/>
      <c r="C17" s="368" t="str">
        <f>IFERROR(VLOOKUP(B16,Ereignistabelle[],2,FALSE),"")</f>
        <v/>
      </c>
      <c r="D17" s="363"/>
      <c r="E17" s="363"/>
      <c r="F17" s="363"/>
      <c r="G17" s="363"/>
      <c r="H17" s="364"/>
      <c r="I17" s="364"/>
      <c r="J17" s="365" t="str">
        <f>IFERROR(VLOOKUP(B16,Serientermine,2,FALSE),"")</f>
        <v/>
      </c>
      <c r="K17" s="438"/>
      <c r="L17" s="368" t="str">
        <f>IFERROR(VLOOKUP(K16,Ereignistabelle[],2,FALSE),"")</f>
        <v/>
      </c>
      <c r="M17" s="363"/>
      <c r="N17" s="363"/>
      <c r="O17" s="363"/>
      <c r="P17" s="363"/>
      <c r="Q17" s="364"/>
      <c r="R17" s="364"/>
      <c r="S17" s="365" t="str">
        <f>IFERROR(VLOOKUP(K16,Serientermine,2,FALSE),"")</f>
        <v/>
      </c>
      <c r="T17" s="438"/>
      <c r="U17" s="368" t="str">
        <f>IFERROR(VLOOKUP(T16,Ereignistabelle[],2,FALSE),"")</f>
        <v/>
      </c>
      <c r="V17" s="363"/>
      <c r="W17" s="363"/>
      <c r="X17" s="363"/>
      <c r="Y17" s="363"/>
      <c r="Z17" s="364"/>
      <c r="AA17" s="364"/>
      <c r="AB17" s="365" t="str">
        <f>IFERROR(VLOOKUP(T16,Serientermine,2,FALSE),"")</f>
        <v/>
      </c>
      <c r="AC17" s="438"/>
      <c r="AD17" s="368" t="str">
        <f>IFERROR(VLOOKUP(AC16,Ereignistabelle[],2,FALSE),"")</f>
        <v/>
      </c>
      <c r="AE17" s="363"/>
      <c r="AF17" s="363"/>
      <c r="AG17" s="363"/>
      <c r="AH17" s="363"/>
      <c r="AI17" s="364"/>
      <c r="AJ17" s="364"/>
      <c r="AK17" s="365" t="str">
        <f>IFERROR(VLOOKUP(AC16,Serientermine,2,FALSE),"")</f>
        <v/>
      </c>
      <c r="AL17" s="438"/>
      <c r="AM17" s="368" t="str">
        <f>IFERROR(VLOOKUP(AL16,Ereignistabelle[],2,FALSE),"")</f>
        <v/>
      </c>
      <c r="AN17" s="363"/>
      <c r="AO17" s="363"/>
      <c r="AP17" s="363"/>
      <c r="AQ17" s="363"/>
      <c r="AR17" s="364"/>
      <c r="AS17" s="364"/>
      <c r="AT17" s="365" t="str">
        <f>IFERROR(VLOOKUP(AL16,Serientermine,2,FALSE),"")</f>
        <v/>
      </c>
      <c r="AU17" s="438"/>
      <c r="AV17" s="368" t="str">
        <f>IFERROR(VLOOKUP(AU16,Ereignistabelle[],2,FALSE),"")</f>
        <v/>
      </c>
      <c r="AW17" s="363"/>
      <c r="AX17" s="363"/>
      <c r="AY17" s="363"/>
      <c r="AZ17" s="363"/>
      <c r="BA17" s="364"/>
      <c r="BB17" s="364"/>
      <c r="BC17" s="365" t="str">
        <f>IFERROR(VLOOKUP(AU16,Serientermine,2,FALSE),"")</f>
        <v/>
      </c>
    </row>
    <row r="18" spans="1:55" ht="21.95" customHeight="1" x14ac:dyDescent="0.25">
      <c r="A18" s="439" t="s">
        <v>15</v>
      </c>
      <c r="B18" s="437">
        <f>IF(B24-3&lt;(DATE(Kalenderjahr,7,1)),"",B24-3)</f>
        <v>46206</v>
      </c>
      <c r="C18" s="366" t="str">
        <f>IFERROR(VLOOKUP(B18,FeiertageBW[#All],2,FALSE),"")</f>
        <v/>
      </c>
      <c r="D18" s="367"/>
      <c r="E18" s="367"/>
      <c r="F18" s="367"/>
      <c r="G18" s="360"/>
      <c r="H18" s="359"/>
      <c r="I18" s="359"/>
      <c r="J18" s="361" t="str">
        <f>IF(B18&lt;&gt;"",TRUNC((B18-WEEKDAY(B18,2)-DATE(YEAR(B18+4-WEEKDAY(B18,2)),1,-10))/7)&amp;"","")</f>
        <v>27</v>
      </c>
      <c r="K18" s="437" t="str">
        <f>IF(K24-3&lt;(DATE(Kalenderjahr,8,1)),"",K24-3)</f>
        <v/>
      </c>
      <c r="L18" s="366" t="str">
        <f>IFERROR(VLOOKUP(K18,FeiertageBW[#All],2,FALSE),"")</f>
        <v/>
      </c>
      <c r="M18" s="367"/>
      <c r="N18" s="367"/>
      <c r="O18" s="367"/>
      <c r="P18" s="360"/>
      <c r="Q18" s="359"/>
      <c r="R18" s="359"/>
      <c r="S18" s="361" t="str">
        <f>IF(K18&lt;&gt;"",TRUNC((K18-WEEKDAY(K18,2)-DATE(YEAR(K18+4-WEEKDAY(K18,2)),1,-10))/7)&amp;"","")</f>
        <v/>
      </c>
      <c r="T18" s="437">
        <f>IF(T24-3&lt;(DATE(Kalenderjahr,9,1)),"",T24-3)</f>
        <v>46269</v>
      </c>
      <c r="U18" s="366" t="str">
        <f>IFERROR(VLOOKUP(T18,FeiertageBW[#All],2,FALSE),"")</f>
        <v/>
      </c>
      <c r="V18" s="367"/>
      <c r="W18" s="367"/>
      <c r="X18" s="367"/>
      <c r="Y18" s="360"/>
      <c r="Z18" s="359"/>
      <c r="AA18" s="359"/>
      <c r="AB18" s="361" t="str">
        <f>IF(T18&lt;&gt;"",TRUNC((T18-WEEKDAY(T18,2)-DATE(YEAR(T18+4-WEEKDAY(T18,2)),1,-10))/7)&amp;"","")</f>
        <v>36</v>
      </c>
      <c r="AC18" s="437">
        <f>IF(AC24-3&lt;(DATE(Kalenderjahr,10,1)),"",AC24-3)</f>
        <v>46297</v>
      </c>
      <c r="AD18" s="366" t="str">
        <f>IFERROR(VLOOKUP(AC18,FeiertageBW[#All],2,FALSE),"")</f>
        <v/>
      </c>
      <c r="AE18" s="367"/>
      <c r="AF18" s="367"/>
      <c r="AG18" s="367"/>
      <c r="AH18" s="360"/>
      <c r="AI18" s="359"/>
      <c r="AJ18" s="359"/>
      <c r="AK18" s="361" t="str">
        <f>IF(AC18&lt;&gt;"",TRUNC((AC18-WEEKDAY(AC18,2)-DATE(YEAR(AC18+4-WEEKDAY(AC18,2)),1,-10))/7)&amp;"","")</f>
        <v>40</v>
      </c>
      <c r="AL18" s="437" t="str">
        <f>IF(AL24-3&lt;(DATE(Kalenderjahr,11,1)),"",AL24-3)</f>
        <v/>
      </c>
      <c r="AM18" s="366" t="str">
        <f>IFERROR(VLOOKUP(AL18,FeiertageBW[#All],2,FALSE),"")</f>
        <v/>
      </c>
      <c r="AN18" s="367"/>
      <c r="AO18" s="367"/>
      <c r="AP18" s="367"/>
      <c r="AQ18" s="360"/>
      <c r="AR18" s="359"/>
      <c r="AS18" s="359"/>
      <c r="AT18" s="361" t="str">
        <f>IF(AL18&lt;&gt;"",TRUNC((AL18-WEEKDAY(AL18,2)-DATE(YEAR(AL18+4-WEEKDAY(AL18,2)),1,-10))/7)&amp;"","")</f>
        <v/>
      </c>
      <c r="AU18" s="437">
        <f>IF(AU24-3&lt;(DATE(Kalenderjahr,12,1)),"",AU24-3)</f>
        <v>46360</v>
      </c>
      <c r="AV18" s="366" t="str">
        <f>IFERROR(VLOOKUP(AU18,FeiertageBW[#All],2,FALSE),"")</f>
        <v/>
      </c>
      <c r="AW18" s="367"/>
      <c r="AX18" s="367"/>
      <c r="AY18" s="367"/>
      <c r="AZ18" s="360"/>
      <c r="BA18" s="359"/>
      <c r="BB18" s="359"/>
      <c r="BC18" s="361" t="str">
        <f>IF(AU18&lt;&gt;"",TRUNC((AU18-WEEKDAY(AU18,2)-DATE(YEAR(AU18+4-WEEKDAY(AU18,2)),1,-10))/7)&amp;"","")</f>
        <v>49</v>
      </c>
    </row>
    <row r="19" spans="1:55" ht="21.95" customHeight="1" x14ac:dyDescent="0.25">
      <c r="A19" s="439"/>
      <c r="B19" s="438"/>
      <c r="C19" s="368" t="str">
        <f>IFERROR(VLOOKUP(B18,Ereignistabelle[],2,FALSE),"")</f>
        <v/>
      </c>
      <c r="D19" s="363"/>
      <c r="E19" s="363"/>
      <c r="F19" s="363"/>
      <c r="G19" s="363"/>
      <c r="H19" s="364"/>
      <c r="I19" s="364"/>
      <c r="J19" s="365" t="str">
        <f>IFERROR(VLOOKUP(B18,Serientermine,2,FALSE),"")</f>
        <v/>
      </c>
      <c r="K19" s="438"/>
      <c r="L19" s="368" t="str">
        <f>IFERROR(VLOOKUP(K18,Ereignistabelle[],2,FALSE),"")</f>
        <v/>
      </c>
      <c r="M19" s="363"/>
      <c r="N19" s="363"/>
      <c r="O19" s="363"/>
      <c r="P19" s="363"/>
      <c r="Q19" s="364"/>
      <c r="R19" s="364"/>
      <c r="S19" s="365" t="str">
        <f>IFERROR(VLOOKUP(K18,Serientermine,2,FALSE),"")</f>
        <v/>
      </c>
      <c r="T19" s="438"/>
      <c r="U19" s="368" t="str">
        <f>IFERROR(VLOOKUP(T18,Ereignistabelle[],2,FALSE),"")</f>
        <v/>
      </c>
      <c r="V19" s="363"/>
      <c r="W19" s="363"/>
      <c r="X19" s="363"/>
      <c r="Y19" s="363"/>
      <c r="Z19" s="364"/>
      <c r="AA19" s="364"/>
      <c r="AB19" s="365" t="str">
        <f>IFERROR(VLOOKUP(T18,Serientermine,2,FALSE),"")</f>
        <v/>
      </c>
      <c r="AC19" s="438"/>
      <c r="AD19" s="368" t="str">
        <f>IFERROR(VLOOKUP(AC18,Ereignistabelle[],2,FALSE),"")</f>
        <v/>
      </c>
      <c r="AE19" s="363"/>
      <c r="AF19" s="363"/>
      <c r="AG19" s="363"/>
      <c r="AH19" s="363"/>
      <c r="AI19" s="364"/>
      <c r="AJ19" s="364"/>
      <c r="AK19" s="365" t="str">
        <f>IFERROR(VLOOKUP(AC18,Serientermine,2,FALSE),"")</f>
        <v/>
      </c>
      <c r="AL19" s="438"/>
      <c r="AM19" s="368" t="str">
        <f>IFERROR(VLOOKUP(AL18,Ereignistabelle[],2,FALSE),"")</f>
        <v/>
      </c>
      <c r="AN19" s="363"/>
      <c r="AO19" s="363"/>
      <c r="AP19" s="363"/>
      <c r="AQ19" s="363"/>
      <c r="AR19" s="364"/>
      <c r="AS19" s="364"/>
      <c r="AT19" s="365" t="str">
        <f>IFERROR(VLOOKUP(AL18,Serientermine,2,FALSE),"")</f>
        <v/>
      </c>
      <c r="AU19" s="438"/>
      <c r="AV19" s="368" t="str">
        <f>IFERROR(VLOOKUP(AU18,Ereignistabelle[],2,FALSE),"")</f>
        <v/>
      </c>
      <c r="AW19" s="363"/>
      <c r="AX19" s="363"/>
      <c r="AY19" s="363"/>
      <c r="AZ19" s="363"/>
      <c r="BA19" s="364"/>
      <c r="BB19" s="364"/>
      <c r="BC19" s="365" t="str">
        <f>IFERROR(VLOOKUP(AU18,Serientermine,2,FALSE),"")</f>
        <v/>
      </c>
    </row>
    <row r="20" spans="1:55" ht="21.95" customHeight="1" x14ac:dyDescent="0.25">
      <c r="A20" s="441" t="s">
        <v>16</v>
      </c>
      <c r="B20" s="442">
        <f>IF(B24-2&lt;(DATE(Kalenderjahr,7,1)),"",B24-2)</f>
        <v>46207</v>
      </c>
      <c r="C20" s="369" t="str">
        <f>IFERROR(VLOOKUP(B20,FeiertageBW[#All],2,FALSE),"")</f>
        <v/>
      </c>
      <c r="D20" s="370"/>
      <c r="E20" s="370"/>
      <c r="F20" s="370"/>
      <c r="G20" s="371"/>
      <c r="H20" s="372"/>
      <c r="I20" s="372"/>
      <c r="J20" s="373"/>
      <c r="K20" s="442">
        <f>IF(K24-2&lt;(DATE(Kalenderjahr,8,1)),"",K24-2)</f>
        <v>46235</v>
      </c>
      <c r="L20" s="369" t="str">
        <f>IFERROR(VLOOKUP(K20,FeiertageBW[#All],2,FALSE),"")</f>
        <v/>
      </c>
      <c r="M20" s="370"/>
      <c r="N20" s="370"/>
      <c r="O20" s="370"/>
      <c r="P20" s="371"/>
      <c r="Q20" s="372"/>
      <c r="R20" s="372"/>
      <c r="S20" s="373"/>
      <c r="T20" s="442">
        <f>IF(T24-2&lt;(DATE(Kalenderjahr,9,1)),"",T24-2)</f>
        <v>46270</v>
      </c>
      <c r="U20" s="369" t="str">
        <f>IFERROR(VLOOKUP(T20,FeiertageBW[#All],2,FALSE),"")</f>
        <v/>
      </c>
      <c r="V20" s="370"/>
      <c r="W20" s="370"/>
      <c r="X20" s="370"/>
      <c r="Y20" s="371"/>
      <c r="Z20" s="372"/>
      <c r="AA20" s="372"/>
      <c r="AB20" s="373"/>
      <c r="AC20" s="442">
        <f>IF(AC24-2&lt;(DATE(Kalenderjahr,10,1)),"",AC24-2)</f>
        <v>46298</v>
      </c>
      <c r="AD20" s="369" t="str">
        <f>IFERROR(VLOOKUP(AC20,FeiertageBW[#All],2,FALSE),"")</f>
        <v>Tag d. Deut. Einheit</v>
      </c>
      <c r="AE20" s="370"/>
      <c r="AF20" s="370"/>
      <c r="AG20" s="370"/>
      <c r="AH20" s="371"/>
      <c r="AI20" s="372"/>
      <c r="AJ20" s="372"/>
      <c r="AK20" s="373"/>
      <c r="AL20" s="442" t="str">
        <f>IF(AL24-2&lt;(DATE(Kalenderjahr,11,1)),"",AL24-2)</f>
        <v/>
      </c>
      <c r="AM20" s="369" t="str">
        <f>IFERROR(VLOOKUP(AL20,FeiertageBW[#All],2,FALSE),"")</f>
        <v/>
      </c>
      <c r="AN20" s="370"/>
      <c r="AO20" s="370"/>
      <c r="AP20" s="370"/>
      <c r="AQ20" s="371"/>
      <c r="AR20" s="372"/>
      <c r="AS20" s="372"/>
      <c r="AT20" s="373"/>
      <c r="AU20" s="442">
        <f>IF(AU24-2&lt;(DATE(Kalenderjahr,12,1)),"",AU24-2)</f>
        <v>46361</v>
      </c>
      <c r="AV20" s="369" t="str">
        <f>IFERROR(VLOOKUP(AU20,FeiertageBW[#All],2,FALSE),"")</f>
        <v/>
      </c>
      <c r="AW20" s="370"/>
      <c r="AX20" s="370"/>
      <c r="AY20" s="370"/>
      <c r="AZ20" s="371"/>
      <c r="BA20" s="372"/>
      <c r="BB20" s="372"/>
      <c r="BC20" s="373"/>
    </row>
    <row r="21" spans="1:55" ht="21.95" customHeight="1" x14ac:dyDescent="0.25">
      <c r="A21" s="441"/>
      <c r="B21" s="443"/>
      <c r="C21" s="374" t="str">
        <f>IFERROR(VLOOKUP(B20,Ereignistabelle[],2,FALSE),"")</f>
        <v/>
      </c>
      <c r="D21" s="375"/>
      <c r="E21" s="375"/>
      <c r="F21" s="375"/>
      <c r="G21" s="375"/>
      <c r="H21" s="376"/>
      <c r="I21" s="376"/>
      <c r="J21" s="377" t="str">
        <f>IFERROR(VLOOKUP(B20,Serientermine,2,FALSE),"")</f>
        <v/>
      </c>
      <c r="K21" s="443"/>
      <c r="L21" s="374" t="str">
        <f>IFERROR(VLOOKUP(K20,Ereignistabelle[],2,FALSE),"")</f>
        <v/>
      </c>
      <c r="M21" s="375"/>
      <c r="N21" s="375"/>
      <c r="O21" s="375"/>
      <c r="P21" s="375"/>
      <c r="Q21" s="376"/>
      <c r="R21" s="376"/>
      <c r="S21" s="377" t="str">
        <f>IFERROR(VLOOKUP(K20,Serientermine,2,FALSE),"")</f>
        <v/>
      </c>
      <c r="T21" s="443"/>
      <c r="U21" s="374" t="str">
        <f>IFERROR(VLOOKUP(T20,Ereignistabelle[],2,FALSE),"")</f>
        <v/>
      </c>
      <c r="V21" s="375"/>
      <c r="W21" s="375"/>
      <c r="X21" s="375"/>
      <c r="Y21" s="375"/>
      <c r="Z21" s="376"/>
      <c r="AA21" s="376"/>
      <c r="AB21" s="377" t="str">
        <f>IFERROR(VLOOKUP(T20,Serientermine,2,FALSE),"")</f>
        <v/>
      </c>
      <c r="AC21" s="443"/>
      <c r="AD21" s="374" t="str">
        <f>IFERROR(VLOOKUP(AC20,Ereignistabelle[],2,FALSE),"")</f>
        <v/>
      </c>
      <c r="AE21" s="375"/>
      <c r="AF21" s="375"/>
      <c r="AG21" s="375"/>
      <c r="AH21" s="375"/>
      <c r="AI21" s="376"/>
      <c r="AJ21" s="376"/>
      <c r="AK21" s="377" t="str">
        <f>IFERROR(VLOOKUP(AC20,Serientermine,2,FALSE),"")</f>
        <v/>
      </c>
      <c r="AL21" s="443"/>
      <c r="AM21" s="374" t="str">
        <f>IFERROR(VLOOKUP(AL20,Ereignistabelle[],2,FALSE),"")</f>
        <v/>
      </c>
      <c r="AN21" s="375"/>
      <c r="AO21" s="375"/>
      <c r="AP21" s="375"/>
      <c r="AQ21" s="375"/>
      <c r="AR21" s="376"/>
      <c r="AS21" s="376"/>
      <c r="AT21" s="377" t="str">
        <f>IFERROR(VLOOKUP(AL20,Serientermine,2,FALSE),"")</f>
        <v/>
      </c>
      <c r="AU21" s="443"/>
      <c r="AV21" s="374" t="str">
        <f>IFERROR(VLOOKUP(AU20,Ereignistabelle[],2,FALSE),"")</f>
        <v/>
      </c>
      <c r="AW21" s="375"/>
      <c r="AX21" s="375"/>
      <c r="AY21" s="375"/>
      <c r="AZ21" s="375"/>
      <c r="BA21" s="376"/>
      <c r="BB21" s="376"/>
      <c r="BC21" s="377" t="str">
        <f>IFERROR(VLOOKUP(AU20,Serientermine,2,FALSE),"")</f>
        <v/>
      </c>
    </row>
    <row r="22" spans="1:55" ht="21.95" customHeight="1" x14ac:dyDescent="0.25">
      <c r="A22" s="441" t="s">
        <v>17</v>
      </c>
      <c r="B22" s="442">
        <f>IF(B24-1&lt;(DATE(Kalenderjahr,7,1)),"",B24-1)</f>
        <v>46208</v>
      </c>
      <c r="C22" s="369" t="str">
        <f>IFERROR(VLOOKUP(B22,FeiertageBW[#All],2,FALSE),"")</f>
        <v/>
      </c>
      <c r="D22" s="370"/>
      <c r="E22" s="370"/>
      <c r="F22" s="370"/>
      <c r="G22" s="371"/>
      <c r="H22" s="372"/>
      <c r="I22" s="372"/>
      <c r="J22" s="373"/>
      <c r="K22" s="442">
        <f>IF(K24-1&lt;(DATE(Kalenderjahr,8,1)),"",K24-1)</f>
        <v>46236</v>
      </c>
      <c r="L22" s="369" t="str">
        <f>IFERROR(VLOOKUP(K22,FeiertageBW[#All],2,FALSE),"")</f>
        <v/>
      </c>
      <c r="M22" s="370"/>
      <c r="N22" s="370"/>
      <c r="O22" s="370"/>
      <c r="P22" s="371"/>
      <c r="Q22" s="372"/>
      <c r="R22" s="372"/>
      <c r="S22" s="373"/>
      <c r="T22" s="442">
        <f>IF(T24-1&lt;(DATE(Kalenderjahr,9,1)),"",T24-1)</f>
        <v>46271</v>
      </c>
      <c r="U22" s="369" t="str">
        <f>IFERROR(VLOOKUP(T22,FeiertageBW[#All],2,FALSE),"")</f>
        <v/>
      </c>
      <c r="V22" s="370"/>
      <c r="W22" s="370"/>
      <c r="X22" s="370"/>
      <c r="Y22" s="371"/>
      <c r="Z22" s="372"/>
      <c r="AA22" s="372"/>
      <c r="AB22" s="373"/>
      <c r="AC22" s="442">
        <f>IF(AC24-1&lt;(DATE(Kalenderjahr,10,1)),"",AC24-1)</f>
        <v>46299</v>
      </c>
      <c r="AD22" s="369" t="str">
        <f>IFERROR(VLOOKUP(AC22,FeiertageBW[#All],2,FALSE),"")</f>
        <v/>
      </c>
      <c r="AE22" s="370"/>
      <c r="AF22" s="370"/>
      <c r="AG22" s="370"/>
      <c r="AH22" s="371"/>
      <c r="AI22" s="372"/>
      <c r="AJ22" s="372"/>
      <c r="AK22" s="373"/>
      <c r="AL22" s="442">
        <f>IF(AL24-1&lt;(DATE(Kalenderjahr,11,1)),"",AL24-1)</f>
        <v>46327</v>
      </c>
      <c r="AM22" s="369" t="str">
        <f>IFERROR(VLOOKUP(AL22,FeiertageBW[#All],2,FALSE),"")</f>
        <v>Allerheiligen</v>
      </c>
      <c r="AN22" s="370"/>
      <c r="AO22" s="370"/>
      <c r="AP22" s="370"/>
      <c r="AQ22" s="371"/>
      <c r="AR22" s="372"/>
      <c r="AS22" s="372"/>
      <c r="AT22" s="373"/>
      <c r="AU22" s="442">
        <f>IF(AU24-1&lt;(DATE(Kalenderjahr,12,1)),"",AU24-1)</f>
        <v>46362</v>
      </c>
      <c r="AV22" s="369" t="str">
        <f>IFERROR(VLOOKUP(AU22,FeiertageBW[#All],2,FALSE),"")</f>
        <v>2. Advent</v>
      </c>
      <c r="AW22" s="370"/>
      <c r="AX22" s="370"/>
      <c r="AY22" s="370"/>
      <c r="AZ22" s="371"/>
      <c r="BA22" s="372"/>
      <c r="BB22" s="372"/>
      <c r="BC22" s="373"/>
    </row>
    <row r="23" spans="1:55" ht="21.95" customHeight="1" x14ac:dyDescent="0.25">
      <c r="A23" s="441"/>
      <c r="B23" s="443"/>
      <c r="C23" s="374" t="str">
        <f>IFERROR(VLOOKUP(B22,Ereignistabelle[],2,FALSE),"")</f>
        <v/>
      </c>
      <c r="D23" s="375"/>
      <c r="E23" s="375"/>
      <c r="F23" s="375"/>
      <c r="G23" s="375"/>
      <c r="H23" s="376"/>
      <c r="I23" s="376"/>
      <c r="J23" s="377" t="str">
        <f>IFERROR(VLOOKUP(B22,Serientermine,2,FALSE),"")</f>
        <v/>
      </c>
      <c r="K23" s="443"/>
      <c r="L23" s="374" t="str">
        <f>IFERROR(VLOOKUP(K22,Ereignistabelle[],2,FALSE),"")</f>
        <v/>
      </c>
      <c r="M23" s="375"/>
      <c r="N23" s="375"/>
      <c r="O23" s="375"/>
      <c r="P23" s="375"/>
      <c r="Q23" s="376"/>
      <c r="R23" s="376"/>
      <c r="S23" s="377" t="str">
        <f>IFERROR(VLOOKUP(K22,Serientermine,2,FALSE),"")</f>
        <v/>
      </c>
      <c r="T23" s="443"/>
      <c r="U23" s="374" t="str">
        <f>IFERROR(VLOOKUP(T22,Ereignistabelle[],2,FALSE),"")</f>
        <v/>
      </c>
      <c r="V23" s="375"/>
      <c r="W23" s="375"/>
      <c r="X23" s="375"/>
      <c r="Y23" s="375"/>
      <c r="Z23" s="376"/>
      <c r="AA23" s="376"/>
      <c r="AB23" s="377" t="str">
        <f>IFERROR(VLOOKUP(T22,Serientermine,2,FALSE),"")</f>
        <v/>
      </c>
      <c r="AC23" s="443"/>
      <c r="AD23" s="374" t="str">
        <f>IFERROR(VLOOKUP(AC22,Ereignistabelle[],2,FALSE),"")</f>
        <v/>
      </c>
      <c r="AE23" s="375"/>
      <c r="AF23" s="375"/>
      <c r="AG23" s="375"/>
      <c r="AH23" s="375"/>
      <c r="AI23" s="376"/>
      <c r="AJ23" s="376"/>
      <c r="AK23" s="377" t="str">
        <f>IFERROR(VLOOKUP(AC22,Serientermine,2,FALSE),"")</f>
        <v/>
      </c>
      <c r="AL23" s="443"/>
      <c r="AM23" s="374" t="str">
        <f>IFERROR(VLOOKUP(AL22,Ereignistabelle[],2,FALSE),"")</f>
        <v/>
      </c>
      <c r="AN23" s="375"/>
      <c r="AO23" s="375"/>
      <c r="AP23" s="375"/>
      <c r="AQ23" s="375"/>
      <c r="AR23" s="376"/>
      <c r="AS23" s="376"/>
      <c r="AT23" s="377" t="str">
        <f>IFERROR(VLOOKUP(AL22,Serientermine,2,FALSE),"")</f>
        <v/>
      </c>
      <c r="AU23" s="443"/>
      <c r="AV23" s="374" t="str">
        <f>IFERROR(VLOOKUP(AU22,Ereignistabelle[],2,FALSE),"")</f>
        <v/>
      </c>
      <c r="AW23" s="375"/>
      <c r="AX23" s="375"/>
      <c r="AY23" s="375"/>
      <c r="AZ23" s="375"/>
      <c r="BA23" s="376"/>
      <c r="BB23" s="376"/>
      <c r="BC23" s="377" t="str">
        <f>IFERROR(VLOOKUP(AU22,Serientermine,2,FALSE),"")</f>
        <v/>
      </c>
    </row>
    <row r="24" spans="1:55" ht="21.95" customHeight="1" x14ac:dyDescent="0.25">
      <c r="A24" s="439" t="s">
        <v>18</v>
      </c>
      <c r="B24" s="437">
        <f>IF(WEEKDAY(DATE(Kalenderjahr,7,1),2)=1,DATE(Kalenderjahr,7,1),8-WEEKDAY(DATE(Kalenderjahr,7,1),2)+DATE(Kalenderjahr,7,1))</f>
        <v>46209</v>
      </c>
      <c r="C24" s="366" t="str">
        <f>IFERROR(VLOOKUP(B24,FeiertageBW[#All],2,FALSE),"")</f>
        <v/>
      </c>
      <c r="D24" s="367"/>
      <c r="E24" s="367"/>
      <c r="F24" s="367"/>
      <c r="G24" s="360"/>
      <c r="H24" s="359"/>
      <c r="I24" s="359"/>
      <c r="J24" s="361"/>
      <c r="K24" s="437">
        <f>IF(WEEKDAY(DATE(Kalenderjahr,8,1),2)=1,DATE(Kalenderjahr,8,1),8-WEEKDAY(DATE(Kalenderjahr,8,1),2)+DATE(Kalenderjahr,8,1))</f>
        <v>46237</v>
      </c>
      <c r="L24" s="366" t="str">
        <f>IFERROR(VLOOKUP(K24,FeiertageBW[#All],2,FALSE),"")</f>
        <v/>
      </c>
      <c r="M24" s="367"/>
      <c r="N24" s="367"/>
      <c r="O24" s="367"/>
      <c r="P24" s="360"/>
      <c r="Q24" s="359"/>
      <c r="R24" s="359"/>
      <c r="S24" s="361"/>
      <c r="T24" s="437">
        <f>IF(WEEKDAY(DATE(Kalenderjahr,9,1),2)=1,DATE(Kalenderjahr,9,1),8-WEEKDAY(DATE(Kalenderjahr,9,1),2)+DATE(Kalenderjahr,9,1))</f>
        <v>46272</v>
      </c>
      <c r="U24" s="366" t="str">
        <f>IFERROR(VLOOKUP(T24,FeiertageBW[#All],2,FALSE),"")</f>
        <v/>
      </c>
      <c r="V24" s="367"/>
      <c r="W24" s="367"/>
      <c r="X24" s="367"/>
      <c r="Y24" s="360"/>
      <c r="Z24" s="359"/>
      <c r="AA24" s="359"/>
      <c r="AB24" s="361"/>
      <c r="AC24" s="437">
        <f>IF(WEEKDAY(DATE(Kalenderjahr,10,1),2)=1,DATE(Kalenderjahr,10,1),8-WEEKDAY(DATE(Kalenderjahr,10,1),2)+DATE(Kalenderjahr,10,1))</f>
        <v>46300</v>
      </c>
      <c r="AD24" s="366" t="str">
        <f>IFERROR(VLOOKUP(AC24,FeiertageBW[#All],2,FALSE),"")</f>
        <v/>
      </c>
      <c r="AE24" s="367"/>
      <c r="AF24" s="367"/>
      <c r="AG24" s="367"/>
      <c r="AH24" s="360"/>
      <c r="AI24" s="359"/>
      <c r="AJ24" s="359"/>
      <c r="AK24" s="361"/>
      <c r="AL24" s="437">
        <f>IF(WEEKDAY(DATE(Kalenderjahr,11,1),2)=1,DATE(Kalenderjahr,11,1),8-WEEKDAY(DATE(Kalenderjahr,11,1),2)+DATE(Kalenderjahr,11,1))</f>
        <v>46328</v>
      </c>
      <c r="AM24" s="366" t="str">
        <f>IFERROR(VLOOKUP(AL24,FeiertageBW[#All],2,FALSE),"")</f>
        <v/>
      </c>
      <c r="AN24" s="367"/>
      <c r="AO24" s="367"/>
      <c r="AP24" s="367"/>
      <c r="AQ24" s="360"/>
      <c r="AR24" s="359"/>
      <c r="AS24" s="359"/>
      <c r="AT24" s="361"/>
      <c r="AU24" s="437">
        <f>IF(WEEKDAY(DATE(Kalenderjahr,12,1),2)=1,DATE(Kalenderjahr,12,1),8-WEEKDAY(DATE(Kalenderjahr,12,1),2)+DATE(Kalenderjahr,12,1))</f>
        <v>46363</v>
      </c>
      <c r="AV24" s="366" t="str">
        <f>IFERROR(VLOOKUP(AU24,FeiertageBW[#All],2,FALSE),"")</f>
        <v/>
      </c>
      <c r="AW24" s="367"/>
      <c r="AX24" s="367"/>
      <c r="AY24" s="367"/>
      <c r="AZ24" s="360"/>
      <c r="BA24" s="359"/>
      <c r="BB24" s="359"/>
      <c r="BC24" s="361"/>
    </row>
    <row r="25" spans="1:55" ht="21.95" customHeight="1" x14ac:dyDescent="0.25">
      <c r="A25" s="439"/>
      <c r="B25" s="438"/>
      <c r="C25" s="368" t="str">
        <f>IFERROR(VLOOKUP(B24,Ereignistabelle[],2,FALSE),"")</f>
        <v/>
      </c>
      <c r="D25" s="363"/>
      <c r="E25" s="363"/>
      <c r="F25" s="363"/>
      <c r="G25" s="363"/>
      <c r="H25" s="364"/>
      <c r="I25" s="364"/>
      <c r="J25" s="365" t="str">
        <f>IFERROR(VLOOKUP(B24,Serientermine,2,FALSE),"")</f>
        <v/>
      </c>
      <c r="K25" s="438"/>
      <c r="L25" s="368" t="str">
        <f>IFERROR(VLOOKUP(K24,Ereignistabelle[],2,FALSE),"")</f>
        <v/>
      </c>
      <c r="M25" s="363"/>
      <c r="N25" s="363"/>
      <c r="O25" s="363"/>
      <c r="P25" s="363"/>
      <c r="Q25" s="364"/>
      <c r="R25" s="364"/>
      <c r="S25" s="365" t="str">
        <f>IFERROR(VLOOKUP(K24,Serientermine,2,FALSE),"")</f>
        <v/>
      </c>
      <c r="T25" s="438"/>
      <c r="U25" s="368" t="str">
        <f>IFERROR(VLOOKUP(T24,Ereignistabelle[],2,FALSE),"")</f>
        <v/>
      </c>
      <c r="V25" s="363"/>
      <c r="W25" s="363"/>
      <c r="X25" s="363"/>
      <c r="Y25" s="363"/>
      <c r="Z25" s="364"/>
      <c r="AA25" s="364"/>
      <c r="AB25" s="365" t="str">
        <f>IFERROR(VLOOKUP(T24,Serientermine,2,FALSE),"")</f>
        <v/>
      </c>
      <c r="AC25" s="438"/>
      <c r="AD25" s="368" t="str">
        <f>IFERROR(VLOOKUP(AC24,Ereignistabelle[],2,FALSE),"")</f>
        <v/>
      </c>
      <c r="AE25" s="363"/>
      <c r="AF25" s="363"/>
      <c r="AG25" s="363"/>
      <c r="AH25" s="363"/>
      <c r="AI25" s="364"/>
      <c r="AJ25" s="364"/>
      <c r="AK25" s="365" t="str">
        <f>IFERROR(VLOOKUP(AC24,Serientermine,2,FALSE),"")</f>
        <v/>
      </c>
      <c r="AL25" s="438"/>
      <c r="AM25" s="368" t="str">
        <f>IFERROR(VLOOKUP(AL24,Ereignistabelle[],2,FALSE),"")</f>
        <v/>
      </c>
      <c r="AN25" s="363"/>
      <c r="AO25" s="363"/>
      <c r="AP25" s="363"/>
      <c r="AQ25" s="363"/>
      <c r="AR25" s="364"/>
      <c r="AS25" s="364"/>
      <c r="AT25" s="365" t="str">
        <f>IFERROR(VLOOKUP(AL24,Serientermine,2,FALSE),"")</f>
        <v/>
      </c>
      <c r="AU25" s="438"/>
      <c r="AV25" s="368" t="str">
        <f>IFERROR(VLOOKUP(AU24,Ereignistabelle[],2,FALSE),"")</f>
        <v/>
      </c>
      <c r="AW25" s="363"/>
      <c r="AX25" s="363"/>
      <c r="AY25" s="363"/>
      <c r="AZ25" s="363"/>
      <c r="BA25" s="364"/>
      <c r="BB25" s="364"/>
      <c r="BC25" s="365" t="str">
        <f>IFERROR(VLOOKUP(AU24,Serientermine,2,FALSE),"")</f>
        <v/>
      </c>
    </row>
    <row r="26" spans="1:55" ht="21.95" customHeight="1" x14ac:dyDescent="0.25">
      <c r="A26" s="439" t="s">
        <v>14</v>
      </c>
      <c r="B26" s="437">
        <f>B24+1</f>
        <v>46210</v>
      </c>
      <c r="C26" s="366" t="str">
        <f>IFERROR(VLOOKUP(B26,FeiertageBW[#All],2,FALSE),"")</f>
        <v/>
      </c>
      <c r="D26" s="367"/>
      <c r="E26" s="367"/>
      <c r="F26" s="367"/>
      <c r="G26" s="360"/>
      <c r="H26" s="359"/>
      <c r="I26" s="359"/>
      <c r="J26" s="361"/>
      <c r="K26" s="437">
        <f>K24+1</f>
        <v>46238</v>
      </c>
      <c r="L26" s="366" t="str">
        <f>IFERROR(VLOOKUP(K26,FeiertageBW[#All],2,FALSE),"")</f>
        <v/>
      </c>
      <c r="M26" s="367"/>
      <c r="N26" s="367"/>
      <c r="O26" s="367"/>
      <c r="P26" s="360"/>
      <c r="Q26" s="359"/>
      <c r="R26" s="359"/>
      <c r="S26" s="361"/>
      <c r="T26" s="437">
        <f>T24+1</f>
        <v>46273</v>
      </c>
      <c r="U26" s="366" t="str">
        <f>IFERROR(VLOOKUP(T26,FeiertageBW[#All],2,FALSE),"")</f>
        <v/>
      </c>
      <c r="V26" s="367"/>
      <c r="W26" s="367"/>
      <c r="X26" s="367"/>
      <c r="Y26" s="360"/>
      <c r="Z26" s="359"/>
      <c r="AA26" s="359"/>
      <c r="AB26" s="361"/>
      <c r="AC26" s="437">
        <f>AC24+1</f>
        <v>46301</v>
      </c>
      <c r="AD26" s="366" t="str">
        <f>IFERROR(VLOOKUP(AC26,FeiertageBW[#All],2,FALSE),"")</f>
        <v/>
      </c>
      <c r="AE26" s="367"/>
      <c r="AF26" s="367"/>
      <c r="AG26" s="367"/>
      <c r="AH26" s="360"/>
      <c r="AI26" s="359"/>
      <c r="AJ26" s="359"/>
      <c r="AK26" s="361"/>
      <c r="AL26" s="437">
        <f>AL24+1</f>
        <v>46329</v>
      </c>
      <c r="AM26" s="366" t="str">
        <f>IFERROR(VLOOKUP(AL26,FeiertageBW[#All],2,FALSE),"")</f>
        <v/>
      </c>
      <c r="AN26" s="367"/>
      <c r="AO26" s="367"/>
      <c r="AP26" s="367"/>
      <c r="AQ26" s="360"/>
      <c r="AR26" s="359"/>
      <c r="AS26" s="359"/>
      <c r="AT26" s="361"/>
      <c r="AU26" s="437">
        <f>AU24+1</f>
        <v>46364</v>
      </c>
      <c r="AV26" s="366" t="str">
        <f>IFERROR(VLOOKUP(AU26,FeiertageBW[#All],2,FALSE),"")</f>
        <v/>
      </c>
      <c r="AW26" s="367"/>
      <c r="AX26" s="367"/>
      <c r="AY26" s="367"/>
      <c r="AZ26" s="360"/>
      <c r="BA26" s="359"/>
      <c r="BB26" s="359"/>
      <c r="BC26" s="361"/>
    </row>
    <row r="27" spans="1:55" ht="21.95" customHeight="1" x14ac:dyDescent="0.25">
      <c r="A27" s="439"/>
      <c r="B27" s="438"/>
      <c r="C27" s="368" t="str">
        <f>IFERROR(VLOOKUP(B26,Ereignistabelle[],2,FALSE),"")</f>
        <v/>
      </c>
      <c r="D27" s="363"/>
      <c r="E27" s="363"/>
      <c r="F27" s="363"/>
      <c r="G27" s="363"/>
      <c r="H27" s="364"/>
      <c r="I27" s="364"/>
      <c r="J27" s="365" t="str">
        <f>IFERROR(VLOOKUP(B26,Serientermine,2,FALSE),"")</f>
        <v/>
      </c>
      <c r="K27" s="438"/>
      <c r="L27" s="368" t="str">
        <f>IFERROR(VLOOKUP(K26,Ereignistabelle[],2,FALSE),"")</f>
        <v/>
      </c>
      <c r="M27" s="363"/>
      <c r="N27" s="363"/>
      <c r="O27" s="363"/>
      <c r="P27" s="363"/>
      <c r="Q27" s="364"/>
      <c r="R27" s="364"/>
      <c r="S27" s="365" t="str">
        <f>IFERROR(VLOOKUP(K26,Serientermine,2,FALSE),"")</f>
        <v/>
      </c>
      <c r="T27" s="438"/>
      <c r="U27" s="368" t="str">
        <f>IFERROR(VLOOKUP(T26,Ereignistabelle[],2,FALSE),"")</f>
        <v/>
      </c>
      <c r="V27" s="363"/>
      <c r="W27" s="363"/>
      <c r="X27" s="363"/>
      <c r="Y27" s="363"/>
      <c r="Z27" s="364"/>
      <c r="AA27" s="364"/>
      <c r="AB27" s="365" t="str">
        <f>IFERROR(VLOOKUP(T26,Serientermine,2,FALSE),"")</f>
        <v/>
      </c>
      <c r="AC27" s="438"/>
      <c r="AD27" s="368" t="str">
        <f>IFERROR(VLOOKUP(AC26,Ereignistabelle[],2,FALSE),"")</f>
        <v/>
      </c>
      <c r="AE27" s="363"/>
      <c r="AF27" s="363"/>
      <c r="AG27" s="363"/>
      <c r="AH27" s="363"/>
      <c r="AI27" s="364"/>
      <c r="AJ27" s="364"/>
      <c r="AK27" s="365" t="str">
        <f>IFERROR(VLOOKUP(AC26,Serientermine,2,FALSE),"")</f>
        <v/>
      </c>
      <c r="AL27" s="438"/>
      <c r="AM27" s="368" t="str">
        <f>IFERROR(VLOOKUP(AL26,Ereignistabelle[],2,FALSE),"")</f>
        <v/>
      </c>
      <c r="AN27" s="363"/>
      <c r="AO27" s="363"/>
      <c r="AP27" s="363"/>
      <c r="AQ27" s="363"/>
      <c r="AR27" s="364"/>
      <c r="AS27" s="364"/>
      <c r="AT27" s="365" t="str">
        <f>IFERROR(VLOOKUP(AL26,Serientermine,2,FALSE),"")</f>
        <v/>
      </c>
      <c r="AU27" s="438"/>
      <c r="AV27" s="368" t="str">
        <f>IFERROR(VLOOKUP(AU26,Ereignistabelle[],2,FALSE),"")</f>
        <v/>
      </c>
      <c r="AW27" s="363"/>
      <c r="AX27" s="363"/>
      <c r="AY27" s="363"/>
      <c r="AZ27" s="363"/>
      <c r="BA27" s="364"/>
      <c r="BB27" s="364"/>
      <c r="BC27" s="365" t="str">
        <f>IFERROR(VLOOKUP(AU26,Serientermine,2,FALSE),"")</f>
        <v/>
      </c>
    </row>
    <row r="28" spans="1:55" ht="21.95" customHeight="1" x14ac:dyDescent="0.25">
      <c r="A28" s="439" t="s">
        <v>13</v>
      </c>
      <c r="B28" s="437">
        <f>B26+1</f>
        <v>46211</v>
      </c>
      <c r="C28" s="366" t="str">
        <f>IFERROR(VLOOKUP(B28,FeiertageBW[#All],2,FALSE),"")</f>
        <v/>
      </c>
      <c r="D28" s="367"/>
      <c r="E28" s="367"/>
      <c r="F28" s="367"/>
      <c r="G28" s="360"/>
      <c r="H28" s="359"/>
      <c r="I28" s="359"/>
      <c r="J28" s="361" t="str">
        <f>IF(B28&lt;&gt;"",TRUNC((B28-WEEKDAY(B28,2)-DATE(YEAR(B28+4-WEEKDAY(B28,2)),1,-10))/7)&amp;"","")</f>
        <v>28</v>
      </c>
      <c r="K28" s="437">
        <f>K26+1</f>
        <v>46239</v>
      </c>
      <c r="L28" s="366" t="str">
        <f>IFERROR(VLOOKUP(K28,FeiertageBW[#All],2,FALSE),"")</f>
        <v/>
      </c>
      <c r="M28" s="367"/>
      <c r="N28" s="367"/>
      <c r="O28" s="367"/>
      <c r="P28" s="360"/>
      <c r="Q28" s="359"/>
      <c r="R28" s="359"/>
      <c r="S28" s="361" t="str">
        <f>IF(K28&lt;&gt;"",TRUNC((K28-WEEKDAY(K28,2)-DATE(YEAR(K28+4-WEEKDAY(K28,2)),1,-10))/7)&amp;"","")</f>
        <v>32</v>
      </c>
      <c r="T28" s="437">
        <f>T26+1</f>
        <v>46274</v>
      </c>
      <c r="U28" s="366" t="str">
        <f>IFERROR(VLOOKUP(T28,FeiertageBW[#All],2,FALSE),"")</f>
        <v/>
      </c>
      <c r="V28" s="367"/>
      <c r="W28" s="367"/>
      <c r="X28" s="367"/>
      <c r="Y28" s="360"/>
      <c r="Z28" s="359"/>
      <c r="AA28" s="359"/>
      <c r="AB28" s="361" t="str">
        <f>IF(T28&lt;&gt;"",TRUNC((T28-WEEKDAY(T28,2)-DATE(YEAR(T28+4-WEEKDAY(T28,2)),1,-10))/7)&amp;"","")</f>
        <v>37</v>
      </c>
      <c r="AC28" s="437">
        <f>AC26+1</f>
        <v>46302</v>
      </c>
      <c r="AD28" s="366" t="str">
        <f>IFERROR(VLOOKUP(AC28,FeiertageBW[#All],2,FALSE),"")</f>
        <v/>
      </c>
      <c r="AE28" s="367"/>
      <c r="AF28" s="367"/>
      <c r="AG28" s="367"/>
      <c r="AH28" s="360"/>
      <c r="AI28" s="359"/>
      <c r="AJ28" s="359"/>
      <c r="AK28" s="361" t="str">
        <f>IF(AC28&lt;&gt;"",TRUNC((AC28-WEEKDAY(AC28,2)-DATE(YEAR(AC28+4-WEEKDAY(AC28,2)),1,-10))/7)&amp;"","")</f>
        <v>41</v>
      </c>
      <c r="AL28" s="437">
        <f>AL26+1</f>
        <v>46330</v>
      </c>
      <c r="AM28" s="366" t="str">
        <f>IFERROR(VLOOKUP(AL28,FeiertageBW[#All],2,FALSE),"")</f>
        <v/>
      </c>
      <c r="AN28" s="367"/>
      <c r="AO28" s="367"/>
      <c r="AP28" s="367"/>
      <c r="AQ28" s="360"/>
      <c r="AR28" s="359"/>
      <c r="AS28" s="359"/>
      <c r="AT28" s="361" t="str">
        <f>IF(AL28&lt;&gt;"",TRUNC((AL28-WEEKDAY(AL28,2)-DATE(YEAR(AL28+4-WEEKDAY(AL28,2)),1,-10))/7)&amp;"","")</f>
        <v>45</v>
      </c>
      <c r="AU28" s="437">
        <f>AU26+1</f>
        <v>46365</v>
      </c>
      <c r="AV28" s="366" t="str">
        <f>IFERROR(VLOOKUP(AU28,FeiertageBW[#All],2,FALSE),"")</f>
        <v/>
      </c>
      <c r="AW28" s="367"/>
      <c r="AX28" s="367"/>
      <c r="AY28" s="367"/>
      <c r="AZ28" s="360"/>
      <c r="BA28" s="359"/>
      <c r="BB28" s="359"/>
      <c r="BC28" s="361" t="str">
        <f>IF(AU28&lt;&gt;"",TRUNC((AU28-WEEKDAY(AU28,2)-DATE(YEAR(AU28+4-WEEKDAY(AU28,2)),1,-10))/7)&amp;"","")</f>
        <v>50</v>
      </c>
    </row>
    <row r="29" spans="1:55" ht="21.95" customHeight="1" x14ac:dyDescent="0.25">
      <c r="A29" s="439"/>
      <c r="B29" s="438"/>
      <c r="C29" s="368" t="str">
        <f>IFERROR(VLOOKUP(B28,Ereignistabelle[],2,FALSE),"")</f>
        <v/>
      </c>
      <c r="D29" s="363"/>
      <c r="E29" s="363"/>
      <c r="F29" s="363"/>
      <c r="G29" s="363"/>
      <c r="H29" s="364"/>
      <c r="I29" s="364"/>
      <c r="J29" s="365" t="str">
        <f>IFERROR(VLOOKUP(B28,Serientermine,2,FALSE),"")</f>
        <v/>
      </c>
      <c r="K29" s="438"/>
      <c r="L29" s="368" t="str">
        <f>IFERROR(VLOOKUP(K28,Ereignistabelle[],2,FALSE),"")</f>
        <v/>
      </c>
      <c r="M29" s="363"/>
      <c r="N29" s="363"/>
      <c r="O29" s="363"/>
      <c r="P29" s="363"/>
      <c r="Q29" s="364"/>
      <c r="R29" s="364"/>
      <c r="S29" s="365" t="str">
        <f>IFERROR(VLOOKUP(K28,Serientermine,2,FALSE),"")</f>
        <v/>
      </c>
      <c r="T29" s="438"/>
      <c r="U29" s="368" t="str">
        <f>IFERROR(VLOOKUP(T28,Ereignistabelle[],2,FALSE),"")</f>
        <v/>
      </c>
      <c r="V29" s="363"/>
      <c r="W29" s="363"/>
      <c r="X29" s="363"/>
      <c r="Y29" s="363"/>
      <c r="Z29" s="364"/>
      <c r="AA29" s="364"/>
      <c r="AB29" s="365" t="str">
        <f>IFERROR(VLOOKUP(T28,Serientermine,2,FALSE),"")</f>
        <v/>
      </c>
      <c r="AC29" s="438"/>
      <c r="AD29" s="368" t="str">
        <f>IFERROR(VLOOKUP(AC28,Ereignistabelle[],2,FALSE),"")</f>
        <v/>
      </c>
      <c r="AE29" s="363"/>
      <c r="AF29" s="363"/>
      <c r="AG29" s="363"/>
      <c r="AH29" s="363"/>
      <c r="AI29" s="364"/>
      <c r="AJ29" s="364"/>
      <c r="AK29" s="365" t="str">
        <f>IFERROR(VLOOKUP(AC28,Serientermine,2,FALSE),"")</f>
        <v/>
      </c>
      <c r="AL29" s="438"/>
      <c r="AM29" s="368" t="str">
        <f>IFERROR(VLOOKUP(AL28,Ereignistabelle[],2,FALSE),"")</f>
        <v/>
      </c>
      <c r="AN29" s="363"/>
      <c r="AO29" s="363"/>
      <c r="AP29" s="363"/>
      <c r="AQ29" s="363"/>
      <c r="AR29" s="364"/>
      <c r="AS29" s="364"/>
      <c r="AT29" s="365" t="str">
        <f>IFERROR(VLOOKUP(AL28,Serientermine,2,FALSE),"")</f>
        <v/>
      </c>
      <c r="AU29" s="438"/>
      <c r="AV29" s="368" t="str">
        <f>IFERROR(VLOOKUP(AU28,Ereignistabelle[],2,FALSE),"")</f>
        <v/>
      </c>
      <c r="AW29" s="363"/>
      <c r="AX29" s="363"/>
      <c r="AY29" s="363"/>
      <c r="AZ29" s="363"/>
      <c r="BA29" s="364"/>
      <c r="BB29" s="364"/>
      <c r="BC29" s="365" t="str">
        <f>IFERROR(VLOOKUP(AU28,Serientermine,2,FALSE),"")</f>
        <v/>
      </c>
    </row>
    <row r="30" spans="1:55" ht="21.95" customHeight="1" x14ac:dyDescent="0.25">
      <c r="A30" s="439" t="s">
        <v>12</v>
      </c>
      <c r="B30" s="437">
        <f>B28+1</f>
        <v>46212</v>
      </c>
      <c r="C30" s="366" t="str">
        <f>IFERROR(VLOOKUP(B30,FeiertageBW[#All],2,FALSE),"")</f>
        <v/>
      </c>
      <c r="D30" s="367"/>
      <c r="E30" s="367"/>
      <c r="F30" s="367"/>
      <c r="G30" s="360"/>
      <c r="H30" s="359"/>
      <c r="I30" s="359"/>
      <c r="J30" s="378"/>
      <c r="K30" s="437">
        <f>K28+1</f>
        <v>46240</v>
      </c>
      <c r="L30" s="366" t="str">
        <f>IFERROR(VLOOKUP(K30,FeiertageBW[#All],2,FALSE),"")</f>
        <v/>
      </c>
      <c r="M30" s="367"/>
      <c r="N30" s="367"/>
      <c r="O30" s="367"/>
      <c r="P30" s="360"/>
      <c r="Q30" s="359"/>
      <c r="R30" s="359"/>
      <c r="S30" s="378"/>
      <c r="T30" s="437">
        <f>T28+1</f>
        <v>46275</v>
      </c>
      <c r="U30" s="366" t="str">
        <f>IFERROR(VLOOKUP(T30,FeiertageBW[#All],2,FALSE),"")</f>
        <v/>
      </c>
      <c r="V30" s="367"/>
      <c r="W30" s="367"/>
      <c r="X30" s="367"/>
      <c r="Y30" s="360"/>
      <c r="Z30" s="359"/>
      <c r="AA30" s="359"/>
      <c r="AB30" s="378"/>
      <c r="AC30" s="437">
        <f>AC28+1</f>
        <v>46303</v>
      </c>
      <c r="AD30" s="366" t="str">
        <f>IFERROR(VLOOKUP(AC30,FeiertageBW[#All],2,FALSE),"")</f>
        <v/>
      </c>
      <c r="AE30" s="367"/>
      <c r="AF30" s="367"/>
      <c r="AG30" s="367"/>
      <c r="AH30" s="360"/>
      <c r="AI30" s="359"/>
      <c r="AJ30" s="359"/>
      <c r="AK30" s="378"/>
      <c r="AL30" s="437">
        <f>AL28+1</f>
        <v>46331</v>
      </c>
      <c r="AM30" s="366" t="str">
        <f>IFERROR(VLOOKUP(AL30,FeiertageBW[#All],2,FALSE),"")</f>
        <v/>
      </c>
      <c r="AN30" s="367"/>
      <c r="AO30" s="367"/>
      <c r="AP30" s="367"/>
      <c r="AQ30" s="360"/>
      <c r="AR30" s="359"/>
      <c r="AS30" s="359"/>
      <c r="AT30" s="378"/>
      <c r="AU30" s="437">
        <f>AU28+1</f>
        <v>46366</v>
      </c>
      <c r="AV30" s="366" t="str">
        <f>IFERROR(VLOOKUP(AU30,FeiertageBW[#All],2,FALSE),"")</f>
        <v/>
      </c>
      <c r="AW30" s="367"/>
      <c r="AX30" s="367"/>
      <c r="AY30" s="367"/>
      <c r="AZ30" s="360"/>
      <c r="BA30" s="359"/>
      <c r="BB30" s="359"/>
      <c r="BC30" s="361"/>
    </row>
    <row r="31" spans="1:55" ht="21.95" customHeight="1" x14ac:dyDescent="0.25">
      <c r="A31" s="439"/>
      <c r="B31" s="438"/>
      <c r="C31" s="368" t="str">
        <f>IFERROR(VLOOKUP(B30,Ereignistabelle[],2,FALSE),"")</f>
        <v/>
      </c>
      <c r="D31" s="363"/>
      <c r="E31" s="363"/>
      <c r="F31" s="363"/>
      <c r="G31" s="363"/>
      <c r="H31" s="364"/>
      <c r="I31" s="364"/>
      <c r="J31" s="379" t="str">
        <f>IFERROR(VLOOKUP(B30,Serientermine,2,FALSE),"")</f>
        <v/>
      </c>
      <c r="K31" s="438"/>
      <c r="L31" s="368" t="str">
        <f>IFERROR(VLOOKUP(K30,Ereignistabelle[],2,FALSE),"")</f>
        <v/>
      </c>
      <c r="M31" s="363"/>
      <c r="N31" s="363"/>
      <c r="O31" s="363"/>
      <c r="P31" s="363"/>
      <c r="Q31" s="364"/>
      <c r="R31" s="364"/>
      <c r="S31" s="379" t="str">
        <f>IFERROR(VLOOKUP(K30,Serientermine,2,FALSE),"")</f>
        <v/>
      </c>
      <c r="T31" s="438"/>
      <c r="U31" s="368" t="str">
        <f>IFERROR(VLOOKUP(T30,Ereignistabelle[],2,FALSE),"")</f>
        <v/>
      </c>
      <c r="V31" s="363"/>
      <c r="W31" s="363"/>
      <c r="X31" s="363"/>
      <c r="Y31" s="363"/>
      <c r="Z31" s="364"/>
      <c r="AA31" s="364"/>
      <c r="AB31" s="379" t="str">
        <f>IFERROR(VLOOKUP(T30,Serientermine,2,FALSE),"")</f>
        <v/>
      </c>
      <c r="AC31" s="438"/>
      <c r="AD31" s="368" t="str">
        <f>IFERROR(VLOOKUP(AC30,Ereignistabelle[],2,FALSE),"")</f>
        <v/>
      </c>
      <c r="AE31" s="363"/>
      <c r="AF31" s="363"/>
      <c r="AG31" s="363"/>
      <c r="AH31" s="363"/>
      <c r="AI31" s="364"/>
      <c r="AJ31" s="364"/>
      <c r="AK31" s="379" t="str">
        <f>IFERROR(VLOOKUP(AC30,Serientermine,2,FALSE),"")</f>
        <v/>
      </c>
      <c r="AL31" s="438"/>
      <c r="AM31" s="368" t="str">
        <f>IFERROR(VLOOKUP(AL30,Ereignistabelle[],2,FALSE),"")</f>
        <v/>
      </c>
      <c r="AN31" s="363"/>
      <c r="AO31" s="363"/>
      <c r="AP31" s="363"/>
      <c r="AQ31" s="363"/>
      <c r="AR31" s="364"/>
      <c r="AS31" s="364"/>
      <c r="AT31" s="379" t="str">
        <f>IFERROR(VLOOKUP(AL30,Serientermine,2,FALSE),"")</f>
        <v/>
      </c>
      <c r="AU31" s="438"/>
      <c r="AV31" s="368" t="str">
        <f>IFERROR(VLOOKUP(AU30,Ereignistabelle[],2,FALSE),"")</f>
        <v/>
      </c>
      <c r="AW31" s="363"/>
      <c r="AX31" s="363"/>
      <c r="AY31" s="363"/>
      <c r="AZ31" s="363"/>
      <c r="BA31" s="364"/>
      <c r="BB31" s="364"/>
      <c r="BC31" s="365" t="str">
        <f>IFERROR(VLOOKUP(AU30,Serientermine,2,FALSE),"")</f>
        <v/>
      </c>
    </row>
    <row r="32" spans="1:55" ht="21.95" customHeight="1" x14ac:dyDescent="0.25">
      <c r="A32" s="439" t="s">
        <v>15</v>
      </c>
      <c r="B32" s="437">
        <f>B30+1</f>
        <v>46213</v>
      </c>
      <c r="C32" s="366" t="str">
        <f>IFERROR(VLOOKUP(B32,FeiertageBW[#All],2,FALSE),"")</f>
        <v/>
      </c>
      <c r="D32" s="367"/>
      <c r="E32" s="367"/>
      <c r="F32" s="367"/>
      <c r="G32" s="360"/>
      <c r="H32" s="359"/>
      <c r="I32" s="359"/>
      <c r="J32" s="378"/>
      <c r="K32" s="437">
        <f>K30+1</f>
        <v>46241</v>
      </c>
      <c r="L32" s="366" t="str">
        <f>IFERROR(VLOOKUP(K32,FeiertageBW[#All],2,FALSE),"")</f>
        <v/>
      </c>
      <c r="M32" s="367"/>
      <c r="N32" s="367"/>
      <c r="O32" s="367"/>
      <c r="P32" s="360"/>
      <c r="Q32" s="359"/>
      <c r="R32" s="359"/>
      <c r="S32" s="378"/>
      <c r="T32" s="437">
        <f>T30+1</f>
        <v>46276</v>
      </c>
      <c r="U32" s="366" t="str">
        <f>IFERROR(VLOOKUP(T32,FeiertageBW[#All],2,FALSE),"")</f>
        <v/>
      </c>
      <c r="V32" s="367"/>
      <c r="W32" s="367"/>
      <c r="X32" s="367"/>
      <c r="Y32" s="360"/>
      <c r="Z32" s="359"/>
      <c r="AA32" s="359"/>
      <c r="AB32" s="378"/>
      <c r="AC32" s="437">
        <f>AC30+1</f>
        <v>46304</v>
      </c>
      <c r="AD32" s="366" t="str">
        <f>IFERROR(VLOOKUP(AC32,FeiertageBW[#All],2,FALSE),"")</f>
        <v/>
      </c>
      <c r="AE32" s="367"/>
      <c r="AF32" s="367"/>
      <c r="AG32" s="367"/>
      <c r="AH32" s="360"/>
      <c r="AI32" s="359"/>
      <c r="AJ32" s="359"/>
      <c r="AK32" s="378"/>
      <c r="AL32" s="437">
        <f>AL30+1</f>
        <v>46332</v>
      </c>
      <c r="AM32" s="366" t="str">
        <f>IFERROR(VLOOKUP(AL32,FeiertageBW[#All],2,FALSE),"")</f>
        <v/>
      </c>
      <c r="AN32" s="367"/>
      <c r="AO32" s="367"/>
      <c r="AP32" s="367"/>
      <c r="AQ32" s="360"/>
      <c r="AR32" s="359"/>
      <c r="AS32" s="359"/>
      <c r="AT32" s="378"/>
      <c r="AU32" s="437">
        <f>AU30+1</f>
        <v>46367</v>
      </c>
      <c r="AV32" s="366" t="str">
        <f>IFERROR(VLOOKUP(AU32,FeiertageBW[#All],2,FALSE),"")</f>
        <v/>
      </c>
      <c r="AW32" s="367"/>
      <c r="AX32" s="367"/>
      <c r="AY32" s="367"/>
      <c r="AZ32" s="360"/>
      <c r="BA32" s="359"/>
      <c r="BB32" s="359"/>
      <c r="BC32" s="361"/>
    </row>
    <row r="33" spans="1:55" ht="21.95" customHeight="1" x14ac:dyDescent="0.25">
      <c r="A33" s="439"/>
      <c r="B33" s="438"/>
      <c r="C33" s="368" t="str">
        <f>IFERROR(VLOOKUP(B32,Ereignistabelle[],2,FALSE),"")</f>
        <v/>
      </c>
      <c r="D33" s="360"/>
      <c r="E33" s="360"/>
      <c r="F33" s="360"/>
      <c r="G33" s="363"/>
      <c r="H33" s="364"/>
      <c r="I33" s="364"/>
      <c r="J33" s="379" t="str">
        <f>IFERROR(VLOOKUP(B32,Serientermine,2,FALSE),"")</f>
        <v/>
      </c>
      <c r="K33" s="438"/>
      <c r="L33" s="368" t="str">
        <f>IFERROR(VLOOKUP(K32,Ereignistabelle[],2,FALSE),"")</f>
        <v/>
      </c>
      <c r="M33" s="360"/>
      <c r="N33" s="360"/>
      <c r="O33" s="360"/>
      <c r="P33" s="363"/>
      <c r="Q33" s="364"/>
      <c r="R33" s="364"/>
      <c r="S33" s="379" t="str">
        <f>IFERROR(VLOOKUP(K32,Serientermine,2,FALSE),"")</f>
        <v/>
      </c>
      <c r="T33" s="438"/>
      <c r="U33" s="368" t="str">
        <f>IFERROR(VLOOKUP(T32,Ereignistabelle[],2,FALSE),"")</f>
        <v/>
      </c>
      <c r="V33" s="360"/>
      <c r="W33" s="360"/>
      <c r="X33" s="360"/>
      <c r="Y33" s="363"/>
      <c r="Z33" s="364"/>
      <c r="AA33" s="364"/>
      <c r="AB33" s="379" t="str">
        <f>IFERROR(VLOOKUP(T32,Serientermine,2,FALSE),"")</f>
        <v/>
      </c>
      <c r="AC33" s="438"/>
      <c r="AD33" s="368" t="str">
        <f>IFERROR(VLOOKUP(AC32,Ereignistabelle[],2,FALSE),"")</f>
        <v/>
      </c>
      <c r="AE33" s="360"/>
      <c r="AF33" s="360"/>
      <c r="AG33" s="360"/>
      <c r="AH33" s="363"/>
      <c r="AI33" s="364"/>
      <c r="AJ33" s="364"/>
      <c r="AK33" s="379" t="str">
        <f>IFERROR(VLOOKUP(AC32,Serientermine,2,FALSE),"")</f>
        <v/>
      </c>
      <c r="AL33" s="438"/>
      <c r="AM33" s="368" t="str">
        <f>IFERROR(VLOOKUP(AL32,Ereignistabelle[],2,FALSE),"")</f>
        <v/>
      </c>
      <c r="AN33" s="360"/>
      <c r="AO33" s="360"/>
      <c r="AP33" s="360"/>
      <c r="AQ33" s="363"/>
      <c r="AR33" s="364"/>
      <c r="AS33" s="364"/>
      <c r="AT33" s="379" t="str">
        <f>IFERROR(VLOOKUP(AL32,Serientermine,2,FALSE),"")</f>
        <v/>
      </c>
      <c r="AU33" s="438"/>
      <c r="AV33" s="368" t="str">
        <f>IFERROR(VLOOKUP(AU32,Ereignistabelle[],2,FALSE),"")</f>
        <v/>
      </c>
      <c r="AW33" s="360"/>
      <c r="AX33" s="360"/>
      <c r="AY33" s="360"/>
      <c r="AZ33" s="363"/>
      <c r="BA33" s="364"/>
      <c r="BB33" s="364"/>
      <c r="BC33" s="365" t="str">
        <f>IFERROR(VLOOKUP(AU32,Serientermine,2,FALSE),"")</f>
        <v/>
      </c>
    </row>
    <row r="34" spans="1:55" ht="21.95" customHeight="1" x14ac:dyDescent="0.25">
      <c r="A34" s="441" t="s">
        <v>16</v>
      </c>
      <c r="B34" s="442">
        <f>B32+1</f>
        <v>46214</v>
      </c>
      <c r="C34" s="369" t="str">
        <f>IFERROR(VLOOKUP(B34,FeiertageBW[#All],2,FALSE),"")</f>
        <v/>
      </c>
      <c r="D34" s="370"/>
      <c r="E34" s="370"/>
      <c r="F34" s="370"/>
      <c r="G34" s="371"/>
      <c r="H34" s="372"/>
      <c r="I34" s="372"/>
      <c r="J34" s="380"/>
      <c r="K34" s="442">
        <f>K32+1</f>
        <v>46242</v>
      </c>
      <c r="L34" s="369" t="str">
        <f>IFERROR(VLOOKUP(K34,FeiertageBW[#All],2,FALSE),"")</f>
        <v/>
      </c>
      <c r="M34" s="370"/>
      <c r="N34" s="370"/>
      <c r="O34" s="370"/>
      <c r="P34" s="371"/>
      <c r="Q34" s="372"/>
      <c r="R34" s="372"/>
      <c r="S34" s="380"/>
      <c r="T34" s="442">
        <f>T32+1</f>
        <v>46277</v>
      </c>
      <c r="U34" s="369" t="str">
        <f>IFERROR(VLOOKUP(T34,FeiertageBW[#All],2,FALSE),"")</f>
        <v/>
      </c>
      <c r="V34" s="370"/>
      <c r="W34" s="370"/>
      <c r="X34" s="370"/>
      <c r="Y34" s="371"/>
      <c r="Z34" s="372"/>
      <c r="AA34" s="372"/>
      <c r="AB34" s="380"/>
      <c r="AC34" s="442">
        <f>AC32+1</f>
        <v>46305</v>
      </c>
      <c r="AD34" s="369" t="str">
        <f>IFERROR(VLOOKUP(AC34,FeiertageBW[#All],2,FALSE),"")</f>
        <v/>
      </c>
      <c r="AE34" s="370"/>
      <c r="AF34" s="370"/>
      <c r="AG34" s="370"/>
      <c r="AH34" s="371"/>
      <c r="AI34" s="372"/>
      <c r="AJ34" s="372"/>
      <c r="AK34" s="380"/>
      <c r="AL34" s="442">
        <f>AL32+1</f>
        <v>46333</v>
      </c>
      <c r="AM34" s="369" t="str">
        <f>IFERROR(VLOOKUP(AL34,FeiertageBW[#All],2,FALSE),"")</f>
        <v/>
      </c>
      <c r="AN34" s="370"/>
      <c r="AO34" s="370"/>
      <c r="AP34" s="370"/>
      <c r="AQ34" s="371"/>
      <c r="AR34" s="372"/>
      <c r="AS34" s="372"/>
      <c r="AT34" s="380"/>
      <c r="AU34" s="442">
        <f>AU32+1</f>
        <v>46368</v>
      </c>
      <c r="AV34" s="369" t="str">
        <f>IFERROR(VLOOKUP(AU34,FeiertageBW[#All],2,FALSE),"")</f>
        <v/>
      </c>
      <c r="AW34" s="370"/>
      <c r="AX34" s="370"/>
      <c r="AY34" s="370"/>
      <c r="AZ34" s="371"/>
      <c r="BA34" s="372"/>
      <c r="BB34" s="372"/>
      <c r="BC34" s="373"/>
    </row>
    <row r="35" spans="1:55" ht="21.95" customHeight="1" x14ac:dyDescent="0.25">
      <c r="A35" s="441"/>
      <c r="B35" s="443"/>
      <c r="C35" s="374" t="str">
        <f>IFERROR(VLOOKUP(B34,Ereignistabelle[],2,FALSE),"")</f>
        <v/>
      </c>
      <c r="D35" s="375"/>
      <c r="E35" s="375"/>
      <c r="F35" s="375"/>
      <c r="G35" s="375"/>
      <c r="H35" s="376"/>
      <c r="I35" s="376"/>
      <c r="J35" s="381" t="str">
        <f>IFERROR(VLOOKUP(B34,Serientermine,2,FALSE),"")</f>
        <v/>
      </c>
      <c r="K35" s="443"/>
      <c r="L35" s="374" t="str">
        <f>IFERROR(VLOOKUP(K34,Ereignistabelle[],2,FALSE),"")</f>
        <v/>
      </c>
      <c r="M35" s="375"/>
      <c r="N35" s="375"/>
      <c r="O35" s="375"/>
      <c r="P35" s="375"/>
      <c r="Q35" s="376"/>
      <c r="R35" s="376"/>
      <c r="S35" s="381" t="str">
        <f>IFERROR(VLOOKUP(K34,Serientermine,2,FALSE),"")</f>
        <v/>
      </c>
      <c r="T35" s="443"/>
      <c r="U35" s="374" t="str">
        <f>IFERROR(VLOOKUP(T34,Ereignistabelle[],2,FALSE),"")</f>
        <v/>
      </c>
      <c r="V35" s="375"/>
      <c r="W35" s="375"/>
      <c r="X35" s="375"/>
      <c r="Y35" s="375"/>
      <c r="Z35" s="376"/>
      <c r="AA35" s="376"/>
      <c r="AB35" s="381" t="str">
        <f>IFERROR(VLOOKUP(T34,Serientermine,2,FALSE),"")</f>
        <v/>
      </c>
      <c r="AC35" s="443"/>
      <c r="AD35" s="374" t="str">
        <f>IFERROR(VLOOKUP(AC34,Ereignistabelle[],2,FALSE),"")</f>
        <v/>
      </c>
      <c r="AE35" s="375"/>
      <c r="AF35" s="375"/>
      <c r="AG35" s="375"/>
      <c r="AH35" s="375"/>
      <c r="AI35" s="376"/>
      <c r="AJ35" s="376"/>
      <c r="AK35" s="381" t="str">
        <f>IFERROR(VLOOKUP(AC34,Serientermine,2,FALSE),"")</f>
        <v/>
      </c>
      <c r="AL35" s="443"/>
      <c r="AM35" s="374" t="str">
        <f>IFERROR(VLOOKUP(AL34,Ereignistabelle[],2,FALSE),"")</f>
        <v/>
      </c>
      <c r="AN35" s="375"/>
      <c r="AO35" s="375"/>
      <c r="AP35" s="375"/>
      <c r="AQ35" s="375"/>
      <c r="AR35" s="376"/>
      <c r="AS35" s="376"/>
      <c r="AT35" s="381" t="str">
        <f>IFERROR(VLOOKUP(AL34,Serientermine,2,FALSE),"")</f>
        <v/>
      </c>
      <c r="AU35" s="443"/>
      <c r="AV35" s="374" t="str">
        <f>IFERROR(VLOOKUP(AU34,Ereignistabelle[],2,FALSE),"")</f>
        <v/>
      </c>
      <c r="AW35" s="375"/>
      <c r="AX35" s="375"/>
      <c r="AY35" s="375"/>
      <c r="AZ35" s="375"/>
      <c r="BA35" s="376"/>
      <c r="BB35" s="376"/>
      <c r="BC35" s="377" t="str">
        <f>IFERROR(VLOOKUP(AU34,Serientermine,2,FALSE),"")</f>
        <v/>
      </c>
    </row>
    <row r="36" spans="1:55" ht="21.95" customHeight="1" x14ac:dyDescent="0.25">
      <c r="A36" s="441" t="s">
        <v>17</v>
      </c>
      <c r="B36" s="442">
        <f>B34+1</f>
        <v>46215</v>
      </c>
      <c r="C36" s="369" t="str">
        <f>IFERROR(VLOOKUP(B36,FeiertageBW[#All],2,FALSE),"")</f>
        <v/>
      </c>
      <c r="D36" s="370"/>
      <c r="E36" s="370"/>
      <c r="F36" s="370"/>
      <c r="G36" s="371"/>
      <c r="H36" s="372"/>
      <c r="I36" s="372"/>
      <c r="J36" s="380"/>
      <c r="K36" s="442">
        <f>K34+1</f>
        <v>46243</v>
      </c>
      <c r="L36" s="369" t="str">
        <f>IFERROR(VLOOKUP(K36,FeiertageBW[#All],2,FALSE),"")</f>
        <v/>
      </c>
      <c r="M36" s="370"/>
      <c r="N36" s="370"/>
      <c r="O36" s="370"/>
      <c r="P36" s="371"/>
      <c r="Q36" s="372"/>
      <c r="R36" s="372"/>
      <c r="S36" s="380"/>
      <c r="T36" s="442">
        <f>T34+1</f>
        <v>46278</v>
      </c>
      <c r="U36" s="369" t="str">
        <f>IFERROR(VLOOKUP(T36,FeiertageBW[#All],2,FALSE),"")</f>
        <v/>
      </c>
      <c r="V36" s="370"/>
      <c r="W36" s="370"/>
      <c r="X36" s="370"/>
      <c r="Y36" s="371"/>
      <c r="Z36" s="372"/>
      <c r="AA36" s="372"/>
      <c r="AB36" s="380"/>
      <c r="AC36" s="442">
        <f>AC34+1</f>
        <v>46306</v>
      </c>
      <c r="AD36" s="369" t="str">
        <f>IFERROR(VLOOKUP(AC36,FeiertageBW[#All],2,FALSE),"")</f>
        <v/>
      </c>
      <c r="AE36" s="370"/>
      <c r="AF36" s="370"/>
      <c r="AG36" s="370"/>
      <c r="AH36" s="371"/>
      <c r="AI36" s="372"/>
      <c r="AJ36" s="372"/>
      <c r="AK36" s="380"/>
      <c r="AL36" s="442">
        <f>AL34+1</f>
        <v>46334</v>
      </c>
      <c r="AM36" s="369" t="str">
        <f>IFERROR(VLOOKUP(AL36,FeiertageBW[#All],2,FALSE),"")</f>
        <v/>
      </c>
      <c r="AN36" s="370"/>
      <c r="AO36" s="370"/>
      <c r="AP36" s="370"/>
      <c r="AQ36" s="371"/>
      <c r="AR36" s="372"/>
      <c r="AS36" s="372"/>
      <c r="AT36" s="380"/>
      <c r="AU36" s="442">
        <f>AU34+1</f>
        <v>46369</v>
      </c>
      <c r="AV36" s="369" t="str">
        <f>IFERROR(VLOOKUP(AU36,FeiertageBW[#All],2,FALSE),"")</f>
        <v>3. Advent</v>
      </c>
      <c r="AW36" s="370"/>
      <c r="AX36" s="370"/>
      <c r="AY36" s="370"/>
      <c r="AZ36" s="371"/>
      <c r="BA36" s="372"/>
      <c r="BB36" s="372"/>
      <c r="BC36" s="373"/>
    </row>
    <row r="37" spans="1:55" ht="21.95" customHeight="1" x14ac:dyDescent="0.25">
      <c r="A37" s="441"/>
      <c r="B37" s="443"/>
      <c r="C37" s="374" t="str">
        <f>IFERROR(VLOOKUP(B36,Ereignistabelle[],2,FALSE),"")</f>
        <v/>
      </c>
      <c r="D37" s="375"/>
      <c r="E37" s="375"/>
      <c r="F37" s="375"/>
      <c r="G37" s="375"/>
      <c r="H37" s="376"/>
      <c r="I37" s="376"/>
      <c r="J37" s="381" t="str">
        <f>IFERROR(VLOOKUP(B36,Serientermine,2,FALSE),"")</f>
        <v/>
      </c>
      <c r="K37" s="443"/>
      <c r="L37" s="374" t="str">
        <f>IFERROR(VLOOKUP(K36,Ereignistabelle[],2,FALSE),"")</f>
        <v/>
      </c>
      <c r="M37" s="375"/>
      <c r="N37" s="375"/>
      <c r="O37" s="375"/>
      <c r="P37" s="375"/>
      <c r="Q37" s="376"/>
      <c r="R37" s="376"/>
      <c r="S37" s="381" t="str">
        <f>IFERROR(VLOOKUP(K36,Serientermine,2,FALSE),"")</f>
        <v/>
      </c>
      <c r="T37" s="443"/>
      <c r="U37" s="374" t="str">
        <f>IFERROR(VLOOKUP(T36,Ereignistabelle[],2,FALSE),"")</f>
        <v/>
      </c>
      <c r="V37" s="375"/>
      <c r="W37" s="375"/>
      <c r="X37" s="375"/>
      <c r="Y37" s="375"/>
      <c r="Z37" s="376"/>
      <c r="AA37" s="376"/>
      <c r="AB37" s="381" t="str">
        <f>IFERROR(VLOOKUP(T36,Serientermine,2,FALSE),"")</f>
        <v/>
      </c>
      <c r="AC37" s="443"/>
      <c r="AD37" s="374" t="str">
        <f>IFERROR(VLOOKUP(AC36,Ereignistabelle[],2,FALSE),"")</f>
        <v/>
      </c>
      <c r="AE37" s="375"/>
      <c r="AF37" s="375"/>
      <c r="AG37" s="375"/>
      <c r="AH37" s="375"/>
      <c r="AI37" s="376"/>
      <c r="AJ37" s="376"/>
      <c r="AK37" s="381" t="str">
        <f>IFERROR(VLOOKUP(AC36,Serientermine,2,FALSE),"")</f>
        <v/>
      </c>
      <c r="AL37" s="443"/>
      <c r="AM37" s="374" t="str">
        <f>IFERROR(VLOOKUP(AL36,Ereignistabelle[],2,FALSE),"")</f>
        <v/>
      </c>
      <c r="AN37" s="375"/>
      <c r="AO37" s="375"/>
      <c r="AP37" s="375"/>
      <c r="AQ37" s="375"/>
      <c r="AR37" s="376"/>
      <c r="AS37" s="376"/>
      <c r="AT37" s="381" t="str">
        <f>IFERROR(VLOOKUP(AL36,Serientermine,2,FALSE),"")</f>
        <v/>
      </c>
      <c r="AU37" s="443"/>
      <c r="AV37" s="374" t="str">
        <f>IFERROR(VLOOKUP(AU36,Ereignistabelle[],2,FALSE),"")</f>
        <v/>
      </c>
      <c r="AW37" s="375"/>
      <c r="AX37" s="375"/>
      <c r="AY37" s="375"/>
      <c r="AZ37" s="375"/>
      <c r="BA37" s="376"/>
      <c r="BB37" s="376"/>
      <c r="BC37" s="377" t="str">
        <f>IFERROR(VLOOKUP(AU36,Serientermine,2,FALSE),"")</f>
        <v/>
      </c>
    </row>
    <row r="38" spans="1:55" ht="21.95" customHeight="1" x14ac:dyDescent="0.25">
      <c r="A38" s="439" t="s">
        <v>18</v>
      </c>
      <c r="B38" s="437">
        <f>B36+1</f>
        <v>46216</v>
      </c>
      <c r="C38" s="366" t="str">
        <f>IFERROR(VLOOKUP(B38,FeiertageBW[#All],2,FALSE),"")</f>
        <v/>
      </c>
      <c r="D38" s="367"/>
      <c r="E38" s="367"/>
      <c r="F38" s="367"/>
      <c r="G38" s="360"/>
      <c r="H38" s="359"/>
      <c r="I38" s="359"/>
      <c r="J38" s="378"/>
      <c r="K38" s="437">
        <f>K36+1</f>
        <v>46244</v>
      </c>
      <c r="L38" s="366" t="str">
        <f>IFERROR(VLOOKUP(K38,FeiertageBW[#All],2,FALSE),"")</f>
        <v/>
      </c>
      <c r="M38" s="367"/>
      <c r="N38" s="367"/>
      <c r="O38" s="367"/>
      <c r="P38" s="360"/>
      <c r="Q38" s="359"/>
      <c r="R38" s="359"/>
      <c r="S38" s="378"/>
      <c r="T38" s="437">
        <f>T36+1</f>
        <v>46279</v>
      </c>
      <c r="U38" s="366" t="str">
        <f>IFERROR(VLOOKUP(T38,FeiertageBW[#All],2,FALSE),"")</f>
        <v/>
      </c>
      <c r="V38" s="367"/>
      <c r="W38" s="367"/>
      <c r="X38" s="367"/>
      <c r="Y38" s="360"/>
      <c r="Z38" s="359"/>
      <c r="AA38" s="359"/>
      <c r="AB38" s="378"/>
      <c r="AC38" s="437">
        <f>AC36+1</f>
        <v>46307</v>
      </c>
      <c r="AD38" s="366" t="str">
        <f>IFERROR(VLOOKUP(AC38,FeiertageBW[#All],2,FALSE),"")</f>
        <v/>
      </c>
      <c r="AE38" s="367"/>
      <c r="AF38" s="367"/>
      <c r="AG38" s="367"/>
      <c r="AH38" s="360"/>
      <c r="AI38" s="359"/>
      <c r="AJ38" s="359"/>
      <c r="AK38" s="378"/>
      <c r="AL38" s="437">
        <f>AL36+1</f>
        <v>46335</v>
      </c>
      <c r="AM38" s="366" t="str">
        <f>IFERROR(VLOOKUP(AL38,FeiertageBW[#All],2,FALSE),"")</f>
        <v/>
      </c>
      <c r="AN38" s="367"/>
      <c r="AO38" s="367"/>
      <c r="AP38" s="367"/>
      <c r="AQ38" s="360"/>
      <c r="AR38" s="359"/>
      <c r="AS38" s="359"/>
      <c r="AT38" s="378"/>
      <c r="AU38" s="437">
        <f>AU36+1</f>
        <v>46370</v>
      </c>
      <c r="AV38" s="366" t="str">
        <f>IFERROR(VLOOKUP(AU38,FeiertageBW[#All],2,FALSE),"")</f>
        <v/>
      </c>
      <c r="AW38" s="367"/>
      <c r="AX38" s="367"/>
      <c r="AY38" s="367"/>
      <c r="AZ38" s="360"/>
      <c r="BA38" s="359"/>
      <c r="BB38" s="359"/>
      <c r="BC38" s="361"/>
    </row>
    <row r="39" spans="1:55" ht="21.95" customHeight="1" x14ac:dyDescent="0.25">
      <c r="A39" s="439"/>
      <c r="B39" s="438"/>
      <c r="C39" s="368" t="str">
        <f>IFERROR(VLOOKUP(B38,Ereignistabelle[],2,FALSE),"")</f>
        <v/>
      </c>
      <c r="D39" s="363"/>
      <c r="E39" s="363"/>
      <c r="F39" s="363"/>
      <c r="G39" s="363"/>
      <c r="H39" s="364"/>
      <c r="I39" s="364"/>
      <c r="J39" s="379" t="str">
        <f>IFERROR(VLOOKUP(B38,Serientermine,2,FALSE),"")</f>
        <v/>
      </c>
      <c r="K39" s="438"/>
      <c r="L39" s="368" t="str">
        <f>IFERROR(VLOOKUP(K38,Ereignistabelle[],2,FALSE),"")</f>
        <v/>
      </c>
      <c r="M39" s="363"/>
      <c r="N39" s="363"/>
      <c r="O39" s="363"/>
      <c r="P39" s="363"/>
      <c r="Q39" s="364"/>
      <c r="R39" s="364"/>
      <c r="S39" s="379" t="str">
        <f>IFERROR(VLOOKUP(K38,Serientermine,2,FALSE),"")</f>
        <v/>
      </c>
      <c r="T39" s="438"/>
      <c r="U39" s="368" t="str">
        <f>IFERROR(VLOOKUP(T38,Ereignistabelle[],2,FALSE),"")</f>
        <v/>
      </c>
      <c r="V39" s="363"/>
      <c r="W39" s="363"/>
      <c r="X39" s="363"/>
      <c r="Y39" s="363"/>
      <c r="Z39" s="364"/>
      <c r="AA39" s="364"/>
      <c r="AB39" s="379" t="str">
        <f>IFERROR(VLOOKUP(T38,Serientermine,2,FALSE),"")</f>
        <v/>
      </c>
      <c r="AC39" s="438"/>
      <c r="AD39" s="368" t="str">
        <f>IFERROR(VLOOKUP(AC38,Ereignistabelle[],2,FALSE),"")</f>
        <v/>
      </c>
      <c r="AE39" s="363"/>
      <c r="AF39" s="363"/>
      <c r="AG39" s="363"/>
      <c r="AH39" s="363"/>
      <c r="AI39" s="364"/>
      <c r="AJ39" s="364"/>
      <c r="AK39" s="379" t="str">
        <f>IFERROR(VLOOKUP(AC38,Serientermine,2,FALSE),"")</f>
        <v/>
      </c>
      <c r="AL39" s="438"/>
      <c r="AM39" s="368" t="str">
        <f>IFERROR(VLOOKUP(AL38,Ereignistabelle[],2,FALSE),"")</f>
        <v/>
      </c>
      <c r="AN39" s="363"/>
      <c r="AO39" s="363"/>
      <c r="AP39" s="363"/>
      <c r="AQ39" s="363"/>
      <c r="AR39" s="364"/>
      <c r="AS39" s="364"/>
      <c r="AT39" s="379" t="str">
        <f>IFERROR(VLOOKUP(AL38,Serientermine,2,FALSE),"")</f>
        <v/>
      </c>
      <c r="AU39" s="438"/>
      <c r="AV39" s="368" t="str">
        <f>IFERROR(VLOOKUP(AU38,Ereignistabelle[],2,FALSE),"")</f>
        <v/>
      </c>
      <c r="AW39" s="363"/>
      <c r="AX39" s="363"/>
      <c r="AY39" s="363"/>
      <c r="AZ39" s="363"/>
      <c r="BA39" s="364"/>
      <c r="BB39" s="364"/>
      <c r="BC39" s="365" t="str">
        <f>IFERROR(VLOOKUP(AU38,Serientermine,2,FALSE),"")</f>
        <v/>
      </c>
    </row>
    <row r="40" spans="1:55" ht="21.95" customHeight="1" x14ac:dyDescent="0.25">
      <c r="A40" s="439" t="s">
        <v>14</v>
      </c>
      <c r="B40" s="437">
        <f>B38+1</f>
        <v>46217</v>
      </c>
      <c r="C40" s="366" t="str">
        <f>IFERROR(VLOOKUP(B40,FeiertageBW[#All],2,FALSE),"")</f>
        <v/>
      </c>
      <c r="D40" s="367"/>
      <c r="E40" s="367"/>
      <c r="F40" s="367"/>
      <c r="G40" s="360"/>
      <c r="H40" s="359"/>
      <c r="I40" s="359"/>
      <c r="J40" s="378"/>
      <c r="K40" s="437">
        <f>K38+1</f>
        <v>46245</v>
      </c>
      <c r="L40" s="366" t="str">
        <f>IFERROR(VLOOKUP(K40,FeiertageBW[#All],2,FALSE),"")</f>
        <v/>
      </c>
      <c r="M40" s="367"/>
      <c r="N40" s="367"/>
      <c r="O40" s="367"/>
      <c r="P40" s="360"/>
      <c r="Q40" s="359"/>
      <c r="R40" s="359"/>
      <c r="S40" s="378"/>
      <c r="T40" s="437">
        <f>T38+1</f>
        <v>46280</v>
      </c>
      <c r="U40" s="366" t="str">
        <f>IFERROR(VLOOKUP(T40,FeiertageBW[#All],2,FALSE),"")</f>
        <v/>
      </c>
      <c r="V40" s="367"/>
      <c r="W40" s="367"/>
      <c r="X40" s="367"/>
      <c r="Y40" s="360"/>
      <c r="Z40" s="359"/>
      <c r="AA40" s="359"/>
      <c r="AB40" s="378"/>
      <c r="AC40" s="437">
        <f>AC38+1</f>
        <v>46308</v>
      </c>
      <c r="AD40" s="366" t="str">
        <f>IFERROR(VLOOKUP(AC40,FeiertageBW[#All],2,FALSE),"")</f>
        <v/>
      </c>
      <c r="AE40" s="367"/>
      <c r="AF40" s="367"/>
      <c r="AG40" s="367"/>
      <c r="AH40" s="360"/>
      <c r="AI40" s="359"/>
      <c r="AJ40" s="359"/>
      <c r="AK40" s="378"/>
      <c r="AL40" s="437">
        <f>AL38+1</f>
        <v>46336</v>
      </c>
      <c r="AM40" s="366" t="str">
        <f>IFERROR(VLOOKUP(AL40,FeiertageBW[#All],2,FALSE),"")</f>
        <v/>
      </c>
      <c r="AN40" s="367"/>
      <c r="AO40" s="367"/>
      <c r="AP40" s="367"/>
      <c r="AQ40" s="360"/>
      <c r="AR40" s="359"/>
      <c r="AS40" s="359"/>
      <c r="AT40" s="378"/>
      <c r="AU40" s="437">
        <f>AU38+1</f>
        <v>46371</v>
      </c>
      <c r="AV40" s="366" t="str">
        <f>IFERROR(VLOOKUP(AU40,FeiertageBW[#All],2,FALSE),"")</f>
        <v/>
      </c>
      <c r="AW40" s="367"/>
      <c r="AX40" s="367"/>
      <c r="AY40" s="367"/>
      <c r="AZ40" s="360"/>
      <c r="BA40" s="359"/>
      <c r="BB40" s="359"/>
      <c r="BC40" s="361"/>
    </row>
    <row r="41" spans="1:55" ht="21.95" customHeight="1" x14ac:dyDescent="0.25">
      <c r="A41" s="439"/>
      <c r="B41" s="438"/>
      <c r="C41" s="368" t="str">
        <f>IFERROR(VLOOKUP(B40,Ereignistabelle[],2,FALSE),"")</f>
        <v/>
      </c>
      <c r="D41" s="363"/>
      <c r="E41" s="363"/>
      <c r="F41" s="363"/>
      <c r="G41" s="363"/>
      <c r="H41" s="364"/>
      <c r="I41" s="364"/>
      <c r="J41" s="379" t="str">
        <f>IFERROR(VLOOKUP(B40,Serientermine,2,FALSE),"")</f>
        <v/>
      </c>
      <c r="K41" s="438"/>
      <c r="L41" s="368" t="str">
        <f>IFERROR(VLOOKUP(K40,Ereignistabelle[],2,FALSE),"")</f>
        <v/>
      </c>
      <c r="M41" s="363"/>
      <c r="N41" s="363"/>
      <c r="O41" s="363"/>
      <c r="P41" s="363"/>
      <c r="Q41" s="364"/>
      <c r="R41" s="364"/>
      <c r="S41" s="379" t="str">
        <f>IFERROR(VLOOKUP(K40,Serientermine,2,FALSE),"")</f>
        <v/>
      </c>
      <c r="T41" s="438"/>
      <c r="U41" s="368" t="str">
        <f>IFERROR(VLOOKUP(T40,Ereignistabelle[],2,FALSE),"")</f>
        <v/>
      </c>
      <c r="V41" s="363"/>
      <c r="W41" s="363"/>
      <c r="X41" s="363"/>
      <c r="Y41" s="363"/>
      <c r="Z41" s="364"/>
      <c r="AA41" s="364"/>
      <c r="AB41" s="379" t="str">
        <f>IFERROR(VLOOKUP(T40,Serientermine,2,FALSE),"")</f>
        <v/>
      </c>
      <c r="AC41" s="438"/>
      <c r="AD41" s="368" t="str">
        <f>IFERROR(VLOOKUP(AC40,Ereignistabelle[],2,FALSE),"")</f>
        <v/>
      </c>
      <c r="AE41" s="363"/>
      <c r="AF41" s="363"/>
      <c r="AG41" s="363"/>
      <c r="AH41" s="363"/>
      <c r="AI41" s="364"/>
      <c r="AJ41" s="364"/>
      <c r="AK41" s="379" t="str">
        <f>IFERROR(VLOOKUP(AC40,Serientermine,2,FALSE),"")</f>
        <v/>
      </c>
      <c r="AL41" s="438"/>
      <c r="AM41" s="368" t="str">
        <f>IFERROR(VLOOKUP(AL40,Ereignistabelle[],2,FALSE),"")</f>
        <v/>
      </c>
      <c r="AN41" s="363"/>
      <c r="AO41" s="363"/>
      <c r="AP41" s="363"/>
      <c r="AQ41" s="363"/>
      <c r="AR41" s="364"/>
      <c r="AS41" s="364"/>
      <c r="AT41" s="379" t="str">
        <f>IFERROR(VLOOKUP(AL40,Serientermine,2,FALSE),"")</f>
        <v/>
      </c>
      <c r="AU41" s="438"/>
      <c r="AV41" s="368" t="str">
        <f>IFERROR(VLOOKUP(AU40,Ereignistabelle[],2,FALSE),"")</f>
        <v/>
      </c>
      <c r="AW41" s="363"/>
      <c r="AX41" s="363"/>
      <c r="AY41" s="363"/>
      <c r="AZ41" s="363"/>
      <c r="BA41" s="364"/>
      <c r="BB41" s="364"/>
      <c r="BC41" s="365" t="str">
        <f>IFERROR(VLOOKUP(AU40,Serientermine,2,FALSE),"")</f>
        <v/>
      </c>
    </row>
    <row r="42" spans="1:55" ht="21.95" customHeight="1" x14ac:dyDescent="0.25">
      <c r="A42" s="439" t="s">
        <v>13</v>
      </c>
      <c r="B42" s="437">
        <f t="shared" ref="B42" si="0">B40+1</f>
        <v>46218</v>
      </c>
      <c r="C42" s="366" t="str">
        <f>IFERROR(VLOOKUP(B42,FeiertageBW[#All],2,FALSE),"")</f>
        <v/>
      </c>
      <c r="D42" s="367"/>
      <c r="E42" s="367"/>
      <c r="F42" s="367"/>
      <c r="G42" s="360"/>
      <c r="H42" s="359"/>
      <c r="I42" s="359"/>
      <c r="J42" s="378" t="str">
        <f>IF(B42&lt;&gt;"",TRUNC((B42-WEEKDAY(B42,2)-DATE(YEAR(B42+4-WEEKDAY(B42,2)),1,-10))/7)&amp;"","")</f>
        <v>29</v>
      </c>
      <c r="K42" s="437">
        <f t="shared" ref="K42" si="1">K40+1</f>
        <v>46246</v>
      </c>
      <c r="L42" s="366" t="str">
        <f>IFERROR(VLOOKUP(K42,FeiertageBW[#All],2,FALSE),"")</f>
        <v/>
      </c>
      <c r="M42" s="367"/>
      <c r="N42" s="367"/>
      <c r="O42" s="367"/>
      <c r="P42" s="360"/>
      <c r="Q42" s="359"/>
      <c r="R42" s="359"/>
      <c r="S42" s="378" t="str">
        <f>IF(K42&lt;&gt;"",TRUNC((K42-WEEKDAY(K42,2)-DATE(YEAR(K42+4-WEEKDAY(K42,2)),1,-10))/7)&amp;"","")</f>
        <v>33</v>
      </c>
      <c r="T42" s="437">
        <f t="shared" ref="T42" si="2">T40+1</f>
        <v>46281</v>
      </c>
      <c r="U42" s="366" t="str">
        <f>IFERROR(VLOOKUP(T42,FeiertageBW[#All],2,FALSE),"")</f>
        <v/>
      </c>
      <c r="V42" s="367"/>
      <c r="W42" s="367"/>
      <c r="X42" s="367"/>
      <c r="Y42" s="360"/>
      <c r="Z42" s="359"/>
      <c r="AA42" s="359"/>
      <c r="AB42" s="378" t="str">
        <f>IF(T42&lt;&gt;"",TRUNC((T42-WEEKDAY(T42,2)-DATE(YEAR(T42+4-WEEKDAY(T42,2)),1,-10))/7)&amp;"","")</f>
        <v>38</v>
      </c>
      <c r="AC42" s="437">
        <f t="shared" ref="AC42" si="3">AC40+1</f>
        <v>46309</v>
      </c>
      <c r="AD42" s="366" t="str">
        <f>IFERROR(VLOOKUP(AC42,FeiertageBW[#All],2,FALSE),"")</f>
        <v/>
      </c>
      <c r="AE42" s="367"/>
      <c r="AF42" s="367"/>
      <c r="AG42" s="367"/>
      <c r="AH42" s="360"/>
      <c r="AI42" s="359"/>
      <c r="AJ42" s="359"/>
      <c r="AK42" s="378" t="str">
        <f>IF(AC42&lt;&gt;"",TRUNC((AC42-WEEKDAY(AC42,2)-DATE(YEAR(AC42+4-WEEKDAY(AC42,2)),1,-10))/7)&amp;"","")</f>
        <v>42</v>
      </c>
      <c r="AL42" s="437">
        <f t="shared" ref="AL42" si="4">AL40+1</f>
        <v>46337</v>
      </c>
      <c r="AM42" s="366" t="str">
        <f>IFERROR(VLOOKUP(AL42,FeiertageBW[#All],2,FALSE),"")</f>
        <v/>
      </c>
      <c r="AN42" s="367"/>
      <c r="AO42" s="367"/>
      <c r="AP42" s="367"/>
      <c r="AQ42" s="360"/>
      <c r="AR42" s="359"/>
      <c r="AS42" s="359"/>
      <c r="AT42" s="378" t="str">
        <f>IF(AL42&lt;&gt;"",TRUNC((AL42-WEEKDAY(AL42,2)-DATE(YEAR(AL42+4-WEEKDAY(AL42,2)),1,-10))/7)&amp;"","")</f>
        <v>46</v>
      </c>
      <c r="AU42" s="437">
        <f t="shared" ref="AU42" si="5">AU40+1</f>
        <v>46372</v>
      </c>
      <c r="AV42" s="366" t="str">
        <f>IFERROR(VLOOKUP(AU42,FeiertageBW[#All],2,FALSE),"")</f>
        <v/>
      </c>
      <c r="AW42" s="367"/>
      <c r="AX42" s="367"/>
      <c r="AY42" s="367"/>
      <c r="AZ42" s="360"/>
      <c r="BA42" s="359"/>
      <c r="BB42" s="359"/>
      <c r="BC42" s="361" t="str">
        <f>IF(AU42&lt;&gt;"",TRUNC((AU42-WEEKDAY(AU42,2)-DATE(YEAR(AU42+4-WEEKDAY(AU42,2)),1,-10))/7)&amp;"","")</f>
        <v>51</v>
      </c>
    </row>
    <row r="43" spans="1:55" ht="21.95" customHeight="1" x14ac:dyDescent="0.25">
      <c r="A43" s="439"/>
      <c r="B43" s="438"/>
      <c r="C43" s="368" t="str">
        <f>IFERROR(VLOOKUP(B42,Ereignistabelle[],2,FALSE),"")</f>
        <v/>
      </c>
      <c r="D43" s="363"/>
      <c r="E43" s="363"/>
      <c r="F43" s="363"/>
      <c r="G43" s="363"/>
      <c r="H43" s="364"/>
      <c r="I43" s="364"/>
      <c r="J43" s="379" t="str">
        <f>IFERROR(VLOOKUP(B42,Serientermine,2,FALSE),"")</f>
        <v/>
      </c>
      <c r="K43" s="438"/>
      <c r="L43" s="368" t="str">
        <f>IFERROR(VLOOKUP(K42,Ereignistabelle[],2,FALSE),"")</f>
        <v/>
      </c>
      <c r="M43" s="363"/>
      <c r="N43" s="363"/>
      <c r="O43" s="363"/>
      <c r="P43" s="363"/>
      <c r="Q43" s="364"/>
      <c r="R43" s="364"/>
      <c r="S43" s="379" t="str">
        <f>IFERROR(VLOOKUP(K42,Serientermine,2,FALSE),"")</f>
        <v/>
      </c>
      <c r="T43" s="438"/>
      <c r="U43" s="368" t="str">
        <f>IFERROR(VLOOKUP(T42,Ereignistabelle[],2,FALSE),"")</f>
        <v/>
      </c>
      <c r="V43" s="363"/>
      <c r="W43" s="363"/>
      <c r="X43" s="363"/>
      <c r="Y43" s="363"/>
      <c r="Z43" s="364"/>
      <c r="AA43" s="364"/>
      <c r="AB43" s="379" t="str">
        <f>IFERROR(VLOOKUP(T42,Serientermine,2,FALSE),"")</f>
        <v/>
      </c>
      <c r="AC43" s="438"/>
      <c r="AD43" s="368" t="str">
        <f>IFERROR(VLOOKUP(AC42,Ereignistabelle[],2,FALSE),"")</f>
        <v/>
      </c>
      <c r="AE43" s="363"/>
      <c r="AF43" s="363"/>
      <c r="AG43" s="363"/>
      <c r="AH43" s="363"/>
      <c r="AI43" s="364"/>
      <c r="AJ43" s="364"/>
      <c r="AK43" s="379" t="str">
        <f>IFERROR(VLOOKUP(AC42,Serientermine,2,FALSE),"")</f>
        <v/>
      </c>
      <c r="AL43" s="438"/>
      <c r="AM43" s="368" t="str">
        <f>IFERROR(VLOOKUP(AL42,Ereignistabelle[],2,FALSE),"")</f>
        <v/>
      </c>
      <c r="AN43" s="363"/>
      <c r="AO43" s="363"/>
      <c r="AP43" s="363"/>
      <c r="AQ43" s="363"/>
      <c r="AR43" s="364"/>
      <c r="AS43" s="364"/>
      <c r="AT43" s="379" t="str">
        <f>IFERROR(VLOOKUP(AL42,Serientermine,2,FALSE),"")</f>
        <v/>
      </c>
      <c r="AU43" s="438"/>
      <c r="AV43" s="368" t="str">
        <f>IFERROR(VLOOKUP(AU42,Ereignistabelle[],2,FALSE),"")</f>
        <v/>
      </c>
      <c r="AW43" s="363"/>
      <c r="AX43" s="363"/>
      <c r="AY43" s="363"/>
      <c r="AZ43" s="363"/>
      <c r="BA43" s="364"/>
      <c r="BB43" s="364"/>
      <c r="BC43" s="365" t="str">
        <f>IFERROR(VLOOKUP(AU42,Serientermine,2,FALSE),"")</f>
        <v/>
      </c>
    </row>
    <row r="44" spans="1:55" ht="21.95" customHeight="1" x14ac:dyDescent="0.25">
      <c r="A44" s="439" t="s">
        <v>12</v>
      </c>
      <c r="B44" s="437">
        <f>B42+1</f>
        <v>46219</v>
      </c>
      <c r="C44" s="366" t="str">
        <f>IFERROR(VLOOKUP(B44,FeiertageBW[#All],2,FALSE),"")</f>
        <v/>
      </c>
      <c r="D44" s="367"/>
      <c r="E44" s="367"/>
      <c r="F44" s="367"/>
      <c r="G44" s="360"/>
      <c r="H44" s="359"/>
      <c r="I44" s="359"/>
      <c r="J44" s="378"/>
      <c r="K44" s="437">
        <f>K42+1</f>
        <v>46247</v>
      </c>
      <c r="L44" s="366" t="str">
        <f>IFERROR(VLOOKUP(K44,FeiertageBW[#All],2,FALSE),"")</f>
        <v/>
      </c>
      <c r="M44" s="367"/>
      <c r="N44" s="367"/>
      <c r="O44" s="367"/>
      <c r="P44" s="360"/>
      <c r="Q44" s="359"/>
      <c r="R44" s="359"/>
      <c r="S44" s="378"/>
      <c r="T44" s="437">
        <f>T42+1</f>
        <v>46282</v>
      </c>
      <c r="U44" s="366" t="str">
        <f>IFERROR(VLOOKUP(T44,FeiertageBW[#All],2,FALSE),"")</f>
        <v/>
      </c>
      <c r="V44" s="367"/>
      <c r="W44" s="367"/>
      <c r="X44" s="367"/>
      <c r="Y44" s="360"/>
      <c r="Z44" s="359"/>
      <c r="AA44" s="359"/>
      <c r="AB44" s="378"/>
      <c r="AC44" s="437">
        <f>AC42+1</f>
        <v>46310</v>
      </c>
      <c r="AD44" s="366" t="str">
        <f>IFERROR(VLOOKUP(AC44,FeiertageBW[#All],2,FALSE),"")</f>
        <v/>
      </c>
      <c r="AE44" s="367"/>
      <c r="AF44" s="367"/>
      <c r="AG44" s="367"/>
      <c r="AH44" s="360"/>
      <c r="AI44" s="359"/>
      <c r="AJ44" s="359"/>
      <c r="AK44" s="378"/>
      <c r="AL44" s="437">
        <f>AL42+1</f>
        <v>46338</v>
      </c>
      <c r="AM44" s="366" t="str">
        <f>IFERROR(VLOOKUP(AL44,FeiertageBW[#All],2,FALSE),"")</f>
        <v/>
      </c>
      <c r="AN44" s="367"/>
      <c r="AO44" s="367"/>
      <c r="AP44" s="367"/>
      <c r="AQ44" s="360"/>
      <c r="AR44" s="359"/>
      <c r="AS44" s="359"/>
      <c r="AT44" s="378"/>
      <c r="AU44" s="437">
        <f>AU42+1</f>
        <v>46373</v>
      </c>
      <c r="AV44" s="366" t="str">
        <f>IFERROR(VLOOKUP(AU44,FeiertageBW[#All],2,FALSE),"")</f>
        <v/>
      </c>
      <c r="AW44" s="367"/>
      <c r="AX44" s="367"/>
      <c r="AY44" s="367"/>
      <c r="AZ44" s="360"/>
      <c r="BA44" s="359"/>
      <c r="BB44" s="359"/>
      <c r="BC44" s="361"/>
    </row>
    <row r="45" spans="1:55" ht="21.95" customHeight="1" x14ac:dyDescent="0.25">
      <c r="A45" s="439"/>
      <c r="B45" s="438"/>
      <c r="C45" s="368" t="str">
        <f>IFERROR(VLOOKUP(B44,Ereignistabelle[],2,FALSE),"")</f>
        <v/>
      </c>
      <c r="D45" s="363"/>
      <c r="E45" s="363"/>
      <c r="F45" s="363"/>
      <c r="G45" s="363"/>
      <c r="H45" s="364"/>
      <c r="I45" s="364"/>
      <c r="J45" s="379" t="str">
        <f>IFERROR(VLOOKUP(B44,Serientermine,2,FALSE),"")</f>
        <v/>
      </c>
      <c r="K45" s="438"/>
      <c r="L45" s="368" t="str">
        <f>IFERROR(VLOOKUP(K44,Ereignistabelle[],2,FALSE),"")</f>
        <v/>
      </c>
      <c r="M45" s="363"/>
      <c r="N45" s="363"/>
      <c r="O45" s="363"/>
      <c r="P45" s="363"/>
      <c r="Q45" s="364"/>
      <c r="R45" s="364"/>
      <c r="S45" s="379" t="str">
        <f>IFERROR(VLOOKUP(K44,Serientermine,2,FALSE),"")</f>
        <v/>
      </c>
      <c r="T45" s="438"/>
      <c r="U45" s="368" t="str">
        <f>IFERROR(VLOOKUP(T44,Ereignistabelle[],2,FALSE),"")</f>
        <v/>
      </c>
      <c r="V45" s="363"/>
      <c r="W45" s="363"/>
      <c r="X45" s="363"/>
      <c r="Y45" s="363"/>
      <c r="Z45" s="364"/>
      <c r="AA45" s="364"/>
      <c r="AB45" s="379" t="str">
        <f>IFERROR(VLOOKUP(T44,Serientermine,2,FALSE),"")</f>
        <v/>
      </c>
      <c r="AC45" s="438"/>
      <c r="AD45" s="368" t="str">
        <f>IFERROR(VLOOKUP(AC44,Ereignistabelle[],2,FALSE),"")</f>
        <v/>
      </c>
      <c r="AE45" s="363"/>
      <c r="AF45" s="363"/>
      <c r="AG45" s="363"/>
      <c r="AH45" s="363"/>
      <c r="AI45" s="364"/>
      <c r="AJ45" s="364"/>
      <c r="AK45" s="379" t="str">
        <f>IFERROR(VLOOKUP(AC44,Serientermine,2,FALSE),"")</f>
        <v/>
      </c>
      <c r="AL45" s="438"/>
      <c r="AM45" s="368" t="str">
        <f>IFERROR(VLOOKUP(AL44,Ereignistabelle[],2,FALSE),"")</f>
        <v/>
      </c>
      <c r="AN45" s="363"/>
      <c r="AO45" s="363"/>
      <c r="AP45" s="363"/>
      <c r="AQ45" s="363"/>
      <c r="AR45" s="364"/>
      <c r="AS45" s="364"/>
      <c r="AT45" s="379" t="str">
        <f>IFERROR(VLOOKUP(AL44,Serientermine,2,FALSE),"")</f>
        <v/>
      </c>
      <c r="AU45" s="438"/>
      <c r="AV45" s="368" t="str">
        <f>IFERROR(VLOOKUP(AU44,Ereignistabelle[],2,FALSE),"")</f>
        <v/>
      </c>
      <c r="AW45" s="363"/>
      <c r="AX45" s="363"/>
      <c r="AY45" s="363"/>
      <c r="AZ45" s="363"/>
      <c r="BA45" s="364"/>
      <c r="BB45" s="364"/>
      <c r="BC45" s="365" t="str">
        <f>IFERROR(VLOOKUP(AU44,Serientermine,2,FALSE),"")</f>
        <v/>
      </c>
    </row>
    <row r="46" spans="1:55" ht="21.95" customHeight="1" x14ac:dyDescent="0.25">
      <c r="A46" s="439" t="s">
        <v>15</v>
      </c>
      <c r="B46" s="437">
        <f>B44+1</f>
        <v>46220</v>
      </c>
      <c r="C46" s="366" t="str">
        <f>IFERROR(VLOOKUP(B46,FeiertageBW[#All],2,FALSE),"")</f>
        <v/>
      </c>
      <c r="D46" s="367"/>
      <c r="E46" s="367"/>
      <c r="F46" s="367"/>
      <c r="G46" s="360"/>
      <c r="H46" s="359"/>
      <c r="I46" s="359"/>
      <c r="J46" s="378"/>
      <c r="K46" s="437">
        <f>K44+1</f>
        <v>46248</v>
      </c>
      <c r="L46" s="366" t="str">
        <f>IFERROR(VLOOKUP(K46,FeiertageBW[#All],2,FALSE),"")</f>
        <v/>
      </c>
      <c r="M46" s="367"/>
      <c r="N46" s="367"/>
      <c r="O46" s="367"/>
      <c r="P46" s="360"/>
      <c r="Q46" s="359"/>
      <c r="R46" s="359"/>
      <c r="S46" s="378"/>
      <c r="T46" s="437">
        <f>T44+1</f>
        <v>46283</v>
      </c>
      <c r="U46" s="366" t="str">
        <f>IFERROR(VLOOKUP(T46,FeiertageBW[#All],2,FALSE),"")</f>
        <v/>
      </c>
      <c r="V46" s="367"/>
      <c r="W46" s="367"/>
      <c r="X46" s="367"/>
      <c r="Y46" s="360"/>
      <c r="Z46" s="359"/>
      <c r="AA46" s="359"/>
      <c r="AB46" s="378"/>
      <c r="AC46" s="437">
        <f>AC44+1</f>
        <v>46311</v>
      </c>
      <c r="AD46" s="366" t="str">
        <f>IFERROR(VLOOKUP(AC46,FeiertageBW[#All],2,FALSE),"")</f>
        <v/>
      </c>
      <c r="AE46" s="367"/>
      <c r="AF46" s="367"/>
      <c r="AG46" s="367"/>
      <c r="AH46" s="360"/>
      <c r="AI46" s="359"/>
      <c r="AJ46" s="359"/>
      <c r="AK46" s="378"/>
      <c r="AL46" s="437">
        <f>AL44+1</f>
        <v>46339</v>
      </c>
      <c r="AM46" s="366" t="str">
        <f>IFERROR(VLOOKUP(AL46,FeiertageBW[#All],2,FALSE),"")</f>
        <v/>
      </c>
      <c r="AN46" s="367"/>
      <c r="AO46" s="367"/>
      <c r="AP46" s="367"/>
      <c r="AQ46" s="360"/>
      <c r="AR46" s="359"/>
      <c r="AS46" s="359"/>
      <c r="AT46" s="378"/>
      <c r="AU46" s="437">
        <f>AU44+1</f>
        <v>46374</v>
      </c>
      <c r="AV46" s="366" t="str">
        <f>IFERROR(VLOOKUP(AU46,FeiertageBW[#All],2,FALSE),"")</f>
        <v/>
      </c>
      <c r="AW46" s="367"/>
      <c r="AX46" s="367"/>
      <c r="AY46" s="367"/>
      <c r="AZ46" s="360"/>
      <c r="BA46" s="359"/>
      <c r="BB46" s="359"/>
      <c r="BC46" s="361"/>
    </row>
    <row r="47" spans="1:55" ht="21.95" customHeight="1" x14ac:dyDescent="0.25">
      <c r="A47" s="439"/>
      <c r="B47" s="438"/>
      <c r="C47" s="368" t="str">
        <f>IFERROR(VLOOKUP(B46,Ereignistabelle[],2,FALSE),"")</f>
        <v/>
      </c>
      <c r="D47" s="363"/>
      <c r="E47" s="363"/>
      <c r="F47" s="363"/>
      <c r="G47" s="363"/>
      <c r="H47" s="364"/>
      <c r="I47" s="364"/>
      <c r="J47" s="379" t="str">
        <f>IFERROR(VLOOKUP(B46,Serientermine,2,FALSE),"")</f>
        <v/>
      </c>
      <c r="K47" s="438"/>
      <c r="L47" s="368" t="str">
        <f>IFERROR(VLOOKUP(K46,Ereignistabelle[],2,FALSE),"")</f>
        <v/>
      </c>
      <c r="M47" s="363"/>
      <c r="N47" s="363"/>
      <c r="O47" s="363"/>
      <c r="P47" s="363"/>
      <c r="Q47" s="364"/>
      <c r="R47" s="364"/>
      <c r="S47" s="379" t="str">
        <f>IFERROR(VLOOKUP(K46,Serientermine,2,FALSE),"")</f>
        <v/>
      </c>
      <c r="T47" s="438"/>
      <c r="U47" s="368" t="str">
        <f>IFERROR(VLOOKUP(T46,Ereignistabelle[],2,FALSE),"")</f>
        <v/>
      </c>
      <c r="V47" s="363"/>
      <c r="W47" s="363"/>
      <c r="X47" s="363"/>
      <c r="Y47" s="363"/>
      <c r="Z47" s="364"/>
      <c r="AA47" s="364"/>
      <c r="AB47" s="379" t="str">
        <f>IFERROR(VLOOKUP(T46,Serientermine,2,FALSE),"")</f>
        <v/>
      </c>
      <c r="AC47" s="438"/>
      <c r="AD47" s="368" t="str">
        <f>IFERROR(VLOOKUP(AC46,Ereignistabelle[],2,FALSE),"")</f>
        <v/>
      </c>
      <c r="AE47" s="363"/>
      <c r="AF47" s="363"/>
      <c r="AG47" s="363"/>
      <c r="AH47" s="363"/>
      <c r="AI47" s="364"/>
      <c r="AJ47" s="364"/>
      <c r="AK47" s="379" t="str">
        <f>IFERROR(VLOOKUP(AC46,Serientermine,2,FALSE),"")</f>
        <v/>
      </c>
      <c r="AL47" s="438"/>
      <c r="AM47" s="368" t="str">
        <f>IFERROR(VLOOKUP(AL46,Ereignistabelle[],2,FALSE),"")</f>
        <v/>
      </c>
      <c r="AN47" s="363"/>
      <c r="AO47" s="363"/>
      <c r="AP47" s="363"/>
      <c r="AQ47" s="363"/>
      <c r="AR47" s="364"/>
      <c r="AS47" s="364"/>
      <c r="AT47" s="379" t="str">
        <f>IFERROR(VLOOKUP(AL46,Serientermine,2,FALSE),"")</f>
        <v/>
      </c>
      <c r="AU47" s="438"/>
      <c r="AV47" s="368" t="str">
        <f>IFERROR(VLOOKUP(AU46,Ereignistabelle[],2,FALSE),"")</f>
        <v/>
      </c>
      <c r="AW47" s="363"/>
      <c r="AX47" s="363"/>
      <c r="AY47" s="363"/>
      <c r="AZ47" s="363"/>
      <c r="BA47" s="364"/>
      <c r="BB47" s="364"/>
      <c r="BC47" s="365" t="str">
        <f>IFERROR(VLOOKUP(AU46,Serientermine,2,FALSE),"")</f>
        <v/>
      </c>
    </row>
    <row r="48" spans="1:55" ht="21.95" customHeight="1" x14ac:dyDescent="0.25">
      <c r="A48" s="441" t="s">
        <v>16</v>
      </c>
      <c r="B48" s="442">
        <f>B46+1</f>
        <v>46221</v>
      </c>
      <c r="C48" s="369" t="str">
        <f>IFERROR(VLOOKUP(B48,FeiertageBW[#All],2,FALSE),"")</f>
        <v/>
      </c>
      <c r="D48" s="370"/>
      <c r="E48" s="370"/>
      <c r="F48" s="370"/>
      <c r="G48" s="371"/>
      <c r="H48" s="372"/>
      <c r="I48" s="372"/>
      <c r="J48" s="380"/>
      <c r="K48" s="442">
        <f>K46+1</f>
        <v>46249</v>
      </c>
      <c r="L48" s="369" t="str">
        <f>IFERROR(VLOOKUP(K48,FeiertageBW[#All],2,FALSE),"")</f>
        <v/>
      </c>
      <c r="M48" s="370"/>
      <c r="N48" s="370"/>
      <c r="O48" s="370"/>
      <c r="P48" s="371"/>
      <c r="Q48" s="372"/>
      <c r="R48" s="372"/>
      <c r="S48" s="380"/>
      <c r="T48" s="442">
        <f>T46+1</f>
        <v>46284</v>
      </c>
      <c r="U48" s="369" t="str">
        <f>IFERROR(VLOOKUP(T48,FeiertageBW[#All],2,FALSE),"")</f>
        <v/>
      </c>
      <c r="V48" s="370"/>
      <c r="W48" s="370"/>
      <c r="X48" s="370"/>
      <c r="Y48" s="371"/>
      <c r="Z48" s="372"/>
      <c r="AA48" s="372"/>
      <c r="AB48" s="380"/>
      <c r="AC48" s="442">
        <f>AC46+1</f>
        <v>46312</v>
      </c>
      <c r="AD48" s="369" t="str">
        <f>IFERROR(VLOOKUP(AC48,FeiertageBW[#All],2,FALSE),"")</f>
        <v/>
      </c>
      <c r="AE48" s="370"/>
      <c r="AF48" s="370"/>
      <c r="AG48" s="370"/>
      <c r="AH48" s="371"/>
      <c r="AI48" s="372"/>
      <c r="AJ48" s="372"/>
      <c r="AK48" s="380"/>
      <c r="AL48" s="442">
        <f>AL46+1</f>
        <v>46340</v>
      </c>
      <c r="AM48" s="369" t="str">
        <f>IFERROR(VLOOKUP(AL48,FeiertageBW[#All],2,FALSE),"")</f>
        <v/>
      </c>
      <c r="AN48" s="370"/>
      <c r="AO48" s="370"/>
      <c r="AP48" s="370"/>
      <c r="AQ48" s="371"/>
      <c r="AR48" s="372"/>
      <c r="AS48" s="372"/>
      <c r="AT48" s="380"/>
      <c r="AU48" s="442">
        <f>AU46+1</f>
        <v>46375</v>
      </c>
      <c r="AV48" s="369" t="str">
        <f>IFERROR(VLOOKUP(AU48,FeiertageBW[#All],2,FALSE),"")</f>
        <v/>
      </c>
      <c r="AW48" s="370"/>
      <c r="AX48" s="370"/>
      <c r="AY48" s="370"/>
      <c r="AZ48" s="371"/>
      <c r="BA48" s="372"/>
      <c r="BB48" s="372"/>
      <c r="BC48" s="373"/>
    </row>
    <row r="49" spans="1:55" ht="21.95" customHeight="1" x14ac:dyDescent="0.25">
      <c r="A49" s="441"/>
      <c r="B49" s="443"/>
      <c r="C49" s="374" t="str">
        <f>IFERROR(VLOOKUP(B48,Ereignistabelle[],2,FALSE),"")</f>
        <v>Geburtstag Musterfrau</v>
      </c>
      <c r="D49" s="375"/>
      <c r="E49" s="375"/>
      <c r="F49" s="375"/>
      <c r="G49" s="375"/>
      <c r="H49" s="376"/>
      <c r="I49" s="376"/>
      <c r="J49" s="381" t="str">
        <f>IFERROR(VLOOKUP(B48,Serientermine,2,FALSE),"")</f>
        <v/>
      </c>
      <c r="K49" s="443"/>
      <c r="L49" s="374" t="str">
        <f>IFERROR(VLOOKUP(K48,Ereignistabelle[],2,FALSE),"")</f>
        <v/>
      </c>
      <c r="M49" s="375"/>
      <c r="N49" s="375"/>
      <c r="O49" s="375"/>
      <c r="P49" s="375"/>
      <c r="Q49" s="376"/>
      <c r="R49" s="376"/>
      <c r="S49" s="381" t="str">
        <f>IFERROR(VLOOKUP(K48,Serientermine,2,FALSE),"")</f>
        <v/>
      </c>
      <c r="T49" s="443"/>
      <c r="U49" s="374" t="str">
        <f>IFERROR(VLOOKUP(T48,Ereignistabelle[],2,FALSE),"")</f>
        <v/>
      </c>
      <c r="V49" s="375"/>
      <c r="W49" s="375"/>
      <c r="X49" s="375"/>
      <c r="Y49" s="375"/>
      <c r="Z49" s="376"/>
      <c r="AA49" s="376"/>
      <c r="AB49" s="381" t="str">
        <f>IFERROR(VLOOKUP(T48,Serientermine,2,FALSE),"")</f>
        <v/>
      </c>
      <c r="AC49" s="443"/>
      <c r="AD49" s="374" t="str">
        <f>IFERROR(VLOOKUP(AC48,Ereignistabelle[],2,FALSE),"")</f>
        <v/>
      </c>
      <c r="AE49" s="375"/>
      <c r="AF49" s="375"/>
      <c r="AG49" s="375"/>
      <c r="AH49" s="375"/>
      <c r="AI49" s="376"/>
      <c r="AJ49" s="376"/>
      <c r="AK49" s="381" t="str">
        <f>IFERROR(VLOOKUP(AC48,Serientermine,2,FALSE),"")</f>
        <v/>
      </c>
      <c r="AL49" s="443"/>
      <c r="AM49" s="374" t="str">
        <f>IFERROR(VLOOKUP(AL48,Ereignistabelle[],2,FALSE),"")</f>
        <v/>
      </c>
      <c r="AN49" s="375"/>
      <c r="AO49" s="375"/>
      <c r="AP49" s="375"/>
      <c r="AQ49" s="375"/>
      <c r="AR49" s="376"/>
      <c r="AS49" s="376"/>
      <c r="AT49" s="381" t="str">
        <f>IFERROR(VLOOKUP(AL48,Serientermine,2,FALSE),"")</f>
        <v/>
      </c>
      <c r="AU49" s="443"/>
      <c r="AV49" s="374" t="str">
        <f>IFERROR(VLOOKUP(AU48,Ereignistabelle[],2,FALSE),"")</f>
        <v/>
      </c>
      <c r="AW49" s="375"/>
      <c r="AX49" s="375"/>
      <c r="AY49" s="375"/>
      <c r="AZ49" s="375"/>
      <c r="BA49" s="376"/>
      <c r="BB49" s="376"/>
      <c r="BC49" s="377" t="str">
        <f>IFERROR(VLOOKUP(AU48,Serientermine,2,FALSE),"")</f>
        <v/>
      </c>
    </row>
    <row r="50" spans="1:55" ht="21.95" customHeight="1" x14ac:dyDescent="0.25">
      <c r="A50" s="441" t="s">
        <v>17</v>
      </c>
      <c r="B50" s="442">
        <f>B48+1</f>
        <v>46222</v>
      </c>
      <c r="C50" s="369" t="str">
        <f>IFERROR(VLOOKUP(B50,FeiertageBW[#All],2,FALSE),"")</f>
        <v/>
      </c>
      <c r="D50" s="370"/>
      <c r="E50" s="370"/>
      <c r="F50" s="370"/>
      <c r="G50" s="371"/>
      <c r="H50" s="372"/>
      <c r="I50" s="372"/>
      <c r="J50" s="380"/>
      <c r="K50" s="442">
        <f>K48+1</f>
        <v>46250</v>
      </c>
      <c r="L50" s="369" t="str">
        <f>IFERROR(VLOOKUP(K50,FeiertageBW[#All],2,FALSE),"")</f>
        <v/>
      </c>
      <c r="M50" s="370"/>
      <c r="N50" s="370"/>
      <c r="O50" s="370"/>
      <c r="P50" s="371"/>
      <c r="Q50" s="372"/>
      <c r="R50" s="372"/>
      <c r="S50" s="380"/>
      <c r="T50" s="442">
        <f>T48+1</f>
        <v>46285</v>
      </c>
      <c r="U50" s="369" t="str">
        <f>IFERROR(VLOOKUP(T50,FeiertageBW[#All],2,FALSE),"")</f>
        <v/>
      </c>
      <c r="V50" s="370"/>
      <c r="W50" s="370"/>
      <c r="X50" s="370"/>
      <c r="Y50" s="371"/>
      <c r="Z50" s="372"/>
      <c r="AA50" s="372"/>
      <c r="AB50" s="380"/>
      <c r="AC50" s="442">
        <f>AC48+1</f>
        <v>46313</v>
      </c>
      <c r="AD50" s="369" t="str">
        <f>IFERROR(VLOOKUP(AC50,FeiertageBW[#All],2,FALSE),"")</f>
        <v/>
      </c>
      <c r="AE50" s="370"/>
      <c r="AF50" s="370"/>
      <c r="AG50" s="370"/>
      <c r="AH50" s="371"/>
      <c r="AI50" s="372"/>
      <c r="AJ50" s="372"/>
      <c r="AK50" s="380"/>
      <c r="AL50" s="442">
        <f>AL48+1</f>
        <v>46341</v>
      </c>
      <c r="AM50" s="369" t="str">
        <f>IFERROR(VLOOKUP(AL50,FeiertageBW[#All],2,FALSE),"")</f>
        <v/>
      </c>
      <c r="AN50" s="370"/>
      <c r="AO50" s="370"/>
      <c r="AP50" s="370"/>
      <c r="AQ50" s="371"/>
      <c r="AR50" s="372"/>
      <c r="AS50" s="372"/>
      <c r="AT50" s="380"/>
      <c r="AU50" s="442">
        <f>AU48+1</f>
        <v>46376</v>
      </c>
      <c r="AV50" s="369" t="str">
        <f>IFERROR(VLOOKUP(AU50,FeiertageBW[#All],2,FALSE),"")</f>
        <v>4. Advent</v>
      </c>
      <c r="AW50" s="370"/>
      <c r="AX50" s="370"/>
      <c r="AY50" s="370"/>
      <c r="AZ50" s="371"/>
      <c r="BA50" s="372"/>
      <c r="BB50" s="372"/>
      <c r="BC50" s="373"/>
    </row>
    <row r="51" spans="1:55" ht="21.95" customHeight="1" x14ac:dyDescent="0.25">
      <c r="A51" s="441"/>
      <c r="B51" s="443"/>
      <c r="C51" s="374" t="str">
        <f>IFERROR(VLOOKUP(B50,Ereignistabelle[],2,FALSE),"")</f>
        <v/>
      </c>
      <c r="D51" s="375"/>
      <c r="E51" s="375"/>
      <c r="F51" s="375"/>
      <c r="G51" s="375"/>
      <c r="H51" s="376"/>
      <c r="I51" s="376"/>
      <c r="J51" s="381" t="str">
        <f>IFERROR(VLOOKUP(B50,Serientermine,2,FALSE),"")</f>
        <v/>
      </c>
      <c r="K51" s="443"/>
      <c r="L51" s="374" t="str">
        <f>IFERROR(VLOOKUP(K50,Ereignistabelle[],2,FALSE),"")</f>
        <v/>
      </c>
      <c r="M51" s="375"/>
      <c r="N51" s="375"/>
      <c r="O51" s="375"/>
      <c r="P51" s="375"/>
      <c r="Q51" s="376"/>
      <c r="R51" s="376"/>
      <c r="S51" s="381" t="str">
        <f>IFERROR(VLOOKUP(K50,Serientermine,2,FALSE),"")</f>
        <v/>
      </c>
      <c r="T51" s="443"/>
      <c r="U51" s="374" t="str">
        <f>IFERROR(VLOOKUP(T50,Ereignistabelle[],2,FALSE),"")</f>
        <v/>
      </c>
      <c r="V51" s="375"/>
      <c r="W51" s="375"/>
      <c r="X51" s="375"/>
      <c r="Y51" s="375"/>
      <c r="Z51" s="376"/>
      <c r="AA51" s="376"/>
      <c r="AB51" s="381" t="str">
        <f>IFERROR(VLOOKUP(T50,Serientermine,2,FALSE),"")</f>
        <v/>
      </c>
      <c r="AC51" s="443"/>
      <c r="AD51" s="374" t="str">
        <f>IFERROR(VLOOKUP(AC50,Ereignistabelle[],2,FALSE),"")</f>
        <v/>
      </c>
      <c r="AE51" s="375"/>
      <c r="AF51" s="375"/>
      <c r="AG51" s="375"/>
      <c r="AH51" s="375"/>
      <c r="AI51" s="376"/>
      <c r="AJ51" s="376"/>
      <c r="AK51" s="381" t="str">
        <f>IFERROR(VLOOKUP(AC50,Serientermine,2,FALSE),"")</f>
        <v/>
      </c>
      <c r="AL51" s="443"/>
      <c r="AM51" s="374" t="str">
        <f>IFERROR(VLOOKUP(AL50,Ereignistabelle[],2,FALSE),"")</f>
        <v/>
      </c>
      <c r="AN51" s="375"/>
      <c r="AO51" s="375"/>
      <c r="AP51" s="375"/>
      <c r="AQ51" s="375"/>
      <c r="AR51" s="376"/>
      <c r="AS51" s="376"/>
      <c r="AT51" s="381" t="str">
        <f>IFERROR(VLOOKUP(AL50,Serientermine,2,FALSE),"")</f>
        <v/>
      </c>
      <c r="AU51" s="443"/>
      <c r="AV51" s="374" t="str">
        <f>IFERROR(VLOOKUP(AU50,Ereignistabelle[],2,FALSE),"")</f>
        <v/>
      </c>
      <c r="AW51" s="375"/>
      <c r="AX51" s="375"/>
      <c r="AY51" s="375"/>
      <c r="AZ51" s="375"/>
      <c r="BA51" s="376"/>
      <c r="BB51" s="376"/>
      <c r="BC51" s="377" t="str">
        <f>IFERROR(VLOOKUP(AU50,Serientermine,2,FALSE),"")</f>
        <v/>
      </c>
    </row>
    <row r="52" spans="1:55" ht="21.95" customHeight="1" x14ac:dyDescent="0.25">
      <c r="A52" s="439" t="s">
        <v>18</v>
      </c>
      <c r="B52" s="437">
        <f>B50+1</f>
        <v>46223</v>
      </c>
      <c r="C52" s="366" t="str">
        <f>IFERROR(VLOOKUP(B52,FeiertageBW[#All],2,FALSE),"")</f>
        <v/>
      </c>
      <c r="D52" s="367"/>
      <c r="E52" s="367"/>
      <c r="F52" s="367"/>
      <c r="G52" s="360"/>
      <c r="H52" s="359"/>
      <c r="I52" s="359"/>
      <c r="J52" s="378"/>
      <c r="K52" s="437">
        <f>K50+1</f>
        <v>46251</v>
      </c>
      <c r="L52" s="366" t="str">
        <f>IFERROR(VLOOKUP(K52,FeiertageBW[#All],2,FALSE),"")</f>
        <v/>
      </c>
      <c r="M52" s="367"/>
      <c r="N52" s="367"/>
      <c r="O52" s="367"/>
      <c r="P52" s="360"/>
      <c r="Q52" s="359"/>
      <c r="R52" s="359"/>
      <c r="S52" s="378"/>
      <c r="T52" s="437">
        <f>T50+1</f>
        <v>46286</v>
      </c>
      <c r="U52" s="366" t="str">
        <f>IFERROR(VLOOKUP(T52,FeiertageBW[#All],2,FALSE),"")</f>
        <v/>
      </c>
      <c r="V52" s="367"/>
      <c r="W52" s="367"/>
      <c r="X52" s="367"/>
      <c r="Y52" s="360"/>
      <c r="Z52" s="359"/>
      <c r="AA52" s="359"/>
      <c r="AB52" s="378"/>
      <c r="AC52" s="437">
        <f>AC50+1</f>
        <v>46314</v>
      </c>
      <c r="AD52" s="366" t="str">
        <f>IFERROR(VLOOKUP(AC52,FeiertageBW[#All],2,FALSE),"")</f>
        <v/>
      </c>
      <c r="AE52" s="367"/>
      <c r="AF52" s="367"/>
      <c r="AG52" s="367"/>
      <c r="AH52" s="360"/>
      <c r="AI52" s="359"/>
      <c r="AJ52" s="359"/>
      <c r="AK52" s="378"/>
      <c r="AL52" s="437">
        <f>AL50+1</f>
        <v>46342</v>
      </c>
      <c r="AM52" s="366" t="str">
        <f>IFERROR(VLOOKUP(AL52,FeiertageBW[#All],2,FALSE),"")</f>
        <v/>
      </c>
      <c r="AN52" s="367"/>
      <c r="AO52" s="367"/>
      <c r="AP52" s="367"/>
      <c r="AQ52" s="360"/>
      <c r="AR52" s="359"/>
      <c r="AS52" s="359"/>
      <c r="AT52" s="378"/>
      <c r="AU52" s="437">
        <f>AU50+1</f>
        <v>46377</v>
      </c>
      <c r="AV52" s="366" t="str">
        <f>IFERROR(VLOOKUP(AU52,FeiertageBW[#All],2,FALSE),"")</f>
        <v/>
      </c>
      <c r="AW52" s="367"/>
      <c r="AX52" s="367"/>
      <c r="AY52" s="367"/>
      <c r="AZ52" s="360"/>
      <c r="BA52" s="359"/>
      <c r="BB52" s="359"/>
      <c r="BC52" s="361"/>
    </row>
    <row r="53" spans="1:55" ht="21.95" customHeight="1" x14ac:dyDescent="0.25">
      <c r="A53" s="439"/>
      <c r="B53" s="438"/>
      <c r="C53" s="368" t="str">
        <f>IFERROR(VLOOKUP(B52,Ereignistabelle[],2,FALSE),"")</f>
        <v/>
      </c>
      <c r="D53" s="363"/>
      <c r="E53" s="363"/>
      <c r="F53" s="363"/>
      <c r="G53" s="363"/>
      <c r="H53" s="364"/>
      <c r="I53" s="364"/>
      <c r="J53" s="379" t="str">
        <f>IFERROR(VLOOKUP(B52,Serientermine,2,FALSE),"")</f>
        <v/>
      </c>
      <c r="K53" s="438"/>
      <c r="L53" s="368" t="str">
        <f>IFERROR(VLOOKUP(K52,Ereignistabelle[],2,FALSE),"")</f>
        <v/>
      </c>
      <c r="M53" s="363"/>
      <c r="N53" s="363"/>
      <c r="O53" s="363"/>
      <c r="P53" s="363"/>
      <c r="Q53" s="364"/>
      <c r="R53" s="364"/>
      <c r="S53" s="379" t="str">
        <f>IFERROR(VLOOKUP(K52,Serientermine,2,FALSE),"")</f>
        <v/>
      </c>
      <c r="T53" s="438"/>
      <c r="U53" s="368" t="str">
        <f>IFERROR(VLOOKUP(T52,Ereignistabelle[],2,FALSE),"")</f>
        <v/>
      </c>
      <c r="V53" s="363"/>
      <c r="W53" s="363"/>
      <c r="X53" s="363"/>
      <c r="Y53" s="363"/>
      <c r="Z53" s="364"/>
      <c r="AA53" s="364"/>
      <c r="AB53" s="379" t="str">
        <f>IFERROR(VLOOKUP(T52,Serientermine,2,FALSE),"")</f>
        <v/>
      </c>
      <c r="AC53" s="438"/>
      <c r="AD53" s="368" t="str">
        <f>IFERROR(VLOOKUP(AC52,Ereignistabelle[],2,FALSE),"")</f>
        <v/>
      </c>
      <c r="AE53" s="363"/>
      <c r="AF53" s="363"/>
      <c r="AG53" s="363"/>
      <c r="AH53" s="363"/>
      <c r="AI53" s="364"/>
      <c r="AJ53" s="364"/>
      <c r="AK53" s="379" t="str">
        <f>IFERROR(VLOOKUP(AC52,Serientermine,2,FALSE),"")</f>
        <v/>
      </c>
      <c r="AL53" s="438"/>
      <c r="AM53" s="368" t="str">
        <f>IFERROR(VLOOKUP(AL52,Ereignistabelle[],2,FALSE),"")</f>
        <v/>
      </c>
      <c r="AN53" s="363"/>
      <c r="AO53" s="363"/>
      <c r="AP53" s="363"/>
      <c r="AQ53" s="363"/>
      <c r="AR53" s="364"/>
      <c r="AS53" s="364"/>
      <c r="AT53" s="379" t="str">
        <f>IFERROR(VLOOKUP(AL52,Serientermine,2,FALSE),"")</f>
        <v/>
      </c>
      <c r="AU53" s="438"/>
      <c r="AV53" s="368" t="str">
        <f>IFERROR(VLOOKUP(AU52,Ereignistabelle[],2,FALSE),"")</f>
        <v/>
      </c>
      <c r="AW53" s="363"/>
      <c r="AX53" s="363"/>
      <c r="AY53" s="363"/>
      <c r="AZ53" s="363"/>
      <c r="BA53" s="364"/>
      <c r="BB53" s="364"/>
      <c r="BC53" s="365" t="str">
        <f>IFERROR(VLOOKUP(AU52,Serientermine,2,FALSE),"")</f>
        <v/>
      </c>
    </row>
    <row r="54" spans="1:55" ht="21.95" customHeight="1" x14ac:dyDescent="0.25">
      <c r="A54" s="439" t="s">
        <v>14</v>
      </c>
      <c r="B54" s="437">
        <f>B52+1</f>
        <v>46224</v>
      </c>
      <c r="C54" s="366" t="str">
        <f>IFERROR(VLOOKUP(B54,FeiertageBW[#All],2,FALSE),"")</f>
        <v/>
      </c>
      <c r="D54" s="367"/>
      <c r="E54" s="367"/>
      <c r="F54" s="367"/>
      <c r="G54" s="360"/>
      <c r="H54" s="359"/>
      <c r="I54" s="359"/>
      <c r="J54" s="378"/>
      <c r="K54" s="437">
        <f>K52+1</f>
        <v>46252</v>
      </c>
      <c r="L54" s="366" t="str">
        <f>IFERROR(VLOOKUP(K54,FeiertageBW[#All],2,FALSE),"")</f>
        <v/>
      </c>
      <c r="M54" s="367"/>
      <c r="N54" s="367"/>
      <c r="O54" s="367"/>
      <c r="P54" s="360"/>
      <c r="Q54" s="359"/>
      <c r="R54" s="359"/>
      <c r="S54" s="378"/>
      <c r="T54" s="437">
        <f>T52+1</f>
        <v>46287</v>
      </c>
      <c r="U54" s="366" t="str">
        <f>IFERROR(VLOOKUP(T54,FeiertageBW[#All],2,FALSE),"")</f>
        <v/>
      </c>
      <c r="V54" s="367"/>
      <c r="W54" s="367"/>
      <c r="X54" s="367"/>
      <c r="Y54" s="360"/>
      <c r="Z54" s="359"/>
      <c r="AA54" s="359"/>
      <c r="AB54" s="378"/>
      <c r="AC54" s="437">
        <f>AC52+1</f>
        <v>46315</v>
      </c>
      <c r="AD54" s="366" t="str">
        <f>IFERROR(VLOOKUP(AC54,FeiertageBW[#All],2,FALSE),"")</f>
        <v/>
      </c>
      <c r="AE54" s="367"/>
      <c r="AF54" s="367"/>
      <c r="AG54" s="367"/>
      <c r="AH54" s="360"/>
      <c r="AI54" s="359"/>
      <c r="AJ54" s="359"/>
      <c r="AK54" s="378"/>
      <c r="AL54" s="437">
        <f>AL52+1</f>
        <v>46343</v>
      </c>
      <c r="AM54" s="366" t="str">
        <f>IFERROR(VLOOKUP(AL54,FeiertageBW[#All],2,FALSE),"")</f>
        <v/>
      </c>
      <c r="AN54" s="367"/>
      <c r="AO54" s="367"/>
      <c r="AP54" s="367"/>
      <c r="AQ54" s="360"/>
      <c r="AR54" s="359"/>
      <c r="AS54" s="359"/>
      <c r="AT54" s="378"/>
      <c r="AU54" s="437">
        <f>AU52+1</f>
        <v>46378</v>
      </c>
      <c r="AV54" s="366" t="str">
        <f>IFERROR(VLOOKUP(AU54,FeiertageBW[#All],2,FALSE),"")</f>
        <v/>
      </c>
      <c r="AW54" s="367"/>
      <c r="AX54" s="367"/>
      <c r="AY54" s="367"/>
      <c r="AZ54" s="360"/>
      <c r="BA54" s="359"/>
      <c r="BB54" s="359"/>
      <c r="BC54" s="361"/>
    </row>
    <row r="55" spans="1:55" ht="21.95" customHeight="1" x14ac:dyDescent="0.25">
      <c r="A55" s="439"/>
      <c r="B55" s="438"/>
      <c r="C55" s="368" t="str">
        <f>IFERROR(VLOOKUP(B54,Ereignistabelle[],2,FALSE),"")</f>
        <v/>
      </c>
      <c r="D55" s="363"/>
      <c r="E55" s="363"/>
      <c r="F55" s="363"/>
      <c r="G55" s="363"/>
      <c r="H55" s="364"/>
      <c r="I55" s="364"/>
      <c r="J55" s="379" t="str">
        <f>IFERROR(VLOOKUP(B54,Serientermine,2,FALSE),"")</f>
        <v/>
      </c>
      <c r="K55" s="438"/>
      <c r="L55" s="368" t="str">
        <f>IFERROR(VLOOKUP(K54,Ereignistabelle[],2,FALSE),"")</f>
        <v/>
      </c>
      <c r="M55" s="363"/>
      <c r="N55" s="363"/>
      <c r="O55" s="363"/>
      <c r="P55" s="363"/>
      <c r="Q55" s="364"/>
      <c r="R55" s="364"/>
      <c r="S55" s="379" t="str">
        <f>IFERROR(VLOOKUP(K54,Serientermine,2,FALSE),"")</f>
        <v/>
      </c>
      <c r="T55" s="438"/>
      <c r="U55" s="368" t="str">
        <f>IFERROR(VLOOKUP(T54,Ereignistabelle[],2,FALSE),"")</f>
        <v/>
      </c>
      <c r="V55" s="363"/>
      <c r="W55" s="363"/>
      <c r="X55" s="363"/>
      <c r="Y55" s="363"/>
      <c r="Z55" s="364"/>
      <c r="AA55" s="364"/>
      <c r="AB55" s="379" t="str">
        <f>IFERROR(VLOOKUP(T54,Serientermine,2,FALSE),"")</f>
        <v/>
      </c>
      <c r="AC55" s="438"/>
      <c r="AD55" s="368" t="str">
        <f>IFERROR(VLOOKUP(AC54,Ereignistabelle[],2,FALSE),"")</f>
        <v/>
      </c>
      <c r="AE55" s="363"/>
      <c r="AF55" s="363"/>
      <c r="AG55" s="363"/>
      <c r="AH55" s="363"/>
      <c r="AI55" s="364"/>
      <c r="AJ55" s="364"/>
      <c r="AK55" s="379" t="str">
        <f>IFERROR(VLOOKUP(AC54,Serientermine,2,FALSE),"")</f>
        <v/>
      </c>
      <c r="AL55" s="438"/>
      <c r="AM55" s="368" t="str">
        <f>IFERROR(VLOOKUP(AL54,Ereignistabelle[],2,FALSE),"")</f>
        <v/>
      </c>
      <c r="AN55" s="363"/>
      <c r="AO55" s="363"/>
      <c r="AP55" s="363"/>
      <c r="AQ55" s="363"/>
      <c r="AR55" s="364"/>
      <c r="AS55" s="364"/>
      <c r="AT55" s="379" t="str">
        <f>IFERROR(VLOOKUP(AL54,Serientermine,2,FALSE),"")</f>
        <v/>
      </c>
      <c r="AU55" s="438"/>
      <c r="AV55" s="368" t="str">
        <f>IFERROR(VLOOKUP(AU54,Ereignistabelle[],2,FALSE),"")</f>
        <v/>
      </c>
      <c r="AW55" s="363"/>
      <c r="AX55" s="363"/>
      <c r="AY55" s="363"/>
      <c r="AZ55" s="363"/>
      <c r="BA55" s="364"/>
      <c r="BB55" s="364"/>
      <c r="BC55" s="365" t="str">
        <f>IFERROR(VLOOKUP(AU54,Serientermine,2,FALSE),"")</f>
        <v/>
      </c>
    </row>
    <row r="56" spans="1:55" ht="21.95" customHeight="1" x14ac:dyDescent="0.25">
      <c r="A56" s="439" t="s">
        <v>13</v>
      </c>
      <c r="B56" s="437">
        <f>B54+1</f>
        <v>46225</v>
      </c>
      <c r="C56" s="366" t="str">
        <f>IFERROR(VLOOKUP(B56,FeiertageBW[#All],2,FALSE),"")</f>
        <v/>
      </c>
      <c r="D56" s="367"/>
      <c r="E56" s="367"/>
      <c r="F56" s="367"/>
      <c r="G56" s="360"/>
      <c r="H56" s="359"/>
      <c r="I56" s="359"/>
      <c r="J56" s="378" t="str">
        <f>IF(B56&lt;&gt;"",TRUNC((B56-WEEKDAY(B56,2)-DATE(YEAR(B56+4-WEEKDAY(B56,2)),1,-10))/7)&amp;"","")</f>
        <v>30</v>
      </c>
      <c r="K56" s="437">
        <f>K54+1</f>
        <v>46253</v>
      </c>
      <c r="L56" s="366" t="str">
        <f>IFERROR(VLOOKUP(K56,FeiertageBW[#All],2,FALSE),"")</f>
        <v/>
      </c>
      <c r="M56" s="367"/>
      <c r="N56" s="367"/>
      <c r="O56" s="367"/>
      <c r="P56" s="360"/>
      <c r="Q56" s="359"/>
      <c r="R56" s="359"/>
      <c r="S56" s="378" t="str">
        <f>IF(K56&lt;&gt;"",TRUNC((K56-WEEKDAY(K56,2)-DATE(YEAR(K56+4-WEEKDAY(K56,2)),1,-10))/7)&amp;"","")</f>
        <v>34</v>
      </c>
      <c r="T56" s="437">
        <f>T54+1</f>
        <v>46288</v>
      </c>
      <c r="U56" s="366" t="str">
        <f>IFERROR(VLOOKUP(T56,FeiertageBW[#All],2,FALSE),"")</f>
        <v/>
      </c>
      <c r="V56" s="367"/>
      <c r="W56" s="367"/>
      <c r="X56" s="367"/>
      <c r="Y56" s="360"/>
      <c r="Z56" s="359"/>
      <c r="AA56" s="359"/>
      <c r="AB56" s="378" t="str">
        <f>IF(T56&lt;&gt;"",TRUNC((T56-WEEKDAY(T56,2)-DATE(YEAR(T56+4-WEEKDAY(T56,2)),1,-10))/7)&amp;"","")</f>
        <v>39</v>
      </c>
      <c r="AC56" s="437">
        <f>AC54+1</f>
        <v>46316</v>
      </c>
      <c r="AD56" s="366" t="str">
        <f>IFERROR(VLOOKUP(AC56,FeiertageBW[#All],2,FALSE),"")</f>
        <v/>
      </c>
      <c r="AE56" s="367"/>
      <c r="AF56" s="367"/>
      <c r="AG56" s="367"/>
      <c r="AH56" s="360"/>
      <c r="AI56" s="359"/>
      <c r="AJ56" s="359"/>
      <c r="AK56" s="378" t="str">
        <f>IF(AC56&lt;&gt;"",TRUNC((AC56-WEEKDAY(AC56,2)-DATE(YEAR(AC56+4-WEEKDAY(AC56,2)),1,-10))/7)&amp;"","")</f>
        <v>43</v>
      </c>
      <c r="AL56" s="437">
        <f>AL54+1</f>
        <v>46344</v>
      </c>
      <c r="AM56" s="366" t="str">
        <f>IFERROR(VLOOKUP(AL56,FeiertageBW[#All],2,FALSE),"")</f>
        <v/>
      </c>
      <c r="AN56" s="367"/>
      <c r="AO56" s="367"/>
      <c r="AP56" s="367"/>
      <c r="AQ56" s="360"/>
      <c r="AR56" s="359"/>
      <c r="AS56" s="359"/>
      <c r="AT56" s="378" t="str">
        <f>IF(AL56&lt;&gt;"",TRUNC((AL56-WEEKDAY(AL56,2)-DATE(YEAR(AL56+4-WEEKDAY(AL56,2)),1,-10))/7)&amp;"","")</f>
        <v>47</v>
      </c>
      <c r="AU56" s="437">
        <f>AU54+1</f>
        <v>46379</v>
      </c>
      <c r="AV56" s="366" t="str">
        <f>IFERROR(VLOOKUP(AU56,FeiertageBW[#All],2,FALSE),"")</f>
        <v/>
      </c>
      <c r="AW56" s="367"/>
      <c r="AX56" s="367"/>
      <c r="AY56" s="367"/>
      <c r="AZ56" s="360"/>
      <c r="BA56" s="359"/>
      <c r="BB56" s="359"/>
      <c r="BC56" s="361" t="str">
        <f>IF(AU56&lt;&gt;"",TRUNC((AU56-WEEKDAY(AU56,2)-DATE(YEAR(AU56+4-WEEKDAY(AU56,2)),1,-10))/7)&amp;"","")</f>
        <v>52</v>
      </c>
    </row>
    <row r="57" spans="1:55" ht="21.95" customHeight="1" x14ac:dyDescent="0.25">
      <c r="A57" s="439"/>
      <c r="B57" s="438"/>
      <c r="C57" s="368" t="str">
        <f>IFERROR(VLOOKUP(B56,Ereignistabelle[],2,FALSE),"")</f>
        <v/>
      </c>
      <c r="D57" s="363"/>
      <c r="E57" s="363"/>
      <c r="F57" s="363"/>
      <c r="G57" s="363"/>
      <c r="H57" s="364"/>
      <c r="I57" s="364"/>
      <c r="J57" s="379" t="str">
        <f>IFERROR(VLOOKUP(B56,Serientermine,2,FALSE),"")</f>
        <v/>
      </c>
      <c r="K57" s="438"/>
      <c r="L57" s="368" t="str">
        <f>IFERROR(VLOOKUP(K56,Ereignistabelle[],2,FALSE),"")</f>
        <v/>
      </c>
      <c r="M57" s="363"/>
      <c r="N57" s="363"/>
      <c r="O57" s="363"/>
      <c r="P57" s="363"/>
      <c r="Q57" s="364"/>
      <c r="R57" s="364"/>
      <c r="S57" s="379" t="str">
        <f>IFERROR(VLOOKUP(K56,Serientermine,2,FALSE),"")</f>
        <v/>
      </c>
      <c r="T57" s="438"/>
      <c r="U57" s="368" t="str">
        <f>IFERROR(VLOOKUP(T56,Ereignistabelle[],2,FALSE),"")</f>
        <v/>
      </c>
      <c r="V57" s="363"/>
      <c r="W57" s="363"/>
      <c r="X57" s="363"/>
      <c r="Y57" s="363"/>
      <c r="Z57" s="364"/>
      <c r="AA57" s="364"/>
      <c r="AB57" s="379" t="str">
        <f>IFERROR(VLOOKUP(T56,Serientermine,2,FALSE),"")</f>
        <v/>
      </c>
      <c r="AC57" s="438"/>
      <c r="AD57" s="368" t="str">
        <f>IFERROR(VLOOKUP(AC56,Ereignistabelle[],2,FALSE),"")</f>
        <v/>
      </c>
      <c r="AE57" s="363"/>
      <c r="AF57" s="363"/>
      <c r="AG57" s="363"/>
      <c r="AH57" s="363"/>
      <c r="AI57" s="364"/>
      <c r="AJ57" s="364"/>
      <c r="AK57" s="379" t="str">
        <f>IFERROR(VLOOKUP(AC56,Serientermine,2,FALSE),"")</f>
        <v/>
      </c>
      <c r="AL57" s="438"/>
      <c r="AM57" s="368" t="str">
        <f>IFERROR(VLOOKUP(AL56,Ereignistabelle[],2,FALSE),"")</f>
        <v/>
      </c>
      <c r="AN57" s="363"/>
      <c r="AO57" s="363"/>
      <c r="AP57" s="363"/>
      <c r="AQ57" s="363"/>
      <c r="AR57" s="364"/>
      <c r="AS57" s="364"/>
      <c r="AT57" s="379" t="str">
        <f>IFERROR(VLOOKUP(AL56,Serientermine,2,FALSE),"")</f>
        <v/>
      </c>
      <c r="AU57" s="438"/>
      <c r="AV57" s="368" t="str">
        <f>IFERROR(VLOOKUP(AU56,Ereignistabelle[],2,FALSE),"")</f>
        <v/>
      </c>
      <c r="AW57" s="363"/>
      <c r="AX57" s="363"/>
      <c r="AY57" s="363"/>
      <c r="AZ57" s="363"/>
      <c r="BA57" s="364"/>
      <c r="BB57" s="364"/>
      <c r="BC57" s="365" t="str">
        <f>IFERROR(VLOOKUP(AU56,Serientermine,2,FALSE),"")</f>
        <v/>
      </c>
    </row>
    <row r="58" spans="1:55" ht="21.95" customHeight="1" x14ac:dyDescent="0.25">
      <c r="A58" s="439" t="s">
        <v>12</v>
      </c>
      <c r="B58" s="437">
        <f>B56+1</f>
        <v>46226</v>
      </c>
      <c r="C58" s="366" t="str">
        <f>IFERROR(VLOOKUP(B58,FeiertageBW[#All],2,FALSE),"")</f>
        <v/>
      </c>
      <c r="D58" s="367"/>
      <c r="E58" s="367"/>
      <c r="F58" s="367"/>
      <c r="G58" s="360"/>
      <c r="H58" s="359"/>
      <c r="I58" s="359"/>
      <c r="J58" s="378"/>
      <c r="K58" s="437">
        <f>K56+1</f>
        <v>46254</v>
      </c>
      <c r="L58" s="366" t="str">
        <f>IFERROR(VLOOKUP(K58,FeiertageBW[#All],2,FALSE),"")</f>
        <v/>
      </c>
      <c r="M58" s="367"/>
      <c r="N58" s="367"/>
      <c r="O58" s="367"/>
      <c r="P58" s="360"/>
      <c r="Q58" s="359"/>
      <c r="R58" s="359"/>
      <c r="S58" s="378"/>
      <c r="T58" s="437">
        <f>T56+1</f>
        <v>46289</v>
      </c>
      <c r="U58" s="366" t="str">
        <f>IFERROR(VLOOKUP(T58,FeiertageBW[#All],2,FALSE),"")</f>
        <v/>
      </c>
      <c r="V58" s="367"/>
      <c r="W58" s="367"/>
      <c r="X58" s="367"/>
      <c r="Y58" s="360"/>
      <c r="Z58" s="359"/>
      <c r="AA58" s="359"/>
      <c r="AB58" s="378"/>
      <c r="AC58" s="437">
        <f>AC56+1</f>
        <v>46317</v>
      </c>
      <c r="AD58" s="366" t="str">
        <f>IFERROR(VLOOKUP(AC58,FeiertageBW[#All],2,FALSE),"")</f>
        <v/>
      </c>
      <c r="AE58" s="367"/>
      <c r="AF58" s="367"/>
      <c r="AG58" s="367"/>
      <c r="AH58" s="360"/>
      <c r="AI58" s="359"/>
      <c r="AJ58" s="359"/>
      <c r="AK58" s="378"/>
      <c r="AL58" s="437">
        <f>AL56+1</f>
        <v>46345</v>
      </c>
      <c r="AM58" s="366" t="str">
        <f>IFERROR(VLOOKUP(AL58,FeiertageBW[#All],2,FALSE),"")</f>
        <v/>
      </c>
      <c r="AN58" s="367"/>
      <c r="AO58" s="367"/>
      <c r="AP58" s="367"/>
      <c r="AQ58" s="360"/>
      <c r="AR58" s="359"/>
      <c r="AS58" s="359"/>
      <c r="AT58" s="378"/>
      <c r="AU58" s="437">
        <f>AU56+1</f>
        <v>46380</v>
      </c>
      <c r="AV58" s="366" t="str">
        <f>IFERROR(VLOOKUP(AU58,FeiertageBW[#All],2,FALSE),"")</f>
        <v/>
      </c>
      <c r="AW58" s="367"/>
      <c r="AX58" s="367"/>
      <c r="AY58" s="367"/>
      <c r="AZ58" s="360"/>
      <c r="BA58" s="359"/>
      <c r="BB58" s="359"/>
      <c r="BC58" s="361"/>
    </row>
    <row r="59" spans="1:55" ht="21.95" customHeight="1" x14ac:dyDescent="0.25">
      <c r="A59" s="439"/>
      <c r="B59" s="438"/>
      <c r="C59" s="368" t="str">
        <f>IFERROR(VLOOKUP(B58,Ereignistabelle[],2,FALSE),"")</f>
        <v/>
      </c>
      <c r="D59" s="363"/>
      <c r="E59" s="363"/>
      <c r="F59" s="363"/>
      <c r="G59" s="363"/>
      <c r="H59" s="364"/>
      <c r="I59" s="364"/>
      <c r="J59" s="379" t="str">
        <f>IFERROR(VLOOKUP(B58,Serientermine,2,FALSE),"")</f>
        <v/>
      </c>
      <c r="K59" s="438"/>
      <c r="L59" s="368" t="str">
        <f>IFERROR(VLOOKUP(K58,Ereignistabelle[],2,FALSE),"")</f>
        <v/>
      </c>
      <c r="M59" s="363"/>
      <c r="N59" s="363"/>
      <c r="O59" s="363"/>
      <c r="P59" s="363"/>
      <c r="Q59" s="364"/>
      <c r="R59" s="364"/>
      <c r="S59" s="379" t="str">
        <f>IFERROR(VLOOKUP(K58,Serientermine,2,FALSE),"")</f>
        <v/>
      </c>
      <c r="T59" s="438"/>
      <c r="U59" s="368" t="str">
        <f>IFERROR(VLOOKUP(T58,Ereignistabelle[],2,FALSE),"")</f>
        <v/>
      </c>
      <c r="V59" s="363"/>
      <c r="W59" s="363"/>
      <c r="X59" s="363"/>
      <c r="Y59" s="363"/>
      <c r="Z59" s="364"/>
      <c r="AA59" s="364"/>
      <c r="AB59" s="379" t="str">
        <f>IFERROR(VLOOKUP(T58,Serientermine,2,FALSE),"")</f>
        <v/>
      </c>
      <c r="AC59" s="438"/>
      <c r="AD59" s="368" t="str">
        <f>IFERROR(VLOOKUP(AC58,Ereignistabelle[],2,FALSE),"")</f>
        <v/>
      </c>
      <c r="AE59" s="363"/>
      <c r="AF59" s="363"/>
      <c r="AG59" s="363"/>
      <c r="AH59" s="363"/>
      <c r="AI59" s="364"/>
      <c r="AJ59" s="364"/>
      <c r="AK59" s="379" t="str">
        <f>IFERROR(VLOOKUP(AC58,Serientermine,2,FALSE),"")</f>
        <v/>
      </c>
      <c r="AL59" s="438"/>
      <c r="AM59" s="368" t="str">
        <f>IFERROR(VLOOKUP(AL58,Ereignistabelle[],2,FALSE),"")</f>
        <v/>
      </c>
      <c r="AN59" s="363"/>
      <c r="AO59" s="363"/>
      <c r="AP59" s="363"/>
      <c r="AQ59" s="363"/>
      <c r="AR59" s="364"/>
      <c r="AS59" s="364"/>
      <c r="AT59" s="379" t="str">
        <f>IFERROR(VLOOKUP(AL58,Serientermine,2,FALSE),"")</f>
        <v/>
      </c>
      <c r="AU59" s="438"/>
      <c r="AV59" s="368" t="str">
        <f>IFERROR(VLOOKUP(AU58,Ereignistabelle[],2,FALSE),"")</f>
        <v/>
      </c>
      <c r="AW59" s="363"/>
      <c r="AX59" s="363"/>
      <c r="AY59" s="363"/>
      <c r="AZ59" s="363"/>
      <c r="BA59" s="364"/>
      <c r="BB59" s="364"/>
      <c r="BC59" s="365" t="str">
        <f>IFERROR(VLOOKUP(AU58,Serientermine,2,FALSE),"")</f>
        <v/>
      </c>
    </row>
    <row r="60" spans="1:55" ht="21.95" customHeight="1" x14ac:dyDescent="0.25">
      <c r="A60" s="439" t="s">
        <v>15</v>
      </c>
      <c r="B60" s="437">
        <f>B58+1</f>
        <v>46227</v>
      </c>
      <c r="C60" s="366" t="str">
        <f>IFERROR(VLOOKUP(B60,FeiertageBW[#All],2,FALSE),"")</f>
        <v/>
      </c>
      <c r="D60" s="367"/>
      <c r="E60" s="367"/>
      <c r="F60" s="367"/>
      <c r="G60" s="360"/>
      <c r="H60" s="359"/>
      <c r="I60" s="359"/>
      <c r="J60" s="378"/>
      <c r="K60" s="437">
        <f>K58+1</f>
        <v>46255</v>
      </c>
      <c r="L60" s="366" t="str">
        <f>IFERROR(VLOOKUP(K60,FeiertageBW[#All],2,FALSE),"")</f>
        <v/>
      </c>
      <c r="M60" s="367"/>
      <c r="N60" s="367"/>
      <c r="O60" s="367"/>
      <c r="P60" s="360"/>
      <c r="Q60" s="359"/>
      <c r="R60" s="359"/>
      <c r="S60" s="378"/>
      <c r="T60" s="437">
        <f>T58+1</f>
        <v>46290</v>
      </c>
      <c r="U60" s="366" t="str">
        <f>IFERROR(VLOOKUP(T60,FeiertageBW[#All],2,FALSE),"")</f>
        <v/>
      </c>
      <c r="V60" s="367"/>
      <c r="W60" s="367"/>
      <c r="X60" s="367"/>
      <c r="Y60" s="360"/>
      <c r="Z60" s="359"/>
      <c r="AA60" s="359"/>
      <c r="AB60" s="378"/>
      <c r="AC60" s="437">
        <f>AC58+1</f>
        <v>46318</v>
      </c>
      <c r="AD60" s="366" t="str">
        <f>IFERROR(VLOOKUP(AC60,FeiertageBW[#All],2,FALSE),"")</f>
        <v/>
      </c>
      <c r="AE60" s="367"/>
      <c r="AF60" s="367"/>
      <c r="AG60" s="367"/>
      <c r="AH60" s="360"/>
      <c r="AI60" s="359"/>
      <c r="AJ60" s="359"/>
      <c r="AK60" s="378"/>
      <c r="AL60" s="437">
        <f>AL58+1</f>
        <v>46346</v>
      </c>
      <c r="AM60" s="366" t="str">
        <f>IFERROR(VLOOKUP(AL60,FeiertageBW[#All],2,FALSE),"")</f>
        <v/>
      </c>
      <c r="AN60" s="367"/>
      <c r="AO60" s="367"/>
      <c r="AP60" s="367"/>
      <c r="AQ60" s="360"/>
      <c r="AR60" s="359"/>
      <c r="AS60" s="359"/>
      <c r="AT60" s="378"/>
      <c r="AU60" s="437">
        <f>AU58+1</f>
        <v>46381</v>
      </c>
      <c r="AV60" s="366" t="str">
        <f>IFERROR(VLOOKUP(AU60,FeiertageBW[#All],2,FALSE),"")</f>
        <v>1. Weihnachtstag</v>
      </c>
      <c r="AW60" s="367"/>
      <c r="AX60" s="367"/>
      <c r="AY60" s="367"/>
      <c r="AZ60" s="360"/>
      <c r="BA60" s="359"/>
      <c r="BB60" s="359"/>
      <c r="BC60" s="361"/>
    </row>
    <row r="61" spans="1:55" ht="21.95" customHeight="1" x14ac:dyDescent="0.25">
      <c r="A61" s="439"/>
      <c r="B61" s="438"/>
      <c r="C61" s="368" t="str">
        <f>IFERROR(VLOOKUP(B60,Ereignistabelle[],2,FALSE),"")</f>
        <v/>
      </c>
      <c r="D61" s="363"/>
      <c r="E61" s="363"/>
      <c r="F61" s="363"/>
      <c r="G61" s="363"/>
      <c r="H61" s="364"/>
      <c r="I61" s="364"/>
      <c r="J61" s="379" t="str">
        <f>IFERROR(VLOOKUP(B60,Serientermine,2,FALSE),"")</f>
        <v/>
      </c>
      <c r="K61" s="438"/>
      <c r="L61" s="368" t="str">
        <f>IFERROR(VLOOKUP(K60,Ereignistabelle[],2,FALSE),"")</f>
        <v/>
      </c>
      <c r="M61" s="363"/>
      <c r="N61" s="363"/>
      <c r="O61" s="363"/>
      <c r="P61" s="363"/>
      <c r="Q61" s="364"/>
      <c r="R61" s="364"/>
      <c r="S61" s="379" t="str">
        <f>IFERROR(VLOOKUP(K60,Serientermine,2,FALSE),"")</f>
        <v/>
      </c>
      <c r="T61" s="438"/>
      <c r="U61" s="368" t="str">
        <f>IFERROR(VLOOKUP(T60,Ereignistabelle[],2,FALSE),"")</f>
        <v/>
      </c>
      <c r="V61" s="363"/>
      <c r="W61" s="363"/>
      <c r="X61" s="363"/>
      <c r="Y61" s="363"/>
      <c r="Z61" s="364"/>
      <c r="AA61" s="364"/>
      <c r="AB61" s="379" t="str">
        <f>IFERROR(VLOOKUP(T60,Serientermine,2,FALSE),"")</f>
        <v/>
      </c>
      <c r="AC61" s="438"/>
      <c r="AD61" s="368" t="str">
        <f>IFERROR(VLOOKUP(AC60,Ereignistabelle[],2,FALSE),"")</f>
        <v/>
      </c>
      <c r="AE61" s="363"/>
      <c r="AF61" s="363"/>
      <c r="AG61" s="363"/>
      <c r="AH61" s="363"/>
      <c r="AI61" s="364"/>
      <c r="AJ61" s="364"/>
      <c r="AK61" s="379" t="str">
        <f>IFERROR(VLOOKUP(AC60,Serientermine,2,FALSE),"")</f>
        <v/>
      </c>
      <c r="AL61" s="438"/>
      <c r="AM61" s="368" t="str">
        <f>IFERROR(VLOOKUP(AL60,Ereignistabelle[],2,FALSE),"")</f>
        <v/>
      </c>
      <c r="AN61" s="363"/>
      <c r="AO61" s="363"/>
      <c r="AP61" s="363"/>
      <c r="AQ61" s="363"/>
      <c r="AR61" s="364"/>
      <c r="AS61" s="364"/>
      <c r="AT61" s="379" t="str">
        <f>IFERROR(VLOOKUP(AL60,Serientermine,2,FALSE),"")</f>
        <v/>
      </c>
      <c r="AU61" s="438"/>
      <c r="AV61" s="368" t="str">
        <f>IFERROR(VLOOKUP(AU60,Ereignistabelle[],2,FALSE),"")</f>
        <v/>
      </c>
      <c r="AW61" s="363"/>
      <c r="AX61" s="363"/>
      <c r="AY61" s="363"/>
      <c r="AZ61" s="363"/>
      <c r="BA61" s="364"/>
      <c r="BB61" s="364"/>
      <c r="BC61" s="365" t="str">
        <f>IFERROR(VLOOKUP(AU60,Serientermine,2,FALSE),"")</f>
        <v/>
      </c>
    </row>
    <row r="62" spans="1:55" ht="21.95" customHeight="1" x14ac:dyDescent="0.25">
      <c r="A62" s="441" t="s">
        <v>16</v>
      </c>
      <c r="B62" s="442">
        <f>B60+1</f>
        <v>46228</v>
      </c>
      <c r="C62" s="369" t="str">
        <f>IFERROR(VLOOKUP(B62,FeiertageBW[#All],2,FALSE),"")</f>
        <v/>
      </c>
      <c r="D62" s="370"/>
      <c r="E62" s="370"/>
      <c r="F62" s="370"/>
      <c r="G62" s="371"/>
      <c r="H62" s="372"/>
      <c r="I62" s="372"/>
      <c r="J62" s="380"/>
      <c r="K62" s="442">
        <f>K60+1</f>
        <v>46256</v>
      </c>
      <c r="L62" s="369" t="str">
        <f>IFERROR(VLOOKUP(K62,FeiertageBW[#All],2,FALSE),"")</f>
        <v/>
      </c>
      <c r="M62" s="370"/>
      <c r="N62" s="370"/>
      <c r="O62" s="370"/>
      <c r="P62" s="371"/>
      <c r="Q62" s="372"/>
      <c r="R62" s="372"/>
      <c r="S62" s="380"/>
      <c r="T62" s="442">
        <f>T60+1</f>
        <v>46291</v>
      </c>
      <c r="U62" s="369" t="str">
        <f>IFERROR(VLOOKUP(T62,FeiertageBW[#All],2,FALSE),"")</f>
        <v/>
      </c>
      <c r="V62" s="370"/>
      <c r="W62" s="370"/>
      <c r="X62" s="370"/>
      <c r="Y62" s="371"/>
      <c r="Z62" s="372"/>
      <c r="AA62" s="372"/>
      <c r="AB62" s="380"/>
      <c r="AC62" s="442">
        <f>AC60+1</f>
        <v>46319</v>
      </c>
      <c r="AD62" s="369" t="str">
        <f>IFERROR(VLOOKUP(AC62,FeiertageBW[#All],2,FALSE),"")</f>
        <v/>
      </c>
      <c r="AE62" s="370"/>
      <c r="AF62" s="370"/>
      <c r="AG62" s="370"/>
      <c r="AH62" s="371"/>
      <c r="AI62" s="372"/>
      <c r="AJ62" s="372"/>
      <c r="AK62" s="380"/>
      <c r="AL62" s="442">
        <f>AL60+1</f>
        <v>46347</v>
      </c>
      <c r="AM62" s="369" t="str">
        <f>IFERROR(VLOOKUP(AL62,FeiertageBW[#All],2,FALSE),"")</f>
        <v/>
      </c>
      <c r="AN62" s="370"/>
      <c r="AO62" s="370"/>
      <c r="AP62" s="370"/>
      <c r="AQ62" s="371"/>
      <c r="AR62" s="372"/>
      <c r="AS62" s="372"/>
      <c r="AT62" s="380"/>
      <c r="AU62" s="442">
        <f>AU60+1</f>
        <v>46382</v>
      </c>
      <c r="AV62" s="369" t="str">
        <f>IFERROR(VLOOKUP(AU62,FeiertageBW[#All],2,FALSE),"")</f>
        <v>2. Weihnachtstag</v>
      </c>
      <c r="AW62" s="370"/>
      <c r="AX62" s="370"/>
      <c r="AY62" s="370"/>
      <c r="AZ62" s="371"/>
      <c r="BA62" s="372"/>
      <c r="BB62" s="372"/>
      <c r="BC62" s="373"/>
    </row>
    <row r="63" spans="1:55" ht="21.95" customHeight="1" x14ac:dyDescent="0.25">
      <c r="A63" s="441"/>
      <c r="B63" s="443"/>
      <c r="C63" s="374" t="str">
        <f>IFERROR(VLOOKUP(B62,Ereignistabelle[],2,FALSE),"")</f>
        <v/>
      </c>
      <c r="D63" s="375"/>
      <c r="E63" s="375"/>
      <c r="F63" s="375"/>
      <c r="G63" s="375"/>
      <c r="H63" s="376"/>
      <c r="I63" s="376"/>
      <c r="J63" s="381" t="str">
        <f>IFERROR(VLOOKUP(B62,Serientermine,2,FALSE),"")</f>
        <v/>
      </c>
      <c r="K63" s="443"/>
      <c r="L63" s="374" t="str">
        <f>IFERROR(VLOOKUP(K62,Ereignistabelle[],2,FALSE),"")</f>
        <v/>
      </c>
      <c r="M63" s="375"/>
      <c r="N63" s="375"/>
      <c r="O63" s="375"/>
      <c r="P63" s="375"/>
      <c r="Q63" s="376"/>
      <c r="R63" s="376"/>
      <c r="S63" s="381" t="str">
        <f>IFERROR(VLOOKUP(K62,Serientermine,2,FALSE),"")</f>
        <v/>
      </c>
      <c r="T63" s="443"/>
      <c r="U63" s="374" t="str">
        <f>IFERROR(VLOOKUP(T62,Ereignistabelle[],2,FALSE),"")</f>
        <v/>
      </c>
      <c r="V63" s="375"/>
      <c r="W63" s="375"/>
      <c r="X63" s="375"/>
      <c r="Y63" s="375"/>
      <c r="Z63" s="376"/>
      <c r="AA63" s="376"/>
      <c r="AB63" s="381" t="str">
        <f>IFERROR(VLOOKUP(T62,Serientermine,2,FALSE),"")</f>
        <v/>
      </c>
      <c r="AC63" s="443"/>
      <c r="AD63" s="374" t="str">
        <f>IFERROR(VLOOKUP(AC62,Ereignistabelle[],2,FALSE),"")</f>
        <v/>
      </c>
      <c r="AE63" s="375"/>
      <c r="AF63" s="375"/>
      <c r="AG63" s="375"/>
      <c r="AH63" s="375"/>
      <c r="AI63" s="376"/>
      <c r="AJ63" s="376"/>
      <c r="AK63" s="381" t="str">
        <f>IFERROR(VLOOKUP(AC62,Serientermine,2,FALSE),"")</f>
        <v/>
      </c>
      <c r="AL63" s="443"/>
      <c r="AM63" s="374" t="str">
        <f>IFERROR(VLOOKUP(AL62,Ereignistabelle[],2,FALSE),"")</f>
        <v/>
      </c>
      <c r="AN63" s="375"/>
      <c r="AO63" s="375"/>
      <c r="AP63" s="375"/>
      <c r="AQ63" s="375"/>
      <c r="AR63" s="376"/>
      <c r="AS63" s="376"/>
      <c r="AT63" s="381" t="str">
        <f>IFERROR(VLOOKUP(AL62,Serientermine,2,FALSE),"")</f>
        <v/>
      </c>
      <c r="AU63" s="443"/>
      <c r="AV63" s="374" t="str">
        <f>IFERROR(VLOOKUP(AU62,Ereignistabelle[],2,FALSE),"")</f>
        <v/>
      </c>
      <c r="AW63" s="375"/>
      <c r="AX63" s="375"/>
      <c r="AY63" s="375"/>
      <c r="AZ63" s="375"/>
      <c r="BA63" s="376"/>
      <c r="BB63" s="376"/>
      <c r="BC63" s="377" t="str">
        <f>IFERROR(VLOOKUP(AU62,Serientermine,2,FALSE),"")</f>
        <v/>
      </c>
    </row>
    <row r="64" spans="1:55" ht="21.95" customHeight="1" x14ac:dyDescent="0.25">
      <c r="A64" s="441" t="s">
        <v>17</v>
      </c>
      <c r="B64" s="442">
        <f>B62+1</f>
        <v>46229</v>
      </c>
      <c r="C64" s="369" t="str">
        <f>IFERROR(VLOOKUP(B64,FeiertageBW[#All],2,FALSE),"")</f>
        <v/>
      </c>
      <c r="D64" s="370"/>
      <c r="E64" s="370"/>
      <c r="F64" s="370"/>
      <c r="G64" s="371"/>
      <c r="H64" s="372"/>
      <c r="I64" s="372"/>
      <c r="J64" s="380"/>
      <c r="K64" s="442">
        <f>K62+1</f>
        <v>46257</v>
      </c>
      <c r="L64" s="369" t="str">
        <f>IFERROR(VLOOKUP(K64,FeiertageBW[#All],2,FALSE),"")</f>
        <v/>
      </c>
      <c r="M64" s="370"/>
      <c r="N64" s="370"/>
      <c r="O64" s="370"/>
      <c r="P64" s="371"/>
      <c r="Q64" s="372"/>
      <c r="R64" s="372"/>
      <c r="S64" s="380"/>
      <c r="T64" s="442">
        <f>T62+1</f>
        <v>46292</v>
      </c>
      <c r="U64" s="369" t="str">
        <f>IFERROR(VLOOKUP(T64,FeiertageBW[#All],2,FALSE),"")</f>
        <v/>
      </c>
      <c r="V64" s="370"/>
      <c r="W64" s="370"/>
      <c r="X64" s="370"/>
      <c r="Y64" s="371"/>
      <c r="Z64" s="372"/>
      <c r="AA64" s="372"/>
      <c r="AB64" s="380"/>
      <c r="AC64" s="442">
        <f>AC62+1</f>
        <v>46320</v>
      </c>
      <c r="AD64" s="369" t="str">
        <f>IFERROR(VLOOKUP(AC64,FeiertageBW[#All],2,FALSE),"")</f>
        <v/>
      </c>
      <c r="AE64" s="370"/>
      <c r="AF64" s="370"/>
      <c r="AG64" s="370"/>
      <c r="AH64" s="371"/>
      <c r="AI64" s="372"/>
      <c r="AJ64" s="372"/>
      <c r="AK64" s="380"/>
      <c r="AL64" s="442">
        <f>AL62+1</f>
        <v>46348</v>
      </c>
      <c r="AM64" s="369" t="str">
        <f>IFERROR(VLOOKUP(AL64,FeiertageBW[#All],2,FALSE),"")</f>
        <v/>
      </c>
      <c r="AN64" s="370"/>
      <c r="AO64" s="370"/>
      <c r="AP64" s="370"/>
      <c r="AQ64" s="371"/>
      <c r="AR64" s="372"/>
      <c r="AS64" s="372"/>
      <c r="AT64" s="380"/>
      <c r="AU64" s="442">
        <f>AU62+1</f>
        <v>46383</v>
      </c>
      <c r="AV64" s="369" t="str">
        <f>IFERROR(VLOOKUP(AU64,FeiertageBW[#All],2,FALSE),"")</f>
        <v/>
      </c>
      <c r="AW64" s="370"/>
      <c r="AX64" s="370"/>
      <c r="AY64" s="370"/>
      <c r="AZ64" s="371"/>
      <c r="BA64" s="372"/>
      <c r="BB64" s="372"/>
      <c r="BC64" s="373"/>
    </row>
    <row r="65" spans="1:55" ht="21.95" customHeight="1" x14ac:dyDescent="0.25">
      <c r="A65" s="441"/>
      <c r="B65" s="443"/>
      <c r="C65" s="374" t="str">
        <f>IFERROR(VLOOKUP(B64,Ereignistabelle[],2,FALSE),"")</f>
        <v/>
      </c>
      <c r="D65" s="375"/>
      <c r="E65" s="375"/>
      <c r="F65" s="375"/>
      <c r="G65" s="375"/>
      <c r="H65" s="376"/>
      <c r="I65" s="376"/>
      <c r="J65" s="381" t="str">
        <f>IFERROR(VLOOKUP(B64,Serientermine,2,FALSE),"")</f>
        <v/>
      </c>
      <c r="K65" s="443"/>
      <c r="L65" s="374" t="str">
        <f>IFERROR(VLOOKUP(K64,Ereignistabelle[],2,FALSE),"")</f>
        <v/>
      </c>
      <c r="M65" s="375"/>
      <c r="N65" s="375"/>
      <c r="O65" s="375"/>
      <c r="P65" s="375"/>
      <c r="Q65" s="376"/>
      <c r="R65" s="376"/>
      <c r="S65" s="381" t="str">
        <f>IFERROR(VLOOKUP(K64,Serientermine,2,FALSE),"")</f>
        <v/>
      </c>
      <c r="T65" s="443"/>
      <c r="U65" s="374" t="str">
        <f>IFERROR(VLOOKUP(T64,Ereignistabelle[],2,FALSE),"")</f>
        <v/>
      </c>
      <c r="V65" s="375"/>
      <c r="W65" s="375"/>
      <c r="X65" s="375"/>
      <c r="Y65" s="375"/>
      <c r="Z65" s="376"/>
      <c r="AA65" s="376"/>
      <c r="AB65" s="381" t="str">
        <f>IFERROR(VLOOKUP(T64,Serientermine,2,FALSE),"")</f>
        <v/>
      </c>
      <c r="AC65" s="443"/>
      <c r="AD65" s="374" t="str">
        <f>IFERROR(VLOOKUP(AC64,Ereignistabelle[],2,FALSE),"")</f>
        <v/>
      </c>
      <c r="AE65" s="375"/>
      <c r="AF65" s="375"/>
      <c r="AG65" s="375"/>
      <c r="AH65" s="375"/>
      <c r="AI65" s="376"/>
      <c r="AJ65" s="376"/>
      <c r="AK65" s="381" t="str">
        <f>IFERROR(VLOOKUP(AC64,Serientermine,2,FALSE),"")</f>
        <v/>
      </c>
      <c r="AL65" s="443"/>
      <c r="AM65" s="374" t="str">
        <f>IFERROR(VLOOKUP(AL64,Ereignistabelle[],2,FALSE),"")</f>
        <v/>
      </c>
      <c r="AN65" s="375"/>
      <c r="AO65" s="375"/>
      <c r="AP65" s="375"/>
      <c r="AQ65" s="375"/>
      <c r="AR65" s="376"/>
      <c r="AS65" s="376"/>
      <c r="AT65" s="381" t="str">
        <f>IFERROR(VLOOKUP(AL64,Serientermine,2,FALSE),"")</f>
        <v/>
      </c>
      <c r="AU65" s="443"/>
      <c r="AV65" s="374" t="str">
        <f>IFERROR(VLOOKUP(AU64,Ereignistabelle[],2,FALSE),"")</f>
        <v/>
      </c>
      <c r="AW65" s="375"/>
      <c r="AX65" s="375"/>
      <c r="AY65" s="375"/>
      <c r="AZ65" s="375"/>
      <c r="BA65" s="376"/>
      <c r="BB65" s="376"/>
      <c r="BC65" s="377" t="str">
        <f>IFERROR(VLOOKUP(AU64,Serientermine,2,FALSE),"")</f>
        <v/>
      </c>
    </row>
    <row r="66" spans="1:55" ht="21.95" customHeight="1" x14ac:dyDescent="0.25">
      <c r="A66" s="439" t="s">
        <v>18</v>
      </c>
      <c r="B66" s="437">
        <f>B64+1</f>
        <v>46230</v>
      </c>
      <c r="C66" s="366" t="str">
        <f>IFERROR(VLOOKUP(B66,FeiertageBW[#All],2,FALSE),"")</f>
        <v/>
      </c>
      <c r="D66" s="367"/>
      <c r="E66" s="367"/>
      <c r="F66" s="367"/>
      <c r="G66" s="360"/>
      <c r="H66" s="359"/>
      <c r="I66" s="359"/>
      <c r="J66" s="378"/>
      <c r="K66" s="437">
        <f>K64+1</f>
        <v>46258</v>
      </c>
      <c r="L66" s="366" t="str">
        <f>IFERROR(VLOOKUP(K66,FeiertageBW[#All],2,FALSE),"")</f>
        <v/>
      </c>
      <c r="M66" s="367"/>
      <c r="N66" s="367"/>
      <c r="O66" s="367"/>
      <c r="P66" s="360"/>
      <c r="Q66" s="359"/>
      <c r="R66" s="359"/>
      <c r="S66" s="378"/>
      <c r="T66" s="437">
        <f>T64+1</f>
        <v>46293</v>
      </c>
      <c r="U66" s="366" t="str">
        <f>IFERROR(VLOOKUP(T66,FeiertageBW[#All],2,FALSE),"")</f>
        <v/>
      </c>
      <c r="V66" s="367"/>
      <c r="W66" s="367"/>
      <c r="X66" s="367"/>
      <c r="Y66" s="360"/>
      <c r="Z66" s="359"/>
      <c r="AA66" s="359"/>
      <c r="AB66" s="378"/>
      <c r="AC66" s="437">
        <f>AC64+1</f>
        <v>46321</v>
      </c>
      <c r="AD66" s="366" t="str">
        <f>IFERROR(VLOOKUP(AC66,FeiertageBW[#All],2,FALSE),"")</f>
        <v/>
      </c>
      <c r="AE66" s="367"/>
      <c r="AF66" s="367"/>
      <c r="AG66" s="367"/>
      <c r="AH66" s="360"/>
      <c r="AI66" s="359"/>
      <c r="AJ66" s="359"/>
      <c r="AK66" s="378"/>
      <c r="AL66" s="437">
        <f>AL64+1</f>
        <v>46349</v>
      </c>
      <c r="AM66" s="366" t="str">
        <f>IFERROR(VLOOKUP(AL66,FeiertageBW[#All],2,FALSE),"")</f>
        <v/>
      </c>
      <c r="AN66" s="367"/>
      <c r="AO66" s="367"/>
      <c r="AP66" s="367"/>
      <c r="AQ66" s="360"/>
      <c r="AR66" s="359"/>
      <c r="AS66" s="359"/>
      <c r="AT66" s="378"/>
      <c r="AU66" s="437">
        <f>AU64+1</f>
        <v>46384</v>
      </c>
      <c r="AV66" s="366" t="str">
        <f>IFERROR(VLOOKUP(AU66,FeiertageBW[#All],2,FALSE),"")</f>
        <v/>
      </c>
      <c r="AW66" s="367"/>
      <c r="AX66" s="367"/>
      <c r="AY66" s="367"/>
      <c r="AZ66" s="360"/>
      <c r="BA66" s="359"/>
      <c r="BB66" s="359"/>
      <c r="BC66" s="361"/>
    </row>
    <row r="67" spans="1:55" ht="21.95" customHeight="1" x14ac:dyDescent="0.25">
      <c r="A67" s="439"/>
      <c r="B67" s="438"/>
      <c r="C67" s="368" t="str">
        <f>IFERROR(VLOOKUP(B66,Ereignistabelle[],2,FALSE),"")</f>
        <v/>
      </c>
      <c r="D67" s="363"/>
      <c r="E67" s="363"/>
      <c r="F67" s="363"/>
      <c r="G67" s="363"/>
      <c r="H67" s="364"/>
      <c r="I67" s="364"/>
      <c r="J67" s="379" t="str">
        <f>IFERROR(VLOOKUP(B66,Serientermine,2,FALSE),"")</f>
        <v/>
      </c>
      <c r="K67" s="438"/>
      <c r="L67" s="368" t="str">
        <f>IFERROR(VLOOKUP(K66,Ereignistabelle[],2,FALSE),"")</f>
        <v/>
      </c>
      <c r="M67" s="363"/>
      <c r="N67" s="363"/>
      <c r="O67" s="363"/>
      <c r="P67" s="363"/>
      <c r="Q67" s="364"/>
      <c r="R67" s="364"/>
      <c r="S67" s="379" t="str">
        <f>IFERROR(VLOOKUP(K66,Serientermine,2,FALSE),"")</f>
        <v/>
      </c>
      <c r="T67" s="438"/>
      <c r="U67" s="368" t="str">
        <f>IFERROR(VLOOKUP(T66,Ereignistabelle[],2,FALSE),"")</f>
        <v/>
      </c>
      <c r="V67" s="363"/>
      <c r="W67" s="363"/>
      <c r="X67" s="363"/>
      <c r="Y67" s="363"/>
      <c r="Z67" s="364"/>
      <c r="AA67" s="364"/>
      <c r="AB67" s="379" t="str">
        <f>IFERROR(VLOOKUP(T66,Serientermine,2,FALSE),"")</f>
        <v/>
      </c>
      <c r="AC67" s="438"/>
      <c r="AD67" s="368" t="str">
        <f>IFERROR(VLOOKUP(AC66,Ereignistabelle[],2,FALSE),"")</f>
        <v>Geburtstag Musterkind</v>
      </c>
      <c r="AE67" s="363"/>
      <c r="AF67" s="363"/>
      <c r="AG67" s="363"/>
      <c r="AH67" s="363"/>
      <c r="AI67" s="364"/>
      <c r="AJ67" s="364"/>
      <c r="AK67" s="379" t="str">
        <f>IFERROR(VLOOKUP(AC66,Serientermine,2,FALSE),"")</f>
        <v/>
      </c>
      <c r="AL67" s="438"/>
      <c r="AM67" s="368" t="str">
        <f>IFERROR(VLOOKUP(AL66,Ereignistabelle[],2,FALSE),"")</f>
        <v/>
      </c>
      <c r="AN67" s="363"/>
      <c r="AO67" s="363"/>
      <c r="AP67" s="363"/>
      <c r="AQ67" s="363"/>
      <c r="AR67" s="364"/>
      <c r="AS67" s="364"/>
      <c r="AT67" s="379" t="str">
        <f>IFERROR(VLOOKUP(AL66,Serientermine,2,FALSE),"")</f>
        <v/>
      </c>
      <c r="AU67" s="438"/>
      <c r="AV67" s="368" t="str">
        <f>IFERROR(VLOOKUP(AU66,Ereignistabelle[],2,FALSE),"")</f>
        <v/>
      </c>
      <c r="AW67" s="363"/>
      <c r="AX67" s="363"/>
      <c r="AY67" s="363"/>
      <c r="AZ67" s="363"/>
      <c r="BA67" s="364"/>
      <c r="BB67" s="364"/>
      <c r="BC67" s="365" t="str">
        <f>IFERROR(VLOOKUP(AU66,Serientermine,2,FALSE),"")</f>
        <v/>
      </c>
    </row>
    <row r="68" spans="1:55" ht="21.95" customHeight="1" x14ac:dyDescent="0.25">
      <c r="A68" s="439" t="s">
        <v>14</v>
      </c>
      <c r="B68" s="437">
        <f>B66+1</f>
        <v>46231</v>
      </c>
      <c r="C68" s="366" t="str">
        <f>IFERROR(VLOOKUP(B68,FeiertageBW[#All],2,FALSE),"")</f>
        <v/>
      </c>
      <c r="D68" s="367"/>
      <c r="E68" s="367"/>
      <c r="F68" s="367"/>
      <c r="G68" s="360"/>
      <c r="H68" s="359"/>
      <c r="I68" s="359"/>
      <c r="J68" s="378"/>
      <c r="K68" s="437">
        <f>K66+1</f>
        <v>46259</v>
      </c>
      <c r="L68" s="366" t="str">
        <f>IFERROR(VLOOKUP(K68,FeiertageBW[#All],2,FALSE),"")</f>
        <v/>
      </c>
      <c r="M68" s="367"/>
      <c r="N68" s="367"/>
      <c r="O68" s="367"/>
      <c r="P68" s="360"/>
      <c r="Q68" s="359"/>
      <c r="R68" s="359"/>
      <c r="S68" s="378"/>
      <c r="T68" s="437">
        <f>T66+1</f>
        <v>46294</v>
      </c>
      <c r="U68" s="366" t="str">
        <f>IFERROR(VLOOKUP(T68,FeiertageBW[#All],2,FALSE),"")</f>
        <v/>
      </c>
      <c r="V68" s="367"/>
      <c r="W68" s="367"/>
      <c r="X68" s="367"/>
      <c r="Y68" s="360"/>
      <c r="Z68" s="359"/>
      <c r="AA68" s="359"/>
      <c r="AB68" s="378"/>
      <c r="AC68" s="437">
        <f>AC66+1</f>
        <v>46322</v>
      </c>
      <c r="AD68" s="366" t="str">
        <f>IFERROR(VLOOKUP(AC68,FeiertageBW[#All],2,FALSE),"")</f>
        <v/>
      </c>
      <c r="AE68" s="367"/>
      <c r="AF68" s="367"/>
      <c r="AG68" s="367"/>
      <c r="AH68" s="360"/>
      <c r="AI68" s="359"/>
      <c r="AJ68" s="359"/>
      <c r="AK68" s="378"/>
      <c r="AL68" s="437">
        <f>AL66+1</f>
        <v>46350</v>
      </c>
      <c r="AM68" s="366" t="str">
        <f>IFERROR(VLOOKUP(AL68,FeiertageBW[#All],2,FALSE),"")</f>
        <v/>
      </c>
      <c r="AN68" s="367"/>
      <c r="AO68" s="367"/>
      <c r="AP68" s="367"/>
      <c r="AQ68" s="360"/>
      <c r="AR68" s="359"/>
      <c r="AS68" s="359"/>
      <c r="AT68" s="378"/>
      <c r="AU68" s="437">
        <f>AU66+1</f>
        <v>46385</v>
      </c>
      <c r="AV68" s="366" t="str">
        <f>IFERROR(VLOOKUP(AU68,FeiertageBW[#All],2,FALSE),"")</f>
        <v/>
      </c>
      <c r="AW68" s="367"/>
      <c r="AX68" s="367"/>
      <c r="AY68" s="367"/>
      <c r="AZ68" s="360"/>
      <c r="BA68" s="359"/>
      <c r="BB68" s="359"/>
      <c r="BC68" s="361"/>
    </row>
    <row r="69" spans="1:55" ht="21.95" customHeight="1" x14ac:dyDescent="0.25">
      <c r="A69" s="439"/>
      <c r="B69" s="438"/>
      <c r="C69" s="368" t="str">
        <f>IFERROR(VLOOKUP(B68,Ereignistabelle[],2,FALSE),"")</f>
        <v/>
      </c>
      <c r="D69" s="363"/>
      <c r="E69" s="363"/>
      <c r="F69" s="363"/>
      <c r="G69" s="363"/>
      <c r="H69" s="364"/>
      <c r="I69" s="364"/>
      <c r="J69" s="379" t="str">
        <f>IFERROR(VLOOKUP(B68,Serientermine,2,FALSE),"")</f>
        <v/>
      </c>
      <c r="K69" s="438"/>
      <c r="L69" s="368" t="str">
        <f>IFERROR(VLOOKUP(K68,Ereignistabelle[],2,FALSE),"")</f>
        <v/>
      </c>
      <c r="M69" s="363"/>
      <c r="N69" s="363"/>
      <c r="O69" s="363"/>
      <c r="P69" s="363"/>
      <c r="Q69" s="364"/>
      <c r="R69" s="364"/>
      <c r="S69" s="379" t="str">
        <f>IFERROR(VLOOKUP(K68,Serientermine,2,FALSE),"")</f>
        <v/>
      </c>
      <c r="T69" s="438"/>
      <c r="U69" s="368" t="str">
        <f>IFERROR(VLOOKUP(T68,Ereignistabelle[],2,FALSE),"")</f>
        <v/>
      </c>
      <c r="V69" s="363"/>
      <c r="W69" s="363"/>
      <c r="X69" s="363"/>
      <c r="Y69" s="363"/>
      <c r="Z69" s="364"/>
      <c r="AA69" s="364"/>
      <c r="AB69" s="379" t="str">
        <f>IFERROR(VLOOKUP(T68,Serientermine,2,FALSE),"")</f>
        <v/>
      </c>
      <c r="AC69" s="438"/>
      <c r="AD69" s="368" t="str">
        <f>IFERROR(VLOOKUP(AC68,Ereignistabelle[],2,FALSE),"")</f>
        <v/>
      </c>
      <c r="AE69" s="363"/>
      <c r="AF69" s="363"/>
      <c r="AG69" s="363"/>
      <c r="AH69" s="363"/>
      <c r="AI69" s="364"/>
      <c r="AJ69" s="364"/>
      <c r="AK69" s="379" t="str">
        <f>IFERROR(VLOOKUP(AC68,Serientermine,2,FALSE),"")</f>
        <v/>
      </c>
      <c r="AL69" s="438"/>
      <c r="AM69" s="368" t="str">
        <f>IFERROR(VLOOKUP(AL68,Ereignistabelle[],2,FALSE),"")</f>
        <v/>
      </c>
      <c r="AN69" s="363"/>
      <c r="AO69" s="363"/>
      <c r="AP69" s="363"/>
      <c r="AQ69" s="363"/>
      <c r="AR69" s="364"/>
      <c r="AS69" s="364"/>
      <c r="AT69" s="379" t="str">
        <f>IFERROR(VLOOKUP(AL68,Serientermine,2,FALSE),"")</f>
        <v/>
      </c>
      <c r="AU69" s="438"/>
      <c r="AV69" s="368" t="str">
        <f>IFERROR(VLOOKUP(AU68,Ereignistabelle[],2,FALSE),"")</f>
        <v/>
      </c>
      <c r="AW69" s="363"/>
      <c r="AX69" s="363"/>
      <c r="AY69" s="363"/>
      <c r="AZ69" s="363"/>
      <c r="BA69" s="364"/>
      <c r="BB69" s="364"/>
      <c r="BC69" s="365" t="str">
        <f>IFERROR(VLOOKUP(AU68,Serientermine,2,FALSE),"")</f>
        <v/>
      </c>
    </row>
    <row r="70" spans="1:55" ht="21.95" customHeight="1" x14ac:dyDescent="0.25">
      <c r="A70" s="439" t="s">
        <v>13</v>
      </c>
      <c r="B70" s="437">
        <f>IF(DATE(Einstellungen!$F$47, 8, 0)&gt;B68,B68+1,"")</f>
        <v>46232</v>
      </c>
      <c r="C70" s="366" t="str">
        <f>IFERROR(VLOOKUP(B70,FeiertageBW[#All],2,FALSE),"")</f>
        <v/>
      </c>
      <c r="D70" s="367"/>
      <c r="E70" s="367"/>
      <c r="F70" s="367"/>
      <c r="G70" s="360"/>
      <c r="H70" s="359"/>
      <c r="I70" s="359"/>
      <c r="J70" s="378" t="str">
        <f>IF(B70&lt;&gt;"",TRUNC((B70-WEEKDAY(B70,2)-DATE(YEAR(B70+4-WEEKDAY(B70,2)),1,-10))/7)&amp;"","")</f>
        <v>31</v>
      </c>
      <c r="K70" s="437">
        <f>IF(DATE(Einstellungen!$F$47, 9, 0)&gt;K68,K68+1,"")</f>
        <v>46260</v>
      </c>
      <c r="L70" s="366" t="str">
        <f>IFERROR(VLOOKUP(K70,FeiertageBW[#All],2,FALSE),"")</f>
        <v/>
      </c>
      <c r="M70" s="367"/>
      <c r="N70" s="367"/>
      <c r="O70" s="367"/>
      <c r="P70" s="360"/>
      <c r="Q70" s="359"/>
      <c r="R70" s="359"/>
      <c r="S70" s="378" t="str">
        <f>IF(K70&lt;&gt;"",TRUNC((K70-WEEKDAY(K70,2)-DATE(YEAR(K70+4-WEEKDAY(K70,2)),1,-10))/7)&amp;"","")</f>
        <v>35</v>
      </c>
      <c r="T70" s="437">
        <f>IF(DATE(Einstellungen!$F$47, 10, 0)&gt;T68,T68+1,"")</f>
        <v>46295</v>
      </c>
      <c r="U70" s="366" t="str">
        <f>IFERROR(VLOOKUP(T70,FeiertageBW[#All],2,FALSE),"")</f>
        <v/>
      </c>
      <c r="V70" s="367"/>
      <c r="W70" s="367"/>
      <c r="X70" s="367"/>
      <c r="Y70" s="360"/>
      <c r="Z70" s="359"/>
      <c r="AA70" s="359"/>
      <c r="AB70" s="378" t="str">
        <f>IF(T70&lt;&gt;"",TRUNC((T70-WEEKDAY(T70,2)-DATE(YEAR(T70+4-WEEKDAY(T70,2)),1,-10))/7)&amp;"","")</f>
        <v>40</v>
      </c>
      <c r="AC70" s="437">
        <f>IF(DATE(Einstellungen!$F$47, 11, 0)&gt;AC68,AC68+1,"")</f>
        <v>46323</v>
      </c>
      <c r="AD70" s="366" t="str">
        <f>IFERROR(VLOOKUP(AC70,FeiertageBW[#All],2,FALSE),"")</f>
        <v/>
      </c>
      <c r="AE70" s="367"/>
      <c r="AF70" s="367"/>
      <c r="AG70" s="367"/>
      <c r="AH70" s="360"/>
      <c r="AI70" s="359"/>
      <c r="AJ70" s="359"/>
      <c r="AK70" s="378" t="str">
        <f>IF(AC70&lt;&gt;"",TRUNC((AC70-WEEKDAY(AC70,2)-DATE(YEAR(AC70+4-WEEKDAY(AC70,2)),1,-10))/7)&amp;"","")</f>
        <v>44</v>
      </c>
      <c r="AL70" s="437">
        <f>IF(DATE(Einstellungen!$F$47, 12, 0)&gt;AL68,AL68+1,"")</f>
        <v>46351</v>
      </c>
      <c r="AM70" s="366" t="str">
        <f>IFERROR(VLOOKUP(AL70,FeiertageBW[#All],2,FALSE),"")</f>
        <v/>
      </c>
      <c r="AN70" s="367"/>
      <c r="AO70" s="367"/>
      <c r="AP70" s="367"/>
      <c r="AQ70" s="360"/>
      <c r="AR70" s="359"/>
      <c r="AS70" s="359"/>
      <c r="AT70" s="378" t="str">
        <f>IF(AL70&lt;&gt;"",TRUNC((AL70-WEEKDAY(AL70,2)-DATE(YEAR(AL70+4-WEEKDAY(AL70,2)),1,-10))/7)&amp;"","")</f>
        <v>48</v>
      </c>
      <c r="AU70" s="437">
        <f>IF(DATE(Einstellungen!$F$47, 13, 0)&gt;AU68,AU68+1,"")</f>
        <v>46386</v>
      </c>
      <c r="AV70" s="366" t="str">
        <f>IFERROR(VLOOKUP(AU70,FeiertageBW[#All],2,FALSE),"")</f>
        <v/>
      </c>
      <c r="AW70" s="367"/>
      <c r="AX70" s="367"/>
      <c r="AY70" s="367"/>
      <c r="AZ70" s="360"/>
      <c r="BA70" s="359"/>
      <c r="BB70" s="359"/>
      <c r="BC70" s="361" t="str">
        <f>IF(AU70&lt;&gt;"",TRUNC((AU70-WEEKDAY(AU70,2)-DATE(YEAR(AU70+4-WEEKDAY(AU70,2)),1,-10))/7)&amp;"","")</f>
        <v>53</v>
      </c>
    </row>
    <row r="71" spans="1:55" ht="21.95" customHeight="1" x14ac:dyDescent="0.25">
      <c r="A71" s="439"/>
      <c r="B71" s="438"/>
      <c r="C71" s="368" t="str">
        <f>IFERROR(VLOOKUP(B70,Ereignistabelle[],2,FALSE),"")</f>
        <v/>
      </c>
      <c r="D71" s="363"/>
      <c r="E71" s="363"/>
      <c r="F71" s="363"/>
      <c r="G71" s="363"/>
      <c r="H71" s="364"/>
      <c r="I71" s="364"/>
      <c r="J71" s="379" t="str">
        <f>IFERROR(VLOOKUP(B70,Serientermine,2,FALSE),"")</f>
        <v/>
      </c>
      <c r="K71" s="438"/>
      <c r="L71" s="368" t="str">
        <f>IFERROR(VLOOKUP(K70,Ereignistabelle[],2,FALSE),"")</f>
        <v/>
      </c>
      <c r="M71" s="363"/>
      <c r="N71" s="363"/>
      <c r="O71" s="363"/>
      <c r="P71" s="363"/>
      <c r="Q71" s="364"/>
      <c r="R71" s="364"/>
      <c r="S71" s="379" t="str">
        <f>IFERROR(VLOOKUP(K70,Serientermine,2,FALSE),"")</f>
        <v/>
      </c>
      <c r="T71" s="438"/>
      <c r="U71" s="368" t="str">
        <f>IFERROR(VLOOKUP(T70,Ereignistabelle[],2,FALSE),"")</f>
        <v/>
      </c>
      <c r="V71" s="363"/>
      <c r="W71" s="363"/>
      <c r="X71" s="363"/>
      <c r="Y71" s="363"/>
      <c r="Z71" s="364"/>
      <c r="AA71" s="364"/>
      <c r="AB71" s="379" t="str">
        <f>IFERROR(VLOOKUP(T70,Serientermine,2,FALSE),"")</f>
        <v/>
      </c>
      <c r="AC71" s="438"/>
      <c r="AD71" s="368" t="str">
        <f>IFERROR(VLOOKUP(AC70,Ereignistabelle[],2,FALSE),"")</f>
        <v/>
      </c>
      <c r="AE71" s="363"/>
      <c r="AF71" s="363"/>
      <c r="AG71" s="363"/>
      <c r="AH71" s="363"/>
      <c r="AI71" s="364"/>
      <c r="AJ71" s="364"/>
      <c r="AK71" s="379" t="str">
        <f>IFERROR(VLOOKUP(AC70,Serientermine,2,FALSE),"")</f>
        <v/>
      </c>
      <c r="AL71" s="438"/>
      <c r="AM71" s="368" t="str">
        <f>IFERROR(VLOOKUP(AL70,Ereignistabelle[],2,FALSE),"")</f>
        <v/>
      </c>
      <c r="AN71" s="363"/>
      <c r="AO71" s="363"/>
      <c r="AP71" s="363"/>
      <c r="AQ71" s="363"/>
      <c r="AR71" s="364"/>
      <c r="AS71" s="364"/>
      <c r="AT71" s="379" t="str">
        <f>IFERROR(VLOOKUP(AL70,Serientermine,2,FALSE),"")</f>
        <v/>
      </c>
      <c r="AU71" s="438"/>
      <c r="AV71" s="368" t="str">
        <f>IFERROR(VLOOKUP(AU70,Ereignistabelle[],2,FALSE),"")</f>
        <v/>
      </c>
      <c r="AW71" s="363"/>
      <c r="AX71" s="363"/>
      <c r="AY71" s="363"/>
      <c r="AZ71" s="363"/>
      <c r="BA71" s="364"/>
      <c r="BB71" s="364"/>
      <c r="BC71" s="365" t="str">
        <f>IFERROR(VLOOKUP(AU70,Serientermine,2,FALSE),"")</f>
        <v/>
      </c>
    </row>
    <row r="72" spans="1:55" ht="21.95" customHeight="1" x14ac:dyDescent="0.25">
      <c r="A72" s="439" t="s">
        <v>12</v>
      </c>
      <c r="B72" s="437">
        <f>IF(DATE(Einstellungen!$F$47, 8, 0)&gt;B70,B70+1,"")</f>
        <v>46233</v>
      </c>
      <c r="C72" s="366" t="str">
        <f>IFERROR(VLOOKUP(B72,FeiertageBW[#All],2,FALSE),"")</f>
        <v/>
      </c>
      <c r="D72" s="367"/>
      <c r="E72" s="367"/>
      <c r="F72" s="367"/>
      <c r="G72" s="360"/>
      <c r="H72" s="359"/>
      <c r="I72" s="359"/>
      <c r="J72" s="378"/>
      <c r="K72" s="437">
        <f>IF(DATE(Einstellungen!$F$47, 9, 0)&gt;K70,K70+1,"")</f>
        <v>46261</v>
      </c>
      <c r="L72" s="366" t="str">
        <f>IFERROR(VLOOKUP(K72,FeiertageBW[#All],2,FALSE),"")</f>
        <v/>
      </c>
      <c r="M72" s="367"/>
      <c r="N72" s="367"/>
      <c r="O72" s="367"/>
      <c r="P72" s="360"/>
      <c r="Q72" s="359"/>
      <c r="R72" s="359"/>
      <c r="S72" s="378"/>
      <c r="T72" s="437" t="str">
        <f>IF(DATE(Einstellungen!$F$47, 10, 0)&gt;T70,T70+1,"")</f>
        <v/>
      </c>
      <c r="U72" s="366" t="str">
        <f>IFERROR(VLOOKUP(T72,FeiertageBW[#All],2,FALSE),"")</f>
        <v/>
      </c>
      <c r="V72" s="367"/>
      <c r="W72" s="367"/>
      <c r="X72" s="367"/>
      <c r="Y72" s="360"/>
      <c r="Z72" s="359"/>
      <c r="AA72" s="359"/>
      <c r="AB72" s="378"/>
      <c r="AC72" s="437">
        <f>IF(DATE(Einstellungen!$F$47, 11, 0)&gt;AC70,AC70+1,"")</f>
        <v>46324</v>
      </c>
      <c r="AD72" s="366" t="str">
        <f>IFERROR(VLOOKUP(AC72,FeiertageBW[#All],2,FALSE),"")</f>
        <v/>
      </c>
      <c r="AE72" s="367"/>
      <c r="AF72" s="367"/>
      <c r="AG72" s="367"/>
      <c r="AH72" s="360"/>
      <c r="AI72" s="359"/>
      <c r="AJ72" s="359"/>
      <c r="AK72" s="378"/>
      <c r="AL72" s="437">
        <f>IF(DATE(Einstellungen!$F$47, 12, 0)&gt;AL70,AL70+1,"")</f>
        <v>46352</v>
      </c>
      <c r="AM72" s="366" t="str">
        <f>IFERROR(VLOOKUP(AL72,FeiertageBW[#All],2,FALSE),"")</f>
        <v/>
      </c>
      <c r="AN72" s="367"/>
      <c r="AO72" s="367"/>
      <c r="AP72" s="367"/>
      <c r="AQ72" s="360"/>
      <c r="AR72" s="359"/>
      <c r="AS72" s="359"/>
      <c r="AT72" s="378"/>
      <c r="AU72" s="437">
        <f>IF(DATE(Einstellungen!$F$47, 13, 0)&gt;AU70,AU70+1,"")</f>
        <v>46387</v>
      </c>
      <c r="AV72" s="366" t="str">
        <f>IFERROR(VLOOKUP(AU72,FeiertageBW[#All],2,FALSE),"")</f>
        <v/>
      </c>
      <c r="AW72" s="367"/>
      <c r="AX72" s="367"/>
      <c r="AY72" s="367"/>
      <c r="AZ72" s="360"/>
      <c r="BA72" s="359"/>
      <c r="BB72" s="359"/>
      <c r="BC72" s="361"/>
    </row>
    <row r="73" spans="1:55" ht="21.95" customHeight="1" x14ac:dyDescent="0.25">
      <c r="A73" s="439"/>
      <c r="B73" s="438"/>
      <c r="C73" s="368" t="str">
        <f>IFERROR(VLOOKUP(B72,Ereignistabelle[],2,FALSE),"")</f>
        <v/>
      </c>
      <c r="D73" s="363"/>
      <c r="E73" s="363"/>
      <c r="F73" s="363"/>
      <c r="G73" s="363"/>
      <c r="H73" s="364"/>
      <c r="I73" s="364"/>
      <c r="J73" s="379" t="str">
        <f>IFERROR(VLOOKUP(B72,Serientermine,2,FALSE),"")</f>
        <v/>
      </c>
      <c r="K73" s="438"/>
      <c r="L73" s="368" t="str">
        <f>IFERROR(VLOOKUP(K72,Ereignistabelle[],2,FALSE),"")</f>
        <v/>
      </c>
      <c r="M73" s="363"/>
      <c r="N73" s="363"/>
      <c r="O73" s="363"/>
      <c r="P73" s="363"/>
      <c r="Q73" s="364"/>
      <c r="R73" s="364"/>
      <c r="S73" s="379" t="str">
        <f>IFERROR(VLOOKUP(K72,Serientermine,2,FALSE),"")</f>
        <v/>
      </c>
      <c r="T73" s="438"/>
      <c r="U73" s="368" t="str">
        <f>IFERROR(VLOOKUP(T72,Ereignistabelle[],2,FALSE),"")</f>
        <v/>
      </c>
      <c r="V73" s="363"/>
      <c r="W73" s="363"/>
      <c r="X73" s="363"/>
      <c r="Y73" s="363"/>
      <c r="Z73" s="364"/>
      <c r="AA73" s="364"/>
      <c r="AB73" s="379" t="str">
        <f>IFERROR(VLOOKUP(T72,Serientermine,2,FALSE),"")</f>
        <v/>
      </c>
      <c r="AC73" s="438"/>
      <c r="AD73" s="368" t="str">
        <f>IFERROR(VLOOKUP(AC72,Ereignistabelle[],2,FALSE),"")</f>
        <v/>
      </c>
      <c r="AE73" s="363"/>
      <c r="AF73" s="363"/>
      <c r="AG73" s="363"/>
      <c r="AH73" s="363"/>
      <c r="AI73" s="364"/>
      <c r="AJ73" s="364"/>
      <c r="AK73" s="379" t="str">
        <f>IFERROR(VLOOKUP(AC72,Serientermine,2,FALSE),"")</f>
        <v/>
      </c>
      <c r="AL73" s="438"/>
      <c r="AM73" s="368" t="str">
        <f>IFERROR(VLOOKUP(AL72,Ereignistabelle[],2,FALSE),"")</f>
        <v/>
      </c>
      <c r="AN73" s="363"/>
      <c r="AO73" s="363"/>
      <c r="AP73" s="363"/>
      <c r="AQ73" s="363"/>
      <c r="AR73" s="364"/>
      <c r="AS73" s="364"/>
      <c r="AT73" s="379" t="str">
        <f>IFERROR(VLOOKUP(AL72,Serientermine,2,FALSE),"")</f>
        <v/>
      </c>
      <c r="AU73" s="438"/>
      <c r="AV73" s="368" t="str">
        <f>IFERROR(VLOOKUP(AU72,Ereignistabelle[],2,FALSE),"")</f>
        <v/>
      </c>
      <c r="AW73" s="363"/>
      <c r="AX73" s="363"/>
      <c r="AY73" s="363"/>
      <c r="AZ73" s="363"/>
      <c r="BA73" s="364"/>
      <c r="BB73" s="364"/>
      <c r="BC73" s="365" t="str">
        <f>IFERROR(VLOOKUP(AU72,Serientermine,2,FALSE),"")</f>
        <v/>
      </c>
    </row>
    <row r="74" spans="1:55" ht="21.95" customHeight="1" x14ac:dyDescent="0.25">
      <c r="A74" s="439" t="s">
        <v>15</v>
      </c>
      <c r="B74" s="437">
        <f>IF(DATE(Einstellungen!$F$47, 8, 0)&gt;B72,B72+1,"")</f>
        <v>46234</v>
      </c>
      <c r="C74" s="366" t="str">
        <f>IFERROR(VLOOKUP(B74,FeiertageBW[#All],2,FALSE),"")</f>
        <v/>
      </c>
      <c r="D74" s="367"/>
      <c r="E74" s="367"/>
      <c r="F74" s="367"/>
      <c r="G74" s="360"/>
      <c r="H74" s="359"/>
      <c r="I74" s="359"/>
      <c r="J74" s="378"/>
      <c r="K74" s="437">
        <f>IF(DATE(Einstellungen!$F$47, 9, 0)&gt;K72,K72+1,"")</f>
        <v>46262</v>
      </c>
      <c r="L74" s="366" t="str">
        <f>IFERROR(VLOOKUP(K74,FeiertageBW[#All],2,FALSE),"")</f>
        <v/>
      </c>
      <c r="M74" s="367"/>
      <c r="N74" s="367"/>
      <c r="O74" s="367"/>
      <c r="P74" s="360"/>
      <c r="Q74" s="359"/>
      <c r="R74" s="359"/>
      <c r="S74" s="378"/>
      <c r="T74" s="437" t="str">
        <f>IF(DATE(Einstellungen!$F$47, 10, 0)&gt;T72,T72+1,"")</f>
        <v/>
      </c>
      <c r="U74" s="366" t="str">
        <f>IFERROR(VLOOKUP(T74,FeiertageBW[#All],2,FALSE),"")</f>
        <v/>
      </c>
      <c r="V74" s="367"/>
      <c r="W74" s="367"/>
      <c r="X74" s="367"/>
      <c r="Y74" s="360"/>
      <c r="Z74" s="359"/>
      <c r="AA74" s="359"/>
      <c r="AB74" s="378"/>
      <c r="AC74" s="437">
        <f>IF(DATE(Einstellungen!$F$47, 11, 0)&gt;AC72,AC72+1,"")</f>
        <v>46325</v>
      </c>
      <c r="AD74" s="366" t="str">
        <f>IFERROR(VLOOKUP(AC74,FeiertageBW[#All],2,FALSE),"")</f>
        <v/>
      </c>
      <c r="AE74" s="367"/>
      <c r="AF74" s="367"/>
      <c r="AG74" s="367"/>
      <c r="AH74" s="360"/>
      <c r="AI74" s="359"/>
      <c r="AJ74" s="359"/>
      <c r="AK74" s="378"/>
      <c r="AL74" s="437">
        <f>IF(DATE(Einstellungen!$F$47, 12, 0)&gt;AL72,AL72+1,"")</f>
        <v>46353</v>
      </c>
      <c r="AM74" s="366" t="str">
        <f>IFERROR(VLOOKUP(AL74,FeiertageBW[#All],2,FALSE),"")</f>
        <v/>
      </c>
      <c r="AN74" s="367"/>
      <c r="AO74" s="367"/>
      <c r="AP74" s="367"/>
      <c r="AQ74" s="360"/>
      <c r="AR74" s="359"/>
      <c r="AS74" s="359"/>
      <c r="AT74" s="378"/>
      <c r="AU74" s="437" t="str">
        <f>IF(DATE(Einstellungen!$F$47, 13, 0)&gt;AU72,AU72+1,"")</f>
        <v/>
      </c>
      <c r="AV74" s="366" t="str">
        <f>IFERROR(VLOOKUP(AU74,FeiertageBW[#All],2,FALSE),"")</f>
        <v/>
      </c>
      <c r="AW74" s="367"/>
      <c r="AX74" s="367"/>
      <c r="AY74" s="367"/>
      <c r="AZ74" s="360"/>
      <c r="BA74" s="359"/>
      <c r="BB74" s="359"/>
      <c r="BC74" s="361"/>
    </row>
    <row r="75" spans="1:55" ht="21.95" customHeight="1" x14ac:dyDescent="0.25">
      <c r="A75" s="439"/>
      <c r="B75" s="438"/>
      <c r="C75" s="368" t="str">
        <f>IFERROR(VLOOKUP(B74,Ereignistabelle[],2,FALSE),"")</f>
        <v/>
      </c>
      <c r="D75" s="363"/>
      <c r="E75" s="363"/>
      <c r="F75" s="363"/>
      <c r="G75" s="363"/>
      <c r="H75" s="364"/>
      <c r="I75" s="364"/>
      <c r="J75" s="379" t="str">
        <f>IFERROR(VLOOKUP(B74,Serientermine,2,FALSE),"")</f>
        <v/>
      </c>
      <c r="K75" s="438"/>
      <c r="L75" s="368" t="str">
        <f>IFERROR(VLOOKUP(K74,Ereignistabelle[],2,FALSE),"")</f>
        <v/>
      </c>
      <c r="M75" s="363"/>
      <c r="N75" s="363"/>
      <c r="O75" s="363"/>
      <c r="P75" s="363"/>
      <c r="Q75" s="364"/>
      <c r="R75" s="364"/>
      <c r="S75" s="379" t="str">
        <f>IFERROR(VLOOKUP(K74,Serientermine,2,FALSE),"")</f>
        <v/>
      </c>
      <c r="T75" s="438"/>
      <c r="U75" s="368" t="str">
        <f>IFERROR(VLOOKUP(T74,Ereignistabelle[],2,FALSE),"")</f>
        <v/>
      </c>
      <c r="V75" s="363"/>
      <c r="W75" s="363"/>
      <c r="X75" s="363"/>
      <c r="Y75" s="363"/>
      <c r="Z75" s="364"/>
      <c r="AA75" s="364"/>
      <c r="AB75" s="379" t="str">
        <f>IFERROR(VLOOKUP(T74,Serientermine,2,FALSE),"")</f>
        <v/>
      </c>
      <c r="AC75" s="438"/>
      <c r="AD75" s="368" t="str">
        <f>IFERROR(VLOOKUP(AC74,Ereignistabelle[],2,FALSE),"")</f>
        <v/>
      </c>
      <c r="AE75" s="363"/>
      <c r="AF75" s="363"/>
      <c r="AG75" s="363"/>
      <c r="AH75" s="363"/>
      <c r="AI75" s="364"/>
      <c r="AJ75" s="364"/>
      <c r="AK75" s="379" t="str">
        <f>IFERROR(VLOOKUP(AC74,Serientermine,2,FALSE),"")</f>
        <v/>
      </c>
      <c r="AL75" s="438"/>
      <c r="AM75" s="368" t="str">
        <f>IFERROR(VLOOKUP(AL74,Ereignistabelle[],2,FALSE),"")</f>
        <v/>
      </c>
      <c r="AN75" s="363"/>
      <c r="AO75" s="363"/>
      <c r="AP75" s="363"/>
      <c r="AQ75" s="363"/>
      <c r="AR75" s="364"/>
      <c r="AS75" s="364"/>
      <c r="AT75" s="379" t="str">
        <f>IFERROR(VLOOKUP(AL74,Serientermine,2,FALSE),"")</f>
        <v/>
      </c>
      <c r="AU75" s="438"/>
      <c r="AV75" s="368" t="str">
        <f>IFERROR(VLOOKUP(AU74,Ereignistabelle[],2,FALSE),"")</f>
        <v/>
      </c>
      <c r="AW75" s="363"/>
      <c r="AX75" s="363"/>
      <c r="AY75" s="363"/>
      <c r="AZ75" s="363"/>
      <c r="BA75" s="364"/>
      <c r="BB75" s="364"/>
      <c r="BC75" s="365" t="str">
        <f>IFERROR(VLOOKUP(AU74,Serientermine,2,FALSE),"")</f>
        <v/>
      </c>
    </row>
    <row r="76" spans="1:55" ht="21.95" customHeight="1" x14ac:dyDescent="0.25">
      <c r="A76" s="441" t="s">
        <v>16</v>
      </c>
      <c r="B76" s="442" t="str">
        <f>IF(DATE(Einstellungen!$F$47, 8, 0)&gt;B74,B74+1,"")</f>
        <v/>
      </c>
      <c r="C76" s="369" t="str">
        <f>IFERROR(VLOOKUP(B76,FeiertageBW[#All],2,FALSE),"")</f>
        <v/>
      </c>
      <c r="D76" s="370"/>
      <c r="E76" s="370"/>
      <c r="F76" s="370"/>
      <c r="G76" s="371"/>
      <c r="H76" s="372"/>
      <c r="I76" s="372"/>
      <c r="J76" s="380"/>
      <c r="K76" s="442">
        <f>IF(DATE(Einstellungen!$F$47, 9, 0)&gt;K74,K74+1,"")</f>
        <v>46263</v>
      </c>
      <c r="L76" s="369" t="str">
        <f>IFERROR(VLOOKUP(K76,FeiertageBW[#All],2,FALSE),"")</f>
        <v/>
      </c>
      <c r="M76" s="370"/>
      <c r="N76" s="370"/>
      <c r="O76" s="370"/>
      <c r="P76" s="371"/>
      <c r="Q76" s="372"/>
      <c r="R76" s="372"/>
      <c r="S76" s="380"/>
      <c r="T76" s="442" t="str">
        <f>IF(DATE(Einstellungen!$F$47, 10, 0)&gt;T74,T74+1,"")</f>
        <v/>
      </c>
      <c r="U76" s="369" t="str">
        <f>IFERROR(VLOOKUP(T76,FeiertageBW[#All],2,FALSE),"")</f>
        <v/>
      </c>
      <c r="V76" s="370"/>
      <c r="W76" s="370"/>
      <c r="X76" s="370"/>
      <c r="Y76" s="371"/>
      <c r="Z76" s="372"/>
      <c r="AA76" s="372"/>
      <c r="AB76" s="380"/>
      <c r="AC76" s="442">
        <f>IF(DATE(Einstellungen!$F$47, 11, 0)&gt;AC74,AC74+1,"")</f>
        <v>46326</v>
      </c>
      <c r="AD76" s="369" t="str">
        <f>IFERROR(VLOOKUP(AC76,FeiertageBW[#All],2,FALSE),"")</f>
        <v/>
      </c>
      <c r="AE76" s="370"/>
      <c r="AF76" s="370"/>
      <c r="AG76" s="370"/>
      <c r="AH76" s="371"/>
      <c r="AI76" s="372"/>
      <c r="AJ76" s="372"/>
      <c r="AK76" s="380"/>
      <c r="AL76" s="442">
        <f>IF(DATE(Einstellungen!$F$47, 12, 0)&gt;AL74,AL74+1,"")</f>
        <v>46354</v>
      </c>
      <c r="AM76" s="369" t="str">
        <f>IFERROR(VLOOKUP(AL76,FeiertageBW[#All],2,FALSE),"")</f>
        <v/>
      </c>
      <c r="AN76" s="370"/>
      <c r="AO76" s="370"/>
      <c r="AP76" s="370"/>
      <c r="AQ76" s="371"/>
      <c r="AR76" s="372"/>
      <c r="AS76" s="372"/>
      <c r="AT76" s="380"/>
      <c r="AU76" s="442" t="str">
        <f>IF(DATE(Einstellungen!$F$47, 13, 0)&gt;AU74,AU74+1,"")</f>
        <v/>
      </c>
      <c r="AV76" s="369" t="str">
        <f>IFERROR(VLOOKUP(AU76,FeiertageBW[#All],2,FALSE),"")</f>
        <v/>
      </c>
      <c r="AW76" s="370"/>
      <c r="AX76" s="370"/>
      <c r="AY76" s="370"/>
      <c r="AZ76" s="371"/>
      <c r="BA76" s="372"/>
      <c r="BB76" s="372"/>
      <c r="BC76" s="373"/>
    </row>
    <row r="77" spans="1:55" ht="21.95" customHeight="1" x14ac:dyDescent="0.25">
      <c r="A77" s="441"/>
      <c r="B77" s="443"/>
      <c r="C77" s="374" t="str">
        <f>IFERROR(VLOOKUP(B76,Ereignistabelle[],2,FALSE),"")</f>
        <v/>
      </c>
      <c r="D77" s="375"/>
      <c r="E77" s="375"/>
      <c r="F77" s="375"/>
      <c r="G77" s="375"/>
      <c r="H77" s="376"/>
      <c r="I77" s="376"/>
      <c r="J77" s="381" t="str">
        <f>IFERROR(VLOOKUP(B76,Serientermine,2,FALSE),"")</f>
        <v/>
      </c>
      <c r="K77" s="443"/>
      <c r="L77" s="374" t="str">
        <f>IFERROR(VLOOKUP(K76,Ereignistabelle[],2,FALSE),"")</f>
        <v/>
      </c>
      <c r="M77" s="375"/>
      <c r="N77" s="375"/>
      <c r="O77" s="375"/>
      <c r="P77" s="375"/>
      <c r="Q77" s="376"/>
      <c r="R77" s="376"/>
      <c r="S77" s="381" t="str">
        <f>IFERROR(VLOOKUP(K76,Serientermine,2,FALSE),"")</f>
        <v/>
      </c>
      <c r="T77" s="443"/>
      <c r="U77" s="374" t="str">
        <f>IFERROR(VLOOKUP(T76,Ereignistabelle[],2,FALSE),"")</f>
        <v/>
      </c>
      <c r="V77" s="375"/>
      <c r="W77" s="375"/>
      <c r="X77" s="375"/>
      <c r="Y77" s="375"/>
      <c r="Z77" s="376"/>
      <c r="AA77" s="376"/>
      <c r="AB77" s="381" t="str">
        <f>IFERROR(VLOOKUP(T76,Serientermine,2,FALSE),"")</f>
        <v/>
      </c>
      <c r="AC77" s="443"/>
      <c r="AD77" s="374" t="str">
        <f>IFERROR(VLOOKUP(AC76,Ereignistabelle[],2,FALSE),"")</f>
        <v/>
      </c>
      <c r="AE77" s="375"/>
      <c r="AF77" s="375"/>
      <c r="AG77" s="375"/>
      <c r="AH77" s="375"/>
      <c r="AI77" s="376"/>
      <c r="AJ77" s="376"/>
      <c r="AK77" s="381" t="str">
        <f>IFERROR(VLOOKUP(AC76,Serientermine,2,FALSE),"")</f>
        <v/>
      </c>
      <c r="AL77" s="443"/>
      <c r="AM77" s="374" t="str">
        <f>IFERROR(VLOOKUP(AL76,Ereignistabelle[],2,FALSE),"")</f>
        <v/>
      </c>
      <c r="AN77" s="375"/>
      <c r="AO77" s="375"/>
      <c r="AP77" s="375"/>
      <c r="AQ77" s="375"/>
      <c r="AR77" s="376"/>
      <c r="AS77" s="376"/>
      <c r="AT77" s="381" t="str">
        <f>IFERROR(VLOOKUP(AL76,Serientermine,2,FALSE),"")</f>
        <v/>
      </c>
      <c r="AU77" s="443"/>
      <c r="AV77" s="374" t="str">
        <f>IFERROR(VLOOKUP(AU76,Ereignistabelle[],2,FALSE),"")</f>
        <v/>
      </c>
      <c r="AW77" s="375"/>
      <c r="AX77" s="375"/>
      <c r="AY77" s="375"/>
      <c r="AZ77" s="375"/>
      <c r="BA77" s="376"/>
      <c r="BB77" s="376"/>
      <c r="BC77" s="377" t="str">
        <f>IFERROR(VLOOKUP(AU76,Serientermine,2,FALSE),"")</f>
        <v/>
      </c>
    </row>
    <row r="78" spans="1:55" ht="21.95" customHeight="1" x14ac:dyDescent="0.25">
      <c r="A78" s="441" t="s">
        <v>17</v>
      </c>
      <c r="B78" s="442" t="str">
        <f>IF(DATE(Einstellungen!$F$47, 8, 0)&gt;B76,B76+1,"")</f>
        <v/>
      </c>
      <c r="C78" s="369" t="str">
        <f>IFERROR(VLOOKUP(B78,FeiertageBW[#All],2,FALSE),"")</f>
        <v/>
      </c>
      <c r="D78" s="370"/>
      <c r="E78" s="370"/>
      <c r="F78" s="370"/>
      <c r="G78" s="371"/>
      <c r="H78" s="372"/>
      <c r="I78" s="372"/>
      <c r="J78" s="380"/>
      <c r="K78" s="442">
        <f>IF(DATE(Einstellungen!$F$47, 9, 0)&gt;K76,K76+1,"")</f>
        <v>46264</v>
      </c>
      <c r="L78" s="369" t="str">
        <f>IFERROR(VLOOKUP(K78,FeiertageBW[#All],2,FALSE),"")</f>
        <v/>
      </c>
      <c r="M78" s="370"/>
      <c r="N78" s="370"/>
      <c r="O78" s="370"/>
      <c r="P78" s="371"/>
      <c r="Q78" s="372"/>
      <c r="R78" s="372"/>
      <c r="S78" s="380"/>
      <c r="T78" s="442" t="str">
        <f>IF(DATE(Einstellungen!$F$47, 10, 0)&gt;T76,T76+1,"")</f>
        <v/>
      </c>
      <c r="U78" s="369" t="str">
        <f>IFERROR(VLOOKUP(T78,FeiertageBW[#All],2,FALSE),"")</f>
        <v/>
      </c>
      <c r="V78" s="370"/>
      <c r="W78" s="370"/>
      <c r="X78" s="370"/>
      <c r="Y78" s="371"/>
      <c r="Z78" s="372"/>
      <c r="AA78" s="372"/>
      <c r="AB78" s="380"/>
      <c r="AC78" s="442" t="str">
        <f>IF(DATE(Einstellungen!$F$47, 11, 0)&gt;AC76,AC76+1,"")</f>
        <v/>
      </c>
      <c r="AD78" s="369" t="str">
        <f>IFERROR(VLOOKUP(AC78,FeiertageBW[#All],2,FALSE),"")</f>
        <v/>
      </c>
      <c r="AE78" s="370"/>
      <c r="AF78" s="370"/>
      <c r="AG78" s="370"/>
      <c r="AH78" s="371"/>
      <c r="AI78" s="372"/>
      <c r="AJ78" s="372"/>
      <c r="AK78" s="380"/>
      <c r="AL78" s="442">
        <f>IF(DATE(Einstellungen!$F$47, 12, 0)&gt;AL76,AL76+1,"")</f>
        <v>46355</v>
      </c>
      <c r="AM78" s="369" t="str">
        <f>IFERROR(VLOOKUP(AL78,FeiertageBW[#All],2,FALSE),"")</f>
        <v>1. Advent</v>
      </c>
      <c r="AN78" s="370"/>
      <c r="AO78" s="370"/>
      <c r="AP78" s="370"/>
      <c r="AQ78" s="371"/>
      <c r="AR78" s="372"/>
      <c r="AS78" s="372"/>
      <c r="AT78" s="380"/>
      <c r="AU78" s="442" t="str">
        <f>IF(DATE(Einstellungen!$F$47, 13, 0)&gt;AU76,AU76+1,"")</f>
        <v/>
      </c>
      <c r="AV78" s="369" t="str">
        <f>IFERROR(VLOOKUP(AU78,FeiertageBW[#All],2,FALSE),"")</f>
        <v/>
      </c>
      <c r="AW78" s="370"/>
      <c r="AX78" s="370"/>
      <c r="AY78" s="370"/>
      <c r="AZ78" s="371"/>
      <c r="BA78" s="372"/>
      <c r="BB78" s="372"/>
      <c r="BC78" s="373"/>
    </row>
    <row r="79" spans="1:55" ht="21.95" customHeight="1" x14ac:dyDescent="0.25">
      <c r="A79" s="441"/>
      <c r="B79" s="443"/>
      <c r="C79" s="374" t="str">
        <f>IFERROR(VLOOKUP(B78,Ereignistabelle[],2,FALSE),"")</f>
        <v/>
      </c>
      <c r="D79" s="375"/>
      <c r="E79" s="375"/>
      <c r="F79" s="375"/>
      <c r="G79" s="375"/>
      <c r="H79" s="376"/>
      <c r="I79" s="376"/>
      <c r="J79" s="381" t="str">
        <f>IFERROR(VLOOKUP(B78,Serientermine,2,FALSE),"")</f>
        <v/>
      </c>
      <c r="K79" s="443"/>
      <c r="L79" s="374" t="str">
        <f>IFERROR(VLOOKUP(K78,Ereignistabelle[],2,FALSE),"")</f>
        <v/>
      </c>
      <c r="M79" s="375"/>
      <c r="N79" s="375"/>
      <c r="O79" s="375"/>
      <c r="P79" s="375"/>
      <c r="Q79" s="376"/>
      <c r="R79" s="376"/>
      <c r="S79" s="381" t="str">
        <f>IFERROR(VLOOKUP(K78,Serientermine,2,FALSE),"")</f>
        <v/>
      </c>
      <c r="T79" s="443"/>
      <c r="U79" s="374" t="str">
        <f>IFERROR(VLOOKUP(T78,Ereignistabelle[],2,FALSE),"")</f>
        <v/>
      </c>
      <c r="V79" s="375"/>
      <c r="W79" s="375"/>
      <c r="X79" s="375"/>
      <c r="Y79" s="375"/>
      <c r="Z79" s="376"/>
      <c r="AA79" s="376"/>
      <c r="AB79" s="381" t="str">
        <f>IFERROR(VLOOKUP(T78,Serientermine,2,FALSE),"")</f>
        <v/>
      </c>
      <c r="AC79" s="443"/>
      <c r="AD79" s="374" t="str">
        <f>IFERROR(VLOOKUP(AC78,Ereignistabelle[],2,FALSE),"")</f>
        <v/>
      </c>
      <c r="AE79" s="375"/>
      <c r="AF79" s="375"/>
      <c r="AG79" s="375"/>
      <c r="AH79" s="375"/>
      <c r="AI79" s="376"/>
      <c r="AJ79" s="376"/>
      <c r="AK79" s="381" t="str">
        <f>IFERROR(VLOOKUP(AC78,Serientermine,2,FALSE),"")</f>
        <v/>
      </c>
      <c r="AL79" s="443"/>
      <c r="AM79" s="374" t="str">
        <f>IFERROR(VLOOKUP(AL78,Ereignistabelle[],2,FALSE),"")</f>
        <v/>
      </c>
      <c r="AN79" s="375"/>
      <c r="AO79" s="375"/>
      <c r="AP79" s="375"/>
      <c r="AQ79" s="375"/>
      <c r="AR79" s="376"/>
      <c r="AS79" s="376"/>
      <c r="AT79" s="381" t="str">
        <f>IFERROR(VLOOKUP(AL78,Serientermine,2,FALSE),"")</f>
        <v/>
      </c>
      <c r="AU79" s="443"/>
      <c r="AV79" s="374" t="str">
        <f>IFERROR(VLOOKUP(AU78,Ereignistabelle[],2,FALSE),"")</f>
        <v/>
      </c>
      <c r="AW79" s="375"/>
      <c r="AX79" s="375"/>
      <c r="AY79" s="375"/>
      <c r="AZ79" s="375"/>
      <c r="BA79" s="376"/>
      <c r="BB79" s="376"/>
      <c r="BC79" s="377" t="str">
        <f>IFERROR(VLOOKUP(AU78,Serientermine,2,FALSE),"")</f>
        <v/>
      </c>
    </row>
    <row r="80" spans="1:55" ht="21.95" customHeight="1" x14ac:dyDescent="0.25">
      <c r="A80" s="439" t="s">
        <v>18</v>
      </c>
      <c r="B80" s="437" t="str">
        <f>IF(DATE(Einstellungen!$F$47, 8, 0)&gt;B78,B78+1,"")</f>
        <v/>
      </c>
      <c r="C80" s="366" t="str">
        <f>IFERROR(VLOOKUP(B80,FeiertageBW[#All],2,FALSE),"")</f>
        <v/>
      </c>
      <c r="D80" s="367"/>
      <c r="E80" s="367"/>
      <c r="F80" s="367"/>
      <c r="G80" s="360"/>
      <c r="H80" s="359"/>
      <c r="I80" s="359"/>
      <c r="J80" s="378"/>
      <c r="K80" s="437">
        <f>IF(DATE(Einstellungen!$F$47, 9, 0)&gt;K78,K78+1,"")</f>
        <v>46265</v>
      </c>
      <c r="L80" s="366" t="str">
        <f>IFERROR(VLOOKUP(K80,FeiertageBW[#All],2,FALSE),"")</f>
        <v/>
      </c>
      <c r="M80" s="367"/>
      <c r="N80" s="367"/>
      <c r="O80" s="367"/>
      <c r="P80" s="360"/>
      <c r="Q80" s="359"/>
      <c r="R80" s="359"/>
      <c r="S80" s="378"/>
      <c r="T80" s="437" t="str">
        <f>IF(DATE(Einstellungen!$F$47, 10, 0)&gt;T78,T78+1,"")</f>
        <v/>
      </c>
      <c r="U80" s="366" t="str">
        <f>IFERROR(VLOOKUP(T80,FeiertageBW[#All],2,FALSE),"")</f>
        <v/>
      </c>
      <c r="V80" s="367"/>
      <c r="W80" s="367"/>
      <c r="X80" s="367"/>
      <c r="Y80" s="360"/>
      <c r="Z80" s="359"/>
      <c r="AA80" s="359"/>
      <c r="AB80" s="378"/>
      <c r="AC80" s="437" t="str">
        <f>IF(DATE(Einstellungen!$F$47, 11, 0)&gt;AC78,AC78+1,"")</f>
        <v/>
      </c>
      <c r="AD80" s="366" t="str">
        <f>IFERROR(VLOOKUP(AC80,FeiertageBW[#All],2,FALSE),"")</f>
        <v/>
      </c>
      <c r="AE80" s="367"/>
      <c r="AF80" s="367"/>
      <c r="AG80" s="367"/>
      <c r="AH80" s="360"/>
      <c r="AI80" s="359"/>
      <c r="AJ80" s="359"/>
      <c r="AK80" s="378"/>
      <c r="AL80" s="437">
        <f>IF(DATE(Einstellungen!$F$47, 12, 0)&gt;AL78,AL78+1,"")</f>
        <v>46356</v>
      </c>
      <c r="AM80" s="366" t="str">
        <f>IFERROR(VLOOKUP(AL80,FeiertageBW[#All],2,FALSE),"")</f>
        <v/>
      </c>
      <c r="AN80" s="367"/>
      <c r="AO80" s="367"/>
      <c r="AP80" s="367"/>
      <c r="AQ80" s="360"/>
      <c r="AR80" s="359"/>
      <c r="AS80" s="359"/>
      <c r="AT80" s="378"/>
      <c r="AU80" s="437" t="str">
        <f>IF(DATE(Einstellungen!$F$47, 13, 0)&gt;AU78,AU78+1,"")</f>
        <v/>
      </c>
      <c r="AV80" s="366" t="str">
        <f>IFERROR(VLOOKUP(AU80,FeiertageBW[#All],2,FALSE),"")</f>
        <v/>
      </c>
      <c r="AW80" s="367"/>
      <c r="AX80" s="367"/>
      <c r="AY80" s="367"/>
      <c r="AZ80" s="360"/>
      <c r="BA80" s="359"/>
      <c r="BB80" s="359"/>
      <c r="BC80" s="361"/>
    </row>
    <row r="81" spans="1:55" ht="21.95" customHeight="1" x14ac:dyDescent="0.25">
      <c r="A81" s="439"/>
      <c r="B81" s="438"/>
      <c r="C81" s="368" t="str">
        <f>IFERROR(VLOOKUP(B80,Ereignistabelle[],2,FALSE),"")</f>
        <v/>
      </c>
      <c r="D81" s="363"/>
      <c r="E81" s="363"/>
      <c r="F81" s="363"/>
      <c r="G81" s="363"/>
      <c r="H81" s="364"/>
      <c r="I81" s="364"/>
      <c r="J81" s="379" t="str">
        <f>IFERROR(VLOOKUP(B80,Serientermine,2,FALSE),"")</f>
        <v/>
      </c>
      <c r="K81" s="438"/>
      <c r="L81" s="368" t="str">
        <f>IFERROR(VLOOKUP(K80,Ereignistabelle[],2,FALSE),"")</f>
        <v/>
      </c>
      <c r="M81" s="363"/>
      <c r="N81" s="363"/>
      <c r="O81" s="363"/>
      <c r="P81" s="363"/>
      <c r="Q81" s="364"/>
      <c r="R81" s="364"/>
      <c r="S81" s="379" t="str">
        <f>IFERROR(VLOOKUP(K80,Serientermine,2,FALSE),"")</f>
        <v/>
      </c>
      <c r="T81" s="438"/>
      <c r="U81" s="368" t="str">
        <f>IFERROR(VLOOKUP(T80,Ereignistabelle[],2,FALSE),"")</f>
        <v/>
      </c>
      <c r="V81" s="363"/>
      <c r="W81" s="363"/>
      <c r="X81" s="363"/>
      <c r="Y81" s="363"/>
      <c r="Z81" s="364"/>
      <c r="AA81" s="364"/>
      <c r="AB81" s="379" t="str">
        <f>IFERROR(VLOOKUP(T80,Serientermine,2,FALSE),"")</f>
        <v/>
      </c>
      <c r="AC81" s="438"/>
      <c r="AD81" s="368" t="str">
        <f>IFERROR(VLOOKUP(AC80,Ereignistabelle[],2,FALSE),"")</f>
        <v/>
      </c>
      <c r="AE81" s="363"/>
      <c r="AF81" s="363"/>
      <c r="AG81" s="363"/>
      <c r="AH81" s="363"/>
      <c r="AI81" s="364"/>
      <c r="AJ81" s="364"/>
      <c r="AK81" s="379" t="str">
        <f>IFERROR(VLOOKUP(AC80,Serientermine,2,FALSE),"")</f>
        <v/>
      </c>
      <c r="AL81" s="438"/>
      <c r="AM81" s="368" t="str">
        <f>IFERROR(VLOOKUP(AL80,Ereignistabelle[],2,FALSE),"")</f>
        <v/>
      </c>
      <c r="AN81" s="363"/>
      <c r="AO81" s="363"/>
      <c r="AP81" s="363"/>
      <c r="AQ81" s="363"/>
      <c r="AR81" s="364"/>
      <c r="AS81" s="364"/>
      <c r="AT81" s="379" t="str">
        <f>IFERROR(VLOOKUP(AL80,Serientermine,2,FALSE),"")</f>
        <v/>
      </c>
      <c r="AU81" s="438"/>
      <c r="AV81" s="368" t="str">
        <f>IFERROR(VLOOKUP(AU80,Ereignistabelle[],2,FALSE),"")</f>
        <v/>
      </c>
      <c r="AW81" s="363"/>
      <c r="AX81" s="363"/>
      <c r="AY81" s="363"/>
      <c r="AZ81" s="363"/>
      <c r="BA81" s="364"/>
      <c r="BB81" s="364"/>
      <c r="BC81" s="365" t="str">
        <f>IFERROR(VLOOKUP(AU80,Serientermine,2,FALSE),"")</f>
        <v/>
      </c>
    </row>
    <row r="82" spans="1:55" ht="21.95" customHeight="1" x14ac:dyDescent="0.25">
      <c r="A82" s="439" t="s">
        <v>14</v>
      </c>
      <c r="B82" s="437" t="str">
        <f>IF(DATE(Einstellungen!$F$47, 8, 0)&gt;B80,B80+1,"")</f>
        <v/>
      </c>
      <c r="C82" s="366" t="str">
        <f>IFERROR(VLOOKUP(B82,FeiertageBW[#All],2,FALSE),"")</f>
        <v/>
      </c>
      <c r="D82" s="367"/>
      <c r="E82" s="367"/>
      <c r="F82" s="367"/>
      <c r="G82" s="360"/>
      <c r="H82" s="359"/>
      <c r="I82" s="359"/>
      <c r="J82" s="378" t="str">
        <f>IF(B82&lt;&gt;"",TRUNC((B82-WEEKDAY(B82,2)-DATE(YEAR(B82+4-WEEKDAY(B82,2)),1,-10))/7)&amp;"","")</f>
        <v/>
      </c>
      <c r="K82" s="437" t="str">
        <f>IF(DATE(Einstellungen!$F$47, 9, 0)&gt;K80,K80+1,"")</f>
        <v/>
      </c>
      <c r="L82" s="366" t="str">
        <f>IFERROR(VLOOKUP(K82,FeiertageBW[#All],2,FALSE),"")</f>
        <v/>
      </c>
      <c r="M82" s="367"/>
      <c r="N82" s="367"/>
      <c r="O82" s="367"/>
      <c r="P82" s="360"/>
      <c r="Q82" s="359"/>
      <c r="R82" s="359"/>
      <c r="S82" s="378" t="str">
        <f>IF(K82&lt;&gt;"",TRUNC((K82-WEEKDAY(K82,2)-DATE(YEAR(K82+4-WEEKDAY(K82,2)),1,-10))/7)&amp;"","")</f>
        <v/>
      </c>
      <c r="T82" s="437" t="str">
        <f>IF(DATE(Einstellungen!$F$47, 10, 0)&gt;T80,T80+1,"")</f>
        <v/>
      </c>
      <c r="U82" s="366" t="str">
        <f>IFERROR(VLOOKUP(T82,FeiertageBW[#All],2,FALSE),"")</f>
        <v/>
      </c>
      <c r="V82" s="367"/>
      <c r="W82" s="367"/>
      <c r="X82" s="367"/>
      <c r="Y82" s="360"/>
      <c r="Z82" s="359"/>
      <c r="AA82" s="359"/>
      <c r="AB82" s="378" t="str">
        <f>IF(T82&lt;&gt;"",TRUNC((T82-WEEKDAY(T82,2)-DATE(YEAR(T82+4-WEEKDAY(T82,2)),1,-10))/7)&amp;"","")</f>
        <v/>
      </c>
      <c r="AC82" s="437" t="str">
        <f>IF(DATE(Einstellungen!$F$47, 11, 0)&gt;AC80,AC80+1,"")</f>
        <v/>
      </c>
      <c r="AD82" s="366" t="str">
        <f>IFERROR(VLOOKUP(AC82,FeiertageBW[#All],2,FALSE),"")</f>
        <v/>
      </c>
      <c r="AE82" s="367"/>
      <c r="AF82" s="367"/>
      <c r="AG82" s="367"/>
      <c r="AH82" s="360"/>
      <c r="AI82" s="359"/>
      <c r="AJ82" s="359"/>
      <c r="AK82" s="378" t="str">
        <f>IF(AC82&lt;&gt;"",TRUNC((AC82-WEEKDAY(AC82,2)-DATE(YEAR(AC82+4-WEEKDAY(AC82,2)),1,-10))/7)&amp;"","")</f>
        <v/>
      </c>
      <c r="AL82" s="437" t="str">
        <f>IF(DATE(Einstellungen!$F$47, 12, 0)&gt;AL80,AL80+1,"")</f>
        <v/>
      </c>
      <c r="AM82" s="366" t="str">
        <f>IFERROR(VLOOKUP(AL82,FeiertageBW[#All],2,FALSE),"")</f>
        <v/>
      </c>
      <c r="AN82" s="367"/>
      <c r="AO82" s="367"/>
      <c r="AP82" s="367"/>
      <c r="AQ82" s="360"/>
      <c r="AR82" s="359"/>
      <c r="AS82" s="359"/>
      <c r="AT82" s="378" t="str">
        <f>IF(AL82&lt;&gt;"",TRUNC((AL82-WEEKDAY(AL82,2)-DATE(YEAR(AL82+4-WEEKDAY(AL82,2)),1,-10))/7)&amp;"","")</f>
        <v/>
      </c>
      <c r="AU82" s="437" t="str">
        <f>IF(DATE(Einstellungen!$F$47, 13, 0)&gt;AU80,AU80+1,"")</f>
        <v/>
      </c>
      <c r="AV82" s="366" t="str">
        <f>IFERROR(VLOOKUP(AU82,FeiertageBW[#All],2,FALSE),"")</f>
        <v/>
      </c>
      <c r="AW82" s="367"/>
      <c r="AX82" s="367"/>
      <c r="AY82" s="367"/>
      <c r="AZ82" s="360"/>
      <c r="BA82" s="359"/>
      <c r="BB82" s="359"/>
      <c r="BC82" s="361" t="str">
        <f>IF(AU82&lt;&gt;"",TRUNC((AU82-WEEKDAY(AU82,2)-DATE(YEAR(AU82+4-WEEKDAY(AU82,2)),1,-10))/7)&amp;"","")</f>
        <v/>
      </c>
    </row>
    <row r="83" spans="1:55" ht="21.95" customHeight="1" x14ac:dyDescent="0.25">
      <c r="A83" s="439"/>
      <c r="B83" s="438"/>
      <c r="C83" s="368" t="str">
        <f>IFERROR(VLOOKUP(B82,Ereignistabelle[],2,FALSE),"")</f>
        <v/>
      </c>
      <c r="D83" s="363"/>
      <c r="E83" s="363"/>
      <c r="F83" s="363"/>
      <c r="G83" s="363"/>
      <c r="H83" s="364"/>
      <c r="I83" s="364"/>
      <c r="J83" s="379" t="str">
        <f>IFERROR(VLOOKUP(B82,Serientermine,2,FALSE),"")</f>
        <v/>
      </c>
      <c r="K83" s="438"/>
      <c r="L83" s="368" t="str">
        <f>IFERROR(VLOOKUP(K82,Ereignistabelle[],2,FALSE),"")</f>
        <v/>
      </c>
      <c r="M83" s="363"/>
      <c r="N83" s="363"/>
      <c r="O83" s="363"/>
      <c r="P83" s="363"/>
      <c r="Q83" s="364"/>
      <c r="R83" s="364"/>
      <c r="S83" s="379" t="str">
        <f>IFERROR(VLOOKUP(K82,Serientermine,2,FALSE),"")</f>
        <v/>
      </c>
      <c r="T83" s="438"/>
      <c r="U83" s="368" t="str">
        <f>IFERROR(VLOOKUP(T82,Ereignistabelle[],2,FALSE),"")</f>
        <v/>
      </c>
      <c r="V83" s="363"/>
      <c r="W83" s="363"/>
      <c r="X83" s="363"/>
      <c r="Y83" s="363"/>
      <c r="Z83" s="364"/>
      <c r="AA83" s="364"/>
      <c r="AB83" s="379" t="str">
        <f>IFERROR(VLOOKUP(T82,Serientermine,2,FALSE),"")</f>
        <v/>
      </c>
      <c r="AC83" s="438"/>
      <c r="AD83" s="368" t="str">
        <f>IFERROR(VLOOKUP(AC82,Ereignistabelle[],2,FALSE),"")</f>
        <v/>
      </c>
      <c r="AE83" s="363"/>
      <c r="AF83" s="363"/>
      <c r="AG83" s="363"/>
      <c r="AH83" s="363"/>
      <c r="AI83" s="364"/>
      <c r="AJ83" s="364"/>
      <c r="AK83" s="379" t="str">
        <f>IFERROR(VLOOKUP(AC82,Serientermine,2,FALSE),"")</f>
        <v/>
      </c>
      <c r="AL83" s="438"/>
      <c r="AM83" s="368" t="str">
        <f>IFERROR(VLOOKUP(AL82,Ereignistabelle[],2,FALSE),"")</f>
        <v/>
      </c>
      <c r="AN83" s="363"/>
      <c r="AO83" s="363"/>
      <c r="AP83" s="363"/>
      <c r="AQ83" s="363"/>
      <c r="AR83" s="364"/>
      <c r="AS83" s="364"/>
      <c r="AT83" s="379" t="str">
        <f>IFERROR(VLOOKUP(AL82,Serientermine,2,FALSE),"")</f>
        <v/>
      </c>
      <c r="AU83" s="438"/>
      <c r="AV83" s="368" t="str">
        <f>IFERROR(VLOOKUP(AU82,Ereignistabelle[],2,FALSE),"")</f>
        <v/>
      </c>
      <c r="AW83" s="363"/>
      <c r="AX83" s="363"/>
      <c r="AY83" s="363"/>
      <c r="AZ83" s="363"/>
      <c r="BA83" s="364"/>
      <c r="BB83" s="364"/>
      <c r="BC83" s="365" t="str">
        <f>IFERROR(VLOOKUP(AU82,Serientermine,2,FALSE),"")</f>
        <v/>
      </c>
    </row>
    <row r="84" spans="1:55" ht="21.95" customHeight="1" x14ac:dyDescent="0.25">
      <c r="A84" s="439" t="s">
        <v>13</v>
      </c>
      <c r="B84" s="437" t="str">
        <f>IF(DATE(Einstellungen!$F$47, 8, 0)&gt;B82,B82+1,"")</f>
        <v/>
      </c>
      <c r="C84" s="366" t="str">
        <f>IFERROR(VLOOKUP(B84,FeiertageBW[#All],2,FALSE),"")</f>
        <v/>
      </c>
      <c r="D84" s="367"/>
      <c r="E84" s="367"/>
      <c r="F84" s="367"/>
      <c r="G84" s="382"/>
      <c r="H84" s="367"/>
      <c r="I84" s="367"/>
      <c r="J84" s="383"/>
      <c r="K84" s="437" t="str">
        <f>IF(DATE(Einstellungen!$F$47, 9, 0)&gt;K82,K82+1,"")</f>
        <v/>
      </c>
      <c r="L84" s="366" t="str">
        <f>IFERROR(VLOOKUP(K84,FeiertageBW[#All],2,FALSE),"")</f>
        <v/>
      </c>
      <c r="M84" s="367"/>
      <c r="N84" s="367"/>
      <c r="O84" s="367"/>
      <c r="P84" s="382"/>
      <c r="Q84" s="367"/>
      <c r="R84" s="367"/>
      <c r="S84" s="383"/>
      <c r="T84" s="437" t="str">
        <f>IF(DATE(Einstellungen!$F$47, 10, 0)&gt;T82,T82+1,"")</f>
        <v/>
      </c>
      <c r="U84" s="366" t="str">
        <f>IFERROR(VLOOKUP(T84,FeiertageBW[#All],2,FALSE),"")</f>
        <v/>
      </c>
      <c r="V84" s="367"/>
      <c r="W84" s="367"/>
      <c r="X84" s="367"/>
      <c r="Y84" s="382"/>
      <c r="Z84" s="367"/>
      <c r="AA84" s="367"/>
      <c r="AB84" s="383"/>
      <c r="AC84" s="437" t="str">
        <f>IF(DATE(Einstellungen!$F$47, 11, 0)&gt;AC82,AC82+1,"")</f>
        <v/>
      </c>
      <c r="AD84" s="366" t="str">
        <f>IFERROR(VLOOKUP(AC84,FeiertageBW[#All],2,FALSE),"")</f>
        <v/>
      </c>
      <c r="AE84" s="367"/>
      <c r="AF84" s="367"/>
      <c r="AG84" s="367"/>
      <c r="AH84" s="382"/>
      <c r="AI84" s="367"/>
      <c r="AJ84" s="367"/>
      <c r="AK84" s="383"/>
      <c r="AL84" s="437" t="str">
        <f>IF(DATE(Einstellungen!$F$47, 12, 0)&gt;AL82,AL82+1,"")</f>
        <v/>
      </c>
      <c r="AM84" s="366" t="str">
        <f>IFERROR(VLOOKUP(AL84,FeiertageBW[#All],2,FALSE),"")</f>
        <v/>
      </c>
      <c r="AN84" s="367"/>
      <c r="AO84" s="367"/>
      <c r="AP84" s="367"/>
      <c r="AQ84" s="382"/>
      <c r="AR84" s="367"/>
      <c r="AS84" s="367"/>
      <c r="AT84" s="383"/>
      <c r="AU84" s="437" t="str">
        <f>IF(DATE(Einstellungen!$F$47, 13, 0)&gt;AU82,AU82+1,"")</f>
        <v/>
      </c>
      <c r="AV84" s="366" t="str">
        <f>IFERROR(VLOOKUP(AU84,FeiertageBW[#All],2,FALSE),"")</f>
        <v/>
      </c>
      <c r="AW84" s="367"/>
      <c r="AX84" s="367"/>
      <c r="AY84" s="367"/>
      <c r="AZ84" s="382"/>
      <c r="BA84" s="367"/>
      <c r="BB84" s="367"/>
      <c r="BC84" s="393"/>
    </row>
    <row r="85" spans="1:55" ht="21.95" customHeight="1" thickBot="1" x14ac:dyDescent="0.3">
      <c r="A85" s="444"/>
      <c r="B85" s="445"/>
      <c r="C85" s="384" t="str">
        <f>IFERROR(VLOOKUP(B84,Ereignistabelle[],2,FALSE),"")</f>
        <v/>
      </c>
      <c r="D85" s="385"/>
      <c r="E85" s="385"/>
      <c r="F85" s="385"/>
      <c r="G85" s="385"/>
      <c r="H85" s="386"/>
      <c r="I85" s="386"/>
      <c r="J85" s="387" t="str">
        <f>IFERROR(VLOOKUP(B84,Serientermine,2,FALSE),"")</f>
        <v/>
      </c>
      <c r="K85" s="445"/>
      <c r="L85" s="384" t="str">
        <f>IFERROR(VLOOKUP(K84,Ereignistabelle[],2,FALSE),"")</f>
        <v/>
      </c>
      <c r="M85" s="385"/>
      <c r="N85" s="385"/>
      <c r="O85" s="385"/>
      <c r="P85" s="385"/>
      <c r="Q85" s="386"/>
      <c r="R85" s="386"/>
      <c r="S85" s="387" t="str">
        <f>IFERROR(VLOOKUP(K84,Serientermine,2,FALSE),"")</f>
        <v/>
      </c>
      <c r="T85" s="445"/>
      <c r="U85" s="384" t="str">
        <f>IFERROR(VLOOKUP(T84,Ereignistabelle[],2,FALSE),"")</f>
        <v/>
      </c>
      <c r="V85" s="385"/>
      <c r="W85" s="385"/>
      <c r="X85" s="385"/>
      <c r="Y85" s="385"/>
      <c r="Z85" s="386"/>
      <c r="AA85" s="386"/>
      <c r="AB85" s="387" t="str">
        <f>IFERROR(VLOOKUP(T84,Serientermine,2,FALSE),"")</f>
        <v/>
      </c>
      <c r="AC85" s="445"/>
      <c r="AD85" s="384" t="str">
        <f>IFERROR(VLOOKUP(AC84,Ereignistabelle[],2,FALSE),"")</f>
        <v/>
      </c>
      <c r="AE85" s="385"/>
      <c r="AF85" s="385"/>
      <c r="AG85" s="385"/>
      <c r="AH85" s="385"/>
      <c r="AI85" s="386"/>
      <c r="AJ85" s="386"/>
      <c r="AK85" s="387" t="str">
        <f>IFERROR(VLOOKUP(AC84,Serientermine,2,FALSE),"")</f>
        <v/>
      </c>
      <c r="AL85" s="445"/>
      <c r="AM85" s="384" t="str">
        <f>IFERROR(VLOOKUP(AL84,Ereignistabelle[],2,FALSE),"")</f>
        <v/>
      </c>
      <c r="AN85" s="385"/>
      <c r="AO85" s="385"/>
      <c r="AP85" s="385"/>
      <c r="AQ85" s="385"/>
      <c r="AR85" s="386"/>
      <c r="AS85" s="386"/>
      <c r="AT85" s="387" t="str">
        <f>IFERROR(VLOOKUP(AL84,Serientermine,2,FALSE),"")</f>
        <v/>
      </c>
      <c r="AU85" s="445"/>
      <c r="AV85" s="384" t="str">
        <f>IFERROR(VLOOKUP(AU84,Ereignistabelle[],2,FALSE),"")</f>
        <v/>
      </c>
      <c r="AW85" s="385"/>
      <c r="AX85" s="385"/>
      <c r="AY85" s="385"/>
      <c r="AZ85" s="385"/>
      <c r="BA85" s="386"/>
      <c r="BB85" s="386"/>
      <c r="BC85" s="387" t="str">
        <f>IFERROR(VLOOKUP(AU84,Serientermine,2,FALSE),"")</f>
        <v/>
      </c>
    </row>
    <row r="86" spans="1:55" ht="21" x14ac:dyDescent="0.35">
      <c r="BC86" s="390" t="s">
        <v>113</v>
      </c>
    </row>
  </sheetData>
  <sheetProtection algorithmName="SHA-512" hashValue="2tlUagWCRKkplW80lUJow/THEDiXC7FHXzaMoD2d9OBUcIJRc5xQSihGFVGpP/SKXtw80oTQa9fbeUWcEuev2w==" saltValue="SXYuQnTQOSR0qcVCBlacmg==" spinCount="100000" sheet="1" objects="1" scenarios="1"/>
  <mergeCells count="299">
    <mergeCell ref="A2:F5"/>
    <mergeCell ref="J2:AH2"/>
    <mergeCell ref="AS2:BC2"/>
    <mergeCell ref="O3:R3"/>
    <mergeCell ref="T3:W3"/>
    <mergeCell ref="AE3:AH3"/>
    <mergeCell ref="AJ3:AM3"/>
    <mergeCell ref="AS3:BC3"/>
    <mergeCell ref="O4:R4"/>
    <mergeCell ref="T4:W4"/>
    <mergeCell ref="AE4:AH4"/>
    <mergeCell ref="AJ4:AM4"/>
    <mergeCell ref="AS4:BC4"/>
    <mergeCell ref="O5:R5"/>
    <mergeCell ref="T5:W5"/>
    <mergeCell ref="AE5:AH5"/>
    <mergeCell ref="AJ5:AM5"/>
    <mergeCell ref="AS5:BC5"/>
    <mergeCell ref="D10:F10"/>
    <mergeCell ref="B11:J11"/>
    <mergeCell ref="K11:S11"/>
    <mergeCell ref="T11:AB11"/>
    <mergeCell ref="AC11:AK11"/>
    <mergeCell ref="AL11:AT11"/>
    <mergeCell ref="B6:E7"/>
    <mergeCell ref="O6:R6"/>
    <mergeCell ref="T6:W6"/>
    <mergeCell ref="AE6:AH6"/>
    <mergeCell ref="AJ6:AM6"/>
    <mergeCell ref="AS6:BC6"/>
    <mergeCell ref="AX10:BC10"/>
    <mergeCell ref="O7:R7"/>
    <mergeCell ref="T7:W7"/>
    <mergeCell ref="AE7:AH7"/>
    <mergeCell ref="AJ7:AM7"/>
    <mergeCell ref="AS8:BC8"/>
    <mergeCell ref="AS9:BC9"/>
    <mergeCell ref="J9:AM9"/>
    <mergeCell ref="AU11:BC11"/>
    <mergeCell ref="AS7:BC7"/>
    <mergeCell ref="AL16:AL17"/>
    <mergeCell ref="AU16:AU17"/>
    <mergeCell ref="A14:A15"/>
    <mergeCell ref="B14:B15"/>
    <mergeCell ref="K14:K15"/>
    <mergeCell ref="T14:T15"/>
    <mergeCell ref="AC14:AC15"/>
    <mergeCell ref="AL14:AL15"/>
    <mergeCell ref="AC12:AC13"/>
    <mergeCell ref="AL12:AL13"/>
    <mergeCell ref="AU12:AU13"/>
    <mergeCell ref="A12:A13"/>
    <mergeCell ref="B12:B13"/>
    <mergeCell ref="K12:K13"/>
    <mergeCell ref="T12:T13"/>
    <mergeCell ref="AU14:AU15"/>
    <mergeCell ref="A16:A17"/>
    <mergeCell ref="B16:B17"/>
    <mergeCell ref="K16:K17"/>
    <mergeCell ref="T16:T17"/>
    <mergeCell ref="AC16:AC17"/>
    <mergeCell ref="AU18:AU19"/>
    <mergeCell ref="A20:A21"/>
    <mergeCell ref="B20:B21"/>
    <mergeCell ref="K20:K21"/>
    <mergeCell ref="T20:T21"/>
    <mergeCell ref="AC20:AC21"/>
    <mergeCell ref="AL20:AL21"/>
    <mergeCell ref="AU20:AU21"/>
    <mergeCell ref="A18:A19"/>
    <mergeCell ref="B18:B19"/>
    <mergeCell ref="K18:K19"/>
    <mergeCell ref="T18:T19"/>
    <mergeCell ref="AC18:AC19"/>
    <mergeCell ref="AL18:AL19"/>
    <mergeCell ref="AU22:AU23"/>
    <mergeCell ref="A24:A25"/>
    <mergeCell ref="B24:B25"/>
    <mergeCell ref="K24:K25"/>
    <mergeCell ref="T24:T25"/>
    <mergeCell ref="AC24:AC25"/>
    <mergeCell ref="AL24:AL25"/>
    <mergeCell ref="AU24:AU25"/>
    <mergeCell ref="A22:A23"/>
    <mergeCell ref="B22:B23"/>
    <mergeCell ref="K22:K23"/>
    <mergeCell ref="T22:T23"/>
    <mergeCell ref="AC22:AC23"/>
    <mergeCell ref="AL22:AL23"/>
    <mergeCell ref="AU26:AU27"/>
    <mergeCell ref="A28:A29"/>
    <mergeCell ref="B28:B29"/>
    <mergeCell ref="K28:K29"/>
    <mergeCell ref="T28:T29"/>
    <mergeCell ref="AC28:AC29"/>
    <mergeCell ref="AL28:AL29"/>
    <mergeCell ref="AU28:AU29"/>
    <mergeCell ref="A26:A27"/>
    <mergeCell ref="B26:B27"/>
    <mergeCell ref="K26:K27"/>
    <mergeCell ref="T26:T27"/>
    <mergeCell ref="AC26:AC27"/>
    <mergeCell ref="AL26:AL27"/>
    <mergeCell ref="AU30:AU31"/>
    <mergeCell ref="A32:A33"/>
    <mergeCell ref="B32:B33"/>
    <mergeCell ref="K32:K33"/>
    <mergeCell ref="T32:T33"/>
    <mergeCell ref="AC32:AC33"/>
    <mergeCell ref="AL32:AL33"/>
    <mergeCell ref="AU32:AU33"/>
    <mergeCell ref="A30:A31"/>
    <mergeCell ref="B30:B31"/>
    <mergeCell ref="K30:K31"/>
    <mergeCell ref="T30:T31"/>
    <mergeCell ref="AC30:AC31"/>
    <mergeCell ref="AL30:AL31"/>
    <mergeCell ref="AU34:AU35"/>
    <mergeCell ref="A36:A37"/>
    <mergeCell ref="B36:B37"/>
    <mergeCell ref="K36:K37"/>
    <mergeCell ref="T36:T37"/>
    <mergeCell ref="AC36:AC37"/>
    <mergeCell ref="AL36:AL37"/>
    <mergeCell ref="AU36:AU37"/>
    <mergeCell ref="A34:A35"/>
    <mergeCell ref="B34:B35"/>
    <mergeCell ref="K34:K35"/>
    <mergeCell ref="T34:T35"/>
    <mergeCell ref="AC34:AC35"/>
    <mergeCell ref="AL34:AL35"/>
    <mergeCell ref="AU38:AU39"/>
    <mergeCell ref="A40:A41"/>
    <mergeCell ref="B40:B41"/>
    <mergeCell ref="K40:K41"/>
    <mergeCell ref="T40:T41"/>
    <mergeCell ref="AC40:AC41"/>
    <mergeCell ref="AL40:AL41"/>
    <mergeCell ref="AU40:AU41"/>
    <mergeCell ref="A38:A39"/>
    <mergeCell ref="B38:B39"/>
    <mergeCell ref="K38:K39"/>
    <mergeCell ref="T38:T39"/>
    <mergeCell ref="AC38:AC39"/>
    <mergeCell ref="AL38:AL39"/>
    <mergeCell ref="AU42:AU43"/>
    <mergeCell ref="A44:A45"/>
    <mergeCell ref="B44:B45"/>
    <mergeCell ref="K44:K45"/>
    <mergeCell ref="T44:T45"/>
    <mergeCell ref="AC44:AC45"/>
    <mergeCell ref="AL44:AL45"/>
    <mergeCell ref="AU44:AU45"/>
    <mergeCell ref="A42:A43"/>
    <mergeCell ref="B42:B43"/>
    <mergeCell ref="K42:K43"/>
    <mergeCell ref="T42:T43"/>
    <mergeCell ref="AC42:AC43"/>
    <mergeCell ref="AL42:AL43"/>
    <mergeCell ref="AU46:AU47"/>
    <mergeCell ref="A48:A49"/>
    <mergeCell ref="B48:B49"/>
    <mergeCell ref="K48:K49"/>
    <mergeCell ref="T48:T49"/>
    <mergeCell ref="AC48:AC49"/>
    <mergeCell ref="AL48:AL49"/>
    <mergeCell ref="AU48:AU49"/>
    <mergeCell ref="A46:A47"/>
    <mergeCell ref="B46:B47"/>
    <mergeCell ref="K46:K47"/>
    <mergeCell ref="T46:T47"/>
    <mergeCell ref="AC46:AC47"/>
    <mergeCell ref="AL46:AL47"/>
    <mergeCell ref="AU50:AU51"/>
    <mergeCell ref="A52:A53"/>
    <mergeCell ref="B52:B53"/>
    <mergeCell ref="K52:K53"/>
    <mergeCell ref="T52:T53"/>
    <mergeCell ref="AC52:AC53"/>
    <mergeCell ref="AL52:AL53"/>
    <mergeCell ref="AU52:AU53"/>
    <mergeCell ref="A50:A51"/>
    <mergeCell ref="B50:B51"/>
    <mergeCell ref="K50:K51"/>
    <mergeCell ref="T50:T51"/>
    <mergeCell ref="AC50:AC51"/>
    <mergeCell ref="AL50:AL51"/>
    <mergeCell ref="AU54:AU55"/>
    <mergeCell ref="A56:A57"/>
    <mergeCell ref="B56:B57"/>
    <mergeCell ref="K56:K57"/>
    <mergeCell ref="T56:T57"/>
    <mergeCell ref="AC56:AC57"/>
    <mergeCell ref="AL56:AL57"/>
    <mergeCell ref="AU56:AU57"/>
    <mergeCell ref="A54:A55"/>
    <mergeCell ref="B54:B55"/>
    <mergeCell ref="K54:K55"/>
    <mergeCell ref="T54:T55"/>
    <mergeCell ref="AC54:AC55"/>
    <mergeCell ref="AL54:AL55"/>
    <mergeCell ref="AU58:AU59"/>
    <mergeCell ref="A60:A61"/>
    <mergeCell ref="B60:B61"/>
    <mergeCell ref="K60:K61"/>
    <mergeCell ref="T60:T61"/>
    <mergeCell ref="AC60:AC61"/>
    <mergeCell ref="AL60:AL61"/>
    <mergeCell ref="AU60:AU61"/>
    <mergeCell ref="A58:A59"/>
    <mergeCell ref="B58:B59"/>
    <mergeCell ref="K58:K59"/>
    <mergeCell ref="T58:T59"/>
    <mergeCell ref="AC58:AC59"/>
    <mergeCell ref="AL58:AL59"/>
    <mergeCell ref="AU62:AU63"/>
    <mergeCell ref="A64:A65"/>
    <mergeCell ref="B64:B65"/>
    <mergeCell ref="K64:K65"/>
    <mergeCell ref="T64:T65"/>
    <mergeCell ref="AC64:AC65"/>
    <mergeCell ref="AL64:AL65"/>
    <mergeCell ref="AU64:AU65"/>
    <mergeCell ref="A62:A63"/>
    <mergeCell ref="B62:B63"/>
    <mergeCell ref="K62:K63"/>
    <mergeCell ref="T62:T63"/>
    <mergeCell ref="AC62:AC63"/>
    <mergeCell ref="AL62:AL63"/>
    <mergeCell ref="AU66:AU67"/>
    <mergeCell ref="A68:A69"/>
    <mergeCell ref="B68:B69"/>
    <mergeCell ref="K68:K69"/>
    <mergeCell ref="T68:T69"/>
    <mergeCell ref="AC68:AC69"/>
    <mergeCell ref="AL68:AL69"/>
    <mergeCell ref="AU68:AU69"/>
    <mergeCell ref="A66:A67"/>
    <mergeCell ref="B66:B67"/>
    <mergeCell ref="K66:K67"/>
    <mergeCell ref="T66:T67"/>
    <mergeCell ref="AC66:AC67"/>
    <mergeCell ref="AL66:AL67"/>
    <mergeCell ref="AU70:AU71"/>
    <mergeCell ref="A72:A73"/>
    <mergeCell ref="B72:B73"/>
    <mergeCell ref="K72:K73"/>
    <mergeCell ref="T72:T73"/>
    <mergeCell ref="AC72:AC73"/>
    <mergeCell ref="AL72:AL73"/>
    <mergeCell ref="AU72:AU73"/>
    <mergeCell ref="A70:A71"/>
    <mergeCell ref="B70:B71"/>
    <mergeCell ref="K70:K71"/>
    <mergeCell ref="T70:T71"/>
    <mergeCell ref="AC70:AC71"/>
    <mergeCell ref="AL70:AL71"/>
    <mergeCell ref="AU74:AU75"/>
    <mergeCell ref="A76:A77"/>
    <mergeCell ref="B76:B77"/>
    <mergeCell ref="K76:K77"/>
    <mergeCell ref="T76:T77"/>
    <mergeCell ref="AC76:AC77"/>
    <mergeCell ref="AL76:AL77"/>
    <mergeCell ref="AU76:AU77"/>
    <mergeCell ref="A74:A75"/>
    <mergeCell ref="B74:B75"/>
    <mergeCell ref="K74:K75"/>
    <mergeCell ref="T74:T75"/>
    <mergeCell ref="AC74:AC75"/>
    <mergeCell ref="AL74:AL75"/>
    <mergeCell ref="AU78:AU79"/>
    <mergeCell ref="A80:A81"/>
    <mergeCell ref="B80:B81"/>
    <mergeCell ref="K80:K81"/>
    <mergeCell ref="T80:T81"/>
    <mergeCell ref="AC80:AC81"/>
    <mergeCell ref="AL80:AL81"/>
    <mergeCell ref="AU80:AU81"/>
    <mergeCell ref="A78:A79"/>
    <mergeCell ref="B78:B79"/>
    <mergeCell ref="K78:K79"/>
    <mergeCell ref="T78:T79"/>
    <mergeCell ref="AC78:AC79"/>
    <mergeCell ref="AL78:AL79"/>
    <mergeCell ref="AU82:AU83"/>
    <mergeCell ref="A84:A85"/>
    <mergeCell ref="B84:B85"/>
    <mergeCell ref="K84:K85"/>
    <mergeCell ref="T84:T85"/>
    <mergeCell ref="AC84:AC85"/>
    <mergeCell ref="AL84:AL85"/>
    <mergeCell ref="AU84:AU85"/>
    <mergeCell ref="A82:A83"/>
    <mergeCell ref="B82:B83"/>
    <mergeCell ref="K82:K83"/>
    <mergeCell ref="T82:T83"/>
    <mergeCell ref="AC82:AC83"/>
    <mergeCell ref="AL82:AL83"/>
  </mergeCells>
  <conditionalFormatting sqref="A22:A23">
    <cfRule type="containsText" dxfId="4563" priority="1627" operator="containsText" text="So">
      <formula>NOT(ISERROR(SEARCH("So",A22)))</formula>
    </cfRule>
  </conditionalFormatting>
  <conditionalFormatting sqref="A12:A21">
    <cfRule type="containsText" dxfId="4562" priority="1626" operator="containsText" text="So">
      <formula>NOT(ISERROR(SEARCH("So",A12)))</formula>
    </cfRule>
  </conditionalFormatting>
  <conditionalFormatting sqref="A24:A83">
    <cfRule type="containsText" dxfId="4561" priority="1625" operator="containsText" text="So">
      <formula>NOT(ISERROR(SEARCH("So",A24)))</formula>
    </cfRule>
  </conditionalFormatting>
  <conditionalFormatting sqref="A84:A85">
    <cfRule type="containsText" dxfId="4560" priority="1624" operator="containsText" text="So">
      <formula>NOT(ISERROR(SEARCH("So",A84)))</formula>
    </cfRule>
  </conditionalFormatting>
  <conditionalFormatting sqref="A36:A37">
    <cfRule type="containsText" dxfId="4559" priority="1623" operator="containsText" text="So">
      <formula>NOT(ISERROR(SEARCH("So",A36)))</formula>
    </cfRule>
  </conditionalFormatting>
  <conditionalFormatting sqref="A34:A35">
    <cfRule type="containsText" dxfId="4558" priority="1622" operator="containsText" text="So">
      <formula>NOT(ISERROR(SEARCH("So",A34)))</formula>
    </cfRule>
  </conditionalFormatting>
  <conditionalFormatting sqref="A50:A51">
    <cfRule type="containsText" dxfId="4557" priority="1621" operator="containsText" text="So">
      <formula>NOT(ISERROR(SEARCH("So",A50)))</formula>
    </cfRule>
  </conditionalFormatting>
  <conditionalFormatting sqref="A48:A49">
    <cfRule type="containsText" dxfId="4556" priority="1620" operator="containsText" text="So">
      <formula>NOT(ISERROR(SEARCH("So",A48)))</formula>
    </cfRule>
  </conditionalFormatting>
  <conditionalFormatting sqref="A64:A65">
    <cfRule type="containsText" dxfId="4555" priority="1619" operator="containsText" text="So">
      <formula>NOT(ISERROR(SEARCH("So",A64)))</formula>
    </cfRule>
  </conditionalFormatting>
  <conditionalFormatting sqref="A62:A63">
    <cfRule type="containsText" dxfId="4554" priority="1618" operator="containsText" text="So">
      <formula>NOT(ISERROR(SEARCH("So",A62)))</formula>
    </cfRule>
  </conditionalFormatting>
  <conditionalFormatting sqref="A78:A79">
    <cfRule type="containsText" dxfId="4553" priority="1617" operator="containsText" text="So">
      <formula>NOT(ISERROR(SEARCH("So",A78)))</formula>
    </cfRule>
  </conditionalFormatting>
  <conditionalFormatting sqref="A76:A77">
    <cfRule type="containsText" dxfId="4552" priority="1616" operator="containsText" text="So">
      <formula>NOT(ISERROR(SEARCH("So",A76)))</formula>
    </cfRule>
  </conditionalFormatting>
  <conditionalFormatting sqref="AS2:BC2">
    <cfRule type="notContainsBlanks" dxfId="4551" priority="8">
      <formula>LEN(TRIM(AS2))&gt;0</formula>
    </cfRule>
  </conditionalFormatting>
  <conditionalFormatting sqref="AS3:BC3">
    <cfRule type="notContainsBlanks" dxfId="4550" priority="7">
      <formula>LEN(TRIM(AS3))&gt;0</formula>
    </cfRule>
  </conditionalFormatting>
  <conditionalFormatting sqref="AS4:BC4">
    <cfRule type="notContainsBlanks" dxfId="4549" priority="6">
      <formula>LEN(TRIM(AS4))&gt;0</formula>
    </cfRule>
  </conditionalFormatting>
  <conditionalFormatting sqref="AS5:BC5">
    <cfRule type="notContainsBlanks" dxfId="4548" priority="5">
      <formula>LEN(TRIM(AS5))&gt;0</formula>
    </cfRule>
  </conditionalFormatting>
  <conditionalFormatting sqref="AS6:BC6">
    <cfRule type="notContainsBlanks" dxfId="4547" priority="4">
      <formula>LEN(TRIM(AS6))&gt;0</formula>
    </cfRule>
  </conditionalFormatting>
  <conditionalFormatting sqref="AS7:BC7">
    <cfRule type="notContainsBlanks" dxfId="4546" priority="3">
      <formula>LEN(TRIM(AS7))&gt;0</formula>
    </cfRule>
  </conditionalFormatting>
  <conditionalFormatting sqref="AS8:BC8">
    <cfRule type="notContainsBlanks" dxfId="4545" priority="2">
      <formula>LEN(TRIM(AS8))&gt;0</formula>
    </cfRule>
  </conditionalFormatting>
  <conditionalFormatting sqref="AS9:BC9">
    <cfRule type="notContainsBlanks" dxfId="4544" priority="1">
      <formula>LEN(TRIM(AS9))&gt;0</formula>
    </cfRule>
  </conditionalFormatting>
  <hyperlinks>
    <hyperlink ref="AX10" r:id="rId1" display="www.alle-meine-vorlagen.de" xr:uid="{5869740D-B3B6-400A-8729-B64E486E4BF5}"/>
    <hyperlink ref="J9:X9" r:id="rId2" display="Entdecke die Pro-Version des AMV-Jahreskalender 2019 (hier klicken)" xr:uid="{0DAC88B5-C687-4DBC-99F6-E16EA612BC3F}"/>
    <hyperlink ref="J9:AM9" r:id="rId3" display="Entdecke die Pro-Version des AMV-Jahreskalender 2019 (hier klicken)" xr:uid="{1A358AC7-4F6E-481F-B0CE-FC8F63B63CAA}"/>
    <hyperlink ref="AX10:BC10" r:id="rId4" display="https://www.alle-meine-vorlagen.de" xr:uid="{C5D5F581-D803-4857-8EA7-B74D1E2C744B}"/>
  </hyperlinks>
  <printOptions horizontalCentered="1" verticalCentered="1"/>
  <pageMargins left="0.39370078740157483" right="0.39370078740157483" top="0.39370078740157483" bottom="0.39370078740157483" header="0.31496062992125984" footer="0.31496062992125984"/>
  <pageSetup paperSize="9" scale="27" orientation="landscape" r:id="rId5"/>
  <ignoredErrors>
    <ignoredError sqref="C12:AY45 C46:BB79 C80:BB83 BC80:BC83 BC46:BC79 BC18:BC45 BC84:BC85" formula="1"/>
  </ignoredErrors>
  <extLst>
    <ext xmlns:x14="http://schemas.microsoft.com/office/spreadsheetml/2009/9/main" uri="{78C0D931-6437-407d-A8EE-F0AAD7539E65}">
      <x14:conditionalFormattings>
        <x14:conditionalFormatting xmlns:xm="http://schemas.microsoft.com/office/excel/2006/main">
          <x14:cfRule type="expression" priority="1615" id="{AF71356D-D712-4FEE-AB38-FDD59757A240}">
            <xm:f>Einstellungen!#REF!="x"</xm:f>
            <x14:dxf>
              <fill>
                <patternFill>
                  <bgColor theme="6" tint="0.39994506668294322"/>
                </patternFill>
              </fill>
            </x14:dxf>
          </x14:cfRule>
          <xm:sqref>A22:A23</xm:sqref>
        </x14:conditionalFormatting>
        <x14:conditionalFormatting xmlns:xm="http://schemas.microsoft.com/office/excel/2006/main">
          <x14:cfRule type="expression" priority="1610" id="{F25888D6-4A58-4727-B686-A1649674459A}">
            <xm:f>Einstellungen!#REF!="x"</xm:f>
            <x14:dxf>
              <fill>
                <patternFill>
                  <bgColor theme="9" tint="0.39994506668294322"/>
                </patternFill>
              </fill>
            </x14:dxf>
          </x14:cfRule>
          <x14:cfRule type="expression" priority="1611" id="{D407AC2A-9FAE-4F73-916C-4E160AE604E1}">
            <xm:f>Einstellungen!#REF!="x"</xm:f>
            <x14:dxf>
              <fill>
                <patternFill>
                  <bgColor theme="5" tint="0.39994506668294322"/>
                </patternFill>
              </fill>
            </x14:dxf>
          </x14:cfRule>
          <x14:cfRule type="expression" priority="1612" id="{4C749E6B-3C16-4D7F-9123-DA246B208BA1}">
            <xm:f>Einstellungen!#REF!="x"</xm:f>
            <x14:dxf>
              <fill>
                <patternFill>
                  <bgColor theme="0" tint="-0.24994659260841701"/>
                </patternFill>
              </fill>
            </x14:dxf>
          </x14:cfRule>
          <x14:cfRule type="expression" priority="1613" id="{3A39C4C5-BE26-4F3E-A151-C13F6A04C666}">
            <xm:f>Einstellungen!#REF!="x"</xm:f>
            <x14:dxf>
              <fill>
                <patternFill>
                  <bgColor theme="3" tint="0.39994506668294322"/>
                </patternFill>
              </fill>
            </x14:dxf>
          </x14:cfRule>
          <x14:cfRule type="expression" priority="1614" id="{F4E85D0F-07D1-4AA3-9D30-F03ECC1E3F0F}">
            <xm:f>Einstellungen!#REF!="x"</xm:f>
            <x14:dxf>
              <fill>
                <patternFill>
                  <bgColor theme="8" tint="0.39994506668294322"/>
                </patternFill>
              </fill>
            </x14:dxf>
          </x14:cfRule>
          <xm:sqref>A22:A23</xm:sqref>
        </x14:conditionalFormatting>
        <x14:conditionalFormatting xmlns:xm="http://schemas.microsoft.com/office/excel/2006/main">
          <x14:cfRule type="expression" priority="1609" id="{E2CCD5E7-7D80-4A5E-8C53-732DF9293210}">
            <xm:f>Einstellungen!#REF!="x"</xm:f>
            <x14:dxf>
              <fill>
                <patternFill>
                  <bgColor theme="6" tint="0.39994506668294322"/>
                </patternFill>
              </fill>
            </x14:dxf>
          </x14:cfRule>
          <xm:sqref>A12:A21</xm:sqref>
        </x14:conditionalFormatting>
        <x14:conditionalFormatting xmlns:xm="http://schemas.microsoft.com/office/excel/2006/main">
          <x14:cfRule type="expression" priority="1605" id="{6C2B2479-7C90-43BB-8DDF-FC372870079A}">
            <xm:f>Einstellungen!#REF!="x"</xm:f>
            <x14:dxf>
              <fill>
                <patternFill>
                  <bgColor theme="9" tint="0.39994506668294322"/>
                </patternFill>
              </fill>
            </x14:dxf>
          </x14:cfRule>
          <x14:cfRule type="expression" priority="1606" id="{357338D1-8032-4F47-AB50-87DF48805745}">
            <xm:f>Einstellungen!#REF!="x"</xm:f>
            <x14:dxf>
              <fill>
                <patternFill>
                  <bgColor theme="5" tint="0.39994506668294322"/>
                </patternFill>
              </fill>
            </x14:dxf>
          </x14:cfRule>
          <x14:cfRule type="expression" priority="1607" id="{69BA56EC-9D33-4472-89C0-94F48EC28E6A}">
            <xm:f>Einstellungen!#REF!="x"</xm:f>
            <x14:dxf>
              <fill>
                <patternFill>
                  <bgColor theme="3" tint="0.39994506668294322"/>
                </patternFill>
              </fill>
            </x14:dxf>
          </x14:cfRule>
          <x14:cfRule type="expression" priority="1608" id="{EDB94E3B-C9C7-43D2-8BA5-4CA5F1C4FB4C}">
            <xm:f>Einstellungen!#REF!="x"</xm:f>
            <x14:dxf>
              <fill>
                <patternFill>
                  <bgColor theme="8" tint="0.39994506668294322"/>
                </patternFill>
              </fill>
            </x14:dxf>
          </x14:cfRule>
          <xm:sqref>A12:A21</xm:sqref>
        </x14:conditionalFormatting>
        <x14:conditionalFormatting xmlns:xm="http://schemas.microsoft.com/office/excel/2006/main">
          <x14:cfRule type="expression" priority="1604" id="{9A79931E-4F99-4952-8028-FF6BF1E5A7F8}">
            <xm:f>Einstellungen!#REF!="x"</xm:f>
            <x14:dxf>
              <fill>
                <patternFill>
                  <bgColor theme="6" tint="0.39994506668294322"/>
                </patternFill>
              </fill>
            </x14:dxf>
          </x14:cfRule>
          <xm:sqref>A24:A83</xm:sqref>
        </x14:conditionalFormatting>
        <x14:conditionalFormatting xmlns:xm="http://schemas.microsoft.com/office/excel/2006/main">
          <x14:cfRule type="expression" priority="1600" id="{170C225B-A900-481D-94F0-66D04654278C}">
            <xm:f>Einstellungen!#REF!="x"</xm:f>
            <x14:dxf>
              <fill>
                <patternFill>
                  <bgColor theme="9" tint="0.39994506668294322"/>
                </patternFill>
              </fill>
            </x14:dxf>
          </x14:cfRule>
          <x14:cfRule type="expression" priority="1601" id="{5F1A35D8-9472-4EC9-B506-C65F2057BCD2}">
            <xm:f>Einstellungen!#REF!="x"</xm:f>
            <x14:dxf>
              <fill>
                <patternFill>
                  <bgColor theme="5" tint="0.39994506668294322"/>
                </patternFill>
              </fill>
            </x14:dxf>
          </x14:cfRule>
          <x14:cfRule type="expression" priority="1602" id="{47AEB4DB-53C9-447B-86A0-06326F914251}">
            <xm:f>Einstellungen!#REF!="x"</xm:f>
            <x14:dxf>
              <fill>
                <patternFill>
                  <bgColor theme="3" tint="0.39994506668294322"/>
                </patternFill>
              </fill>
            </x14:dxf>
          </x14:cfRule>
          <x14:cfRule type="expression" priority="1603" id="{90010410-98C7-4CA9-AC09-7AD595B9429B}">
            <xm:f>Einstellungen!#REF!="x"</xm:f>
            <x14:dxf>
              <fill>
                <patternFill>
                  <bgColor theme="8" tint="0.39994506668294322"/>
                </patternFill>
              </fill>
            </x14:dxf>
          </x14:cfRule>
          <xm:sqref>A24:A83</xm:sqref>
        </x14:conditionalFormatting>
        <x14:conditionalFormatting xmlns:xm="http://schemas.microsoft.com/office/excel/2006/main">
          <x14:cfRule type="expression" priority="1599" id="{EC5A033D-1773-44D5-9F2B-6668A30CFB89}">
            <xm:f>AND(Einstellungen!$E$51="x")</xm:f>
            <x14:dxf>
              <fill>
                <patternFill>
                  <bgColor theme="0" tint="-0.14996795556505021"/>
                </patternFill>
              </fill>
            </x14:dxf>
          </x14:cfRule>
          <xm:sqref>D22:J23</xm:sqref>
        </x14:conditionalFormatting>
        <x14:conditionalFormatting xmlns:xm="http://schemas.microsoft.com/office/excel/2006/main">
          <x14:cfRule type="expression" priority="1598" id="{A6BC5B5D-8F99-4D7D-B23F-A09BBD8342BE}">
            <xm:f>AND(Einstellungen!$E$51="x")</xm:f>
            <x14:dxf>
              <fill>
                <patternFill>
                  <bgColor theme="0" tint="-0.14996795556505021"/>
                </patternFill>
              </fill>
            </x14:dxf>
          </x14:cfRule>
          <xm:sqref>AU20:AU23</xm:sqref>
        </x14:conditionalFormatting>
        <x14:conditionalFormatting xmlns:xm="http://schemas.microsoft.com/office/excel/2006/main">
          <x14:cfRule type="cellIs" priority="1597" operator="between" id="{CFA2FE91-5193-4AC2-832F-1F160666215A}">
            <xm:f>Einstellungen!$E$102</xm:f>
            <xm:f>Einstellungen!$F$102</xm:f>
            <x14:dxf>
              <fill>
                <patternFill>
                  <bgColor rgb="FFFFFF00"/>
                </patternFill>
              </fill>
            </x14:dxf>
          </x14:cfRule>
          <xm:sqref>B14 B18 B16 B12 K12:K19 B22:B85 K24:K85 T12:T85 AC12:AC85 AL12:AL85 AU12:AU85</xm:sqref>
        </x14:conditionalFormatting>
        <x14:conditionalFormatting xmlns:xm="http://schemas.microsoft.com/office/excel/2006/main">
          <x14:cfRule type="cellIs" priority="1596" operator="between" id="{382FF83F-0D3F-4ED3-925B-BFD24F846AAA}">
            <xm:f>Einstellungen!$E$103</xm:f>
            <xm:f>Einstellungen!$F$103</xm:f>
            <x14:dxf>
              <fill>
                <patternFill>
                  <bgColor rgb="FFFFFF00"/>
                </patternFill>
              </fill>
            </x14:dxf>
          </x14:cfRule>
          <xm:sqref>B14 B18 B16 B12 K12:K19 B22:B85 K24:K85 T12:T85 AC12:AC85 AL12:AL85 AU12:AU85</xm:sqref>
        </x14:conditionalFormatting>
        <x14:conditionalFormatting xmlns:xm="http://schemas.microsoft.com/office/excel/2006/main">
          <x14:cfRule type="cellIs" priority="1588" operator="between" id="{D3702E23-D1FC-4091-A2E5-ADF965D0A645}">
            <xm:f>Einstellungen!$F$93</xm:f>
            <xm:f>Einstellungen!$G$93</xm:f>
            <x14:dxf>
              <fill>
                <patternFill>
                  <bgColor rgb="FFFFFF00"/>
                </patternFill>
              </fill>
            </x14:dxf>
          </x14:cfRule>
          <x14:cfRule type="cellIs" priority="1589" operator="between" id="{B3E50230-CF1E-447F-A7E4-1D8B9FA6CB4E}">
            <xm:f>Einstellungen!$F$92</xm:f>
            <xm:f>Einstellungen!$G$92</xm:f>
            <x14:dxf>
              <fill>
                <patternFill>
                  <bgColor rgb="FFFFFF00"/>
                </patternFill>
              </fill>
            </x14:dxf>
          </x14:cfRule>
          <x14:cfRule type="cellIs" priority="1590" operator="between" id="{9B74051E-79BB-4FC9-BBE8-B3AA623E7CA6}">
            <xm:f>Einstellungen!$E$108</xm:f>
            <xm:f>Einstellungen!$F$108</xm:f>
            <x14:dxf>
              <fill>
                <patternFill>
                  <bgColor rgb="FFFFFF00"/>
                </patternFill>
              </fill>
            </x14:dxf>
          </x14:cfRule>
          <x14:cfRule type="cellIs" priority="1591" operator="between" id="{41B81842-9779-45E6-BB02-E413C927BBFA}">
            <xm:f>Einstellungen!$E$107</xm:f>
            <xm:f>Einstellungen!$F$107</xm:f>
            <x14:dxf>
              <fill>
                <patternFill>
                  <bgColor rgb="FFFFFF00"/>
                </patternFill>
              </fill>
            </x14:dxf>
          </x14:cfRule>
          <x14:cfRule type="cellIs" priority="1592" operator="between" id="{63B8C4B1-F393-49D0-BEAA-8E7BE80AE326}">
            <xm:f>Einstellungen!$E$106</xm:f>
            <xm:f>Einstellungen!$F$106</xm:f>
            <x14:dxf>
              <fill>
                <patternFill>
                  <bgColor rgb="FFFFFF00"/>
                </patternFill>
              </fill>
            </x14:dxf>
          </x14:cfRule>
          <x14:cfRule type="cellIs" priority="1593" operator="between" id="{6CB25809-4787-46C3-AAE8-BE45AD9A1391}">
            <xm:f>Einstellungen!$E$105</xm:f>
            <xm:f>Einstellungen!$F$105</xm:f>
            <x14:dxf>
              <fill>
                <patternFill>
                  <bgColor rgb="FFFFFF00"/>
                </patternFill>
              </fill>
            </x14:dxf>
          </x14:cfRule>
          <x14:cfRule type="cellIs" priority="1594" operator="between" id="{12ACDDC5-AFB5-4DA6-B5BA-761CB2DF2F0D}">
            <xm:f>Einstellungen!$E$104</xm:f>
            <xm:f>Einstellungen!$F$104</xm:f>
            <x14:dxf>
              <fill>
                <patternFill>
                  <bgColor rgb="FFFFFF00"/>
                </patternFill>
              </fill>
            </x14:dxf>
          </x14:cfRule>
          <x14:cfRule type="cellIs" priority="1595" operator="between" id="{300B496D-62EC-4CA4-839C-51EB117EC2CA}">
            <xm:f>Einstellungen!$E$101</xm:f>
            <xm:f>Einstellungen!$F$101</xm:f>
            <x14:dxf>
              <fill>
                <patternFill>
                  <bgColor rgb="FFFFFF00"/>
                </patternFill>
              </fill>
            </x14:dxf>
          </x14:cfRule>
          <xm:sqref>B14 B18 B16 B12 K12:K19 B22:B85 K24:K85 T12:T85 AC12:AC85 AL12:AL85 AU12:AU85</xm:sqref>
        </x14:conditionalFormatting>
        <x14:conditionalFormatting xmlns:xm="http://schemas.microsoft.com/office/excel/2006/main">
          <x14:cfRule type="cellIs" priority="1587" operator="between" id="{C1DD678D-FEF8-4005-A78A-453C41F88035}">
            <xm:f>Einstellungen!$E$100</xm:f>
            <xm:f>Einstellungen!$F$100</xm:f>
            <x14:dxf>
              <fill>
                <patternFill>
                  <bgColor rgb="FFFFFF00"/>
                </patternFill>
              </fill>
            </x14:dxf>
          </x14:cfRule>
          <xm:sqref>B14 B18 B16 B12 K12:K19 B22:B85 K24:K85 T12:T85 AC12:AC85 AL12:AL85 AU12:AU85</xm:sqref>
        </x14:conditionalFormatting>
        <x14:conditionalFormatting xmlns:xm="http://schemas.microsoft.com/office/excel/2006/main">
          <x14:cfRule type="expression" priority="1586" id="{BB595A21-B159-4F8E-A57C-CEA1FAF9037E}">
            <xm:f>AND(Einstellungen!$E$51="x")</xm:f>
            <x14:dxf>
              <fill>
                <patternFill>
                  <bgColor theme="0" tint="-0.14996795556505021"/>
                </patternFill>
              </fill>
            </x14:dxf>
          </x14:cfRule>
          <xm:sqref>D34:F37</xm:sqref>
        </x14:conditionalFormatting>
        <x14:conditionalFormatting xmlns:xm="http://schemas.microsoft.com/office/excel/2006/main">
          <x14:cfRule type="expression" priority="1585" id="{CB08D21E-E52D-44AB-8A4F-47064CF2BF4D}">
            <xm:f>AND(Einstellungen!$E$51="x")</xm:f>
            <x14:dxf>
              <fill>
                <patternFill>
                  <bgColor theme="0" tint="-0.14996795556505021"/>
                </patternFill>
              </fill>
            </x14:dxf>
          </x14:cfRule>
          <xm:sqref>AU34:AU37</xm:sqref>
        </x14:conditionalFormatting>
        <x14:conditionalFormatting xmlns:xm="http://schemas.microsoft.com/office/excel/2006/main">
          <x14:cfRule type="cellIs" priority="1584" operator="between" id="{4AD7E09F-24BE-49E6-8FD7-B5120BF993E5}">
            <xm:f>Einstellungen!$E$102</xm:f>
            <xm:f>Einstellungen!$F$102</xm:f>
            <x14:dxf>
              <fill>
                <patternFill>
                  <bgColor rgb="FFFFFF00"/>
                </patternFill>
              </fill>
            </x14:dxf>
          </x14:cfRule>
          <xm:sqref>T34:T37</xm:sqref>
        </x14:conditionalFormatting>
        <x14:conditionalFormatting xmlns:xm="http://schemas.microsoft.com/office/excel/2006/main">
          <x14:cfRule type="cellIs" priority="1583" operator="between" id="{1F1A61E7-DEE1-4601-8566-CBB68937380D}">
            <xm:f>Einstellungen!$E$103</xm:f>
            <xm:f>Einstellungen!$F$103</xm:f>
            <x14:dxf>
              <fill>
                <patternFill>
                  <bgColor rgb="FFFFFF00"/>
                </patternFill>
              </fill>
            </x14:dxf>
          </x14:cfRule>
          <xm:sqref>T34:T37</xm:sqref>
        </x14:conditionalFormatting>
        <x14:conditionalFormatting xmlns:xm="http://schemas.microsoft.com/office/excel/2006/main">
          <x14:cfRule type="cellIs" priority="1575" operator="between" id="{29081F92-9BBA-4E40-ADA4-C5508B6B3FF4}">
            <xm:f>Einstellungen!$F$93</xm:f>
            <xm:f>Einstellungen!$G$93</xm:f>
            <x14:dxf>
              <fill>
                <patternFill>
                  <bgColor rgb="FFFFFF00"/>
                </patternFill>
              </fill>
            </x14:dxf>
          </x14:cfRule>
          <x14:cfRule type="cellIs" priority="1576" operator="between" id="{4A6E9B9B-44C5-402B-825A-C4714C58168C}">
            <xm:f>Einstellungen!$F$92</xm:f>
            <xm:f>Einstellungen!$G$92</xm:f>
            <x14:dxf>
              <fill>
                <patternFill>
                  <bgColor rgb="FFFFFF00"/>
                </patternFill>
              </fill>
            </x14:dxf>
          </x14:cfRule>
          <x14:cfRule type="cellIs" priority="1577" operator="between" id="{A99A50E9-995E-47D4-9924-485975E638C4}">
            <xm:f>Einstellungen!$E$108</xm:f>
            <xm:f>Einstellungen!$F$108</xm:f>
            <x14:dxf>
              <fill>
                <patternFill>
                  <bgColor rgb="FFFFFF00"/>
                </patternFill>
              </fill>
            </x14:dxf>
          </x14:cfRule>
          <x14:cfRule type="cellIs" priority="1578" operator="between" id="{6172E7CB-2159-4D67-8373-DE70C927769B}">
            <xm:f>Einstellungen!$E$107</xm:f>
            <xm:f>Einstellungen!$F$107</xm:f>
            <x14:dxf>
              <fill>
                <patternFill>
                  <bgColor rgb="FFFFFF00"/>
                </patternFill>
              </fill>
            </x14:dxf>
          </x14:cfRule>
          <x14:cfRule type="cellIs" priority="1579" operator="between" id="{281432A2-4F3F-42DF-ACFD-F239802A675A}">
            <xm:f>Einstellungen!$E$106</xm:f>
            <xm:f>Einstellungen!$F$106</xm:f>
            <x14:dxf>
              <fill>
                <patternFill>
                  <bgColor rgb="FFFFFF00"/>
                </patternFill>
              </fill>
            </x14:dxf>
          </x14:cfRule>
          <x14:cfRule type="cellIs" priority="1580" operator="between" id="{C56D5FC6-697F-49ED-808C-582AA8EE8CAC}">
            <xm:f>Einstellungen!$E$105</xm:f>
            <xm:f>Einstellungen!$F$105</xm:f>
            <x14:dxf>
              <fill>
                <patternFill>
                  <bgColor rgb="FFFFFF00"/>
                </patternFill>
              </fill>
            </x14:dxf>
          </x14:cfRule>
          <x14:cfRule type="cellIs" priority="1581" operator="between" id="{EBBD4BAE-A5BD-4339-BE26-18C7BFCECB5D}">
            <xm:f>Einstellungen!$E$104</xm:f>
            <xm:f>Einstellungen!$F$104</xm:f>
            <x14:dxf>
              <fill>
                <patternFill>
                  <bgColor rgb="FFFFFF00"/>
                </patternFill>
              </fill>
            </x14:dxf>
          </x14:cfRule>
          <x14:cfRule type="cellIs" priority="1582" operator="between" id="{84BFBCF6-56C4-4480-9798-955BA8120C72}">
            <xm:f>Einstellungen!$E$101</xm:f>
            <xm:f>Einstellungen!$F$101</xm:f>
            <x14:dxf>
              <fill>
                <patternFill>
                  <bgColor rgb="FFFFFF00"/>
                </patternFill>
              </fill>
            </x14:dxf>
          </x14:cfRule>
          <xm:sqref>T34:T37</xm:sqref>
        </x14:conditionalFormatting>
        <x14:conditionalFormatting xmlns:xm="http://schemas.microsoft.com/office/excel/2006/main">
          <x14:cfRule type="cellIs" priority="1574" operator="between" id="{AD50F56D-C95A-46B8-AE47-3855094A7070}">
            <xm:f>Einstellungen!$E$100</xm:f>
            <xm:f>Einstellungen!$F$100</xm:f>
            <x14:dxf>
              <fill>
                <patternFill>
                  <bgColor rgb="FFFFFF00"/>
                </patternFill>
              </fill>
            </x14:dxf>
          </x14:cfRule>
          <xm:sqref>T34:T37</xm:sqref>
        </x14:conditionalFormatting>
        <x14:conditionalFormatting xmlns:xm="http://schemas.microsoft.com/office/excel/2006/main">
          <x14:cfRule type="expression" priority="1573" id="{01AF162A-9CB1-4B24-AC09-EF1911ABB496}">
            <xm:f>AND(Einstellungen!$E$51="x")</xm:f>
            <x14:dxf>
              <fill>
                <patternFill>
                  <bgColor theme="0" tint="-0.14996795556505021"/>
                </patternFill>
              </fill>
            </x14:dxf>
          </x14:cfRule>
          <xm:sqref>D48:F51</xm:sqref>
        </x14:conditionalFormatting>
        <x14:conditionalFormatting xmlns:xm="http://schemas.microsoft.com/office/excel/2006/main">
          <x14:cfRule type="expression" priority="1572" id="{4E8F6689-BE32-4BCE-93E0-41C3F5D5134C}">
            <xm:f>AND(Einstellungen!$E$51="x")</xm:f>
            <x14:dxf>
              <fill>
                <patternFill>
                  <bgColor theme="0" tint="-0.14996795556505021"/>
                </patternFill>
              </fill>
            </x14:dxf>
          </x14:cfRule>
          <xm:sqref>AU48:AU51</xm:sqref>
        </x14:conditionalFormatting>
        <x14:conditionalFormatting xmlns:xm="http://schemas.microsoft.com/office/excel/2006/main">
          <x14:cfRule type="cellIs" priority="1571" operator="between" id="{FC0C0ECC-1C42-4043-BEFE-FF30720D7A6A}">
            <xm:f>Einstellungen!$E$102</xm:f>
            <xm:f>Einstellungen!$F$102</xm:f>
            <x14:dxf>
              <fill>
                <patternFill>
                  <bgColor rgb="FFFFFF00"/>
                </patternFill>
              </fill>
            </x14:dxf>
          </x14:cfRule>
          <xm:sqref>T48:T51</xm:sqref>
        </x14:conditionalFormatting>
        <x14:conditionalFormatting xmlns:xm="http://schemas.microsoft.com/office/excel/2006/main">
          <x14:cfRule type="cellIs" priority="1570" operator="between" id="{284F1105-5B78-4CE0-B34E-F407D025FC3A}">
            <xm:f>Einstellungen!$E$103</xm:f>
            <xm:f>Einstellungen!$F$103</xm:f>
            <x14:dxf>
              <fill>
                <patternFill>
                  <bgColor rgb="FFFFFF00"/>
                </patternFill>
              </fill>
            </x14:dxf>
          </x14:cfRule>
          <xm:sqref>T48:T51</xm:sqref>
        </x14:conditionalFormatting>
        <x14:conditionalFormatting xmlns:xm="http://schemas.microsoft.com/office/excel/2006/main">
          <x14:cfRule type="cellIs" priority="1562" operator="between" id="{EC732353-ECD3-4ED1-B9D7-0D09DB89613F}">
            <xm:f>Einstellungen!$F$93</xm:f>
            <xm:f>Einstellungen!$G$93</xm:f>
            <x14:dxf>
              <fill>
                <patternFill>
                  <bgColor rgb="FFFFFF00"/>
                </patternFill>
              </fill>
            </x14:dxf>
          </x14:cfRule>
          <x14:cfRule type="cellIs" priority="1563" operator="between" id="{F6267F8F-5993-4960-AD3E-45DED40AFB10}">
            <xm:f>Einstellungen!$F$92</xm:f>
            <xm:f>Einstellungen!$G$92</xm:f>
            <x14:dxf>
              <fill>
                <patternFill>
                  <bgColor rgb="FFFFFF00"/>
                </patternFill>
              </fill>
            </x14:dxf>
          </x14:cfRule>
          <x14:cfRule type="cellIs" priority="1564" operator="between" id="{FCE5FEFE-6BFB-4B7D-820B-9EF22F7A811B}">
            <xm:f>Einstellungen!$E$108</xm:f>
            <xm:f>Einstellungen!$F$108</xm:f>
            <x14:dxf>
              <fill>
                <patternFill>
                  <bgColor rgb="FFFFFF00"/>
                </patternFill>
              </fill>
            </x14:dxf>
          </x14:cfRule>
          <x14:cfRule type="cellIs" priority="1565" operator="between" id="{4A2CA727-D6B2-41DF-95CF-4DF036DBCA11}">
            <xm:f>Einstellungen!$E$107</xm:f>
            <xm:f>Einstellungen!$F$107</xm:f>
            <x14:dxf>
              <fill>
                <patternFill>
                  <bgColor rgb="FFFFFF00"/>
                </patternFill>
              </fill>
            </x14:dxf>
          </x14:cfRule>
          <x14:cfRule type="cellIs" priority="1566" operator="between" id="{C3A7D988-80AF-4B4F-B56D-535CD4E71FB3}">
            <xm:f>Einstellungen!$E$106</xm:f>
            <xm:f>Einstellungen!$F$106</xm:f>
            <x14:dxf>
              <fill>
                <patternFill>
                  <bgColor rgb="FFFFFF00"/>
                </patternFill>
              </fill>
            </x14:dxf>
          </x14:cfRule>
          <x14:cfRule type="cellIs" priority="1567" operator="between" id="{8A6BD9B0-0D9F-47F3-9822-795442500441}">
            <xm:f>Einstellungen!$E$105</xm:f>
            <xm:f>Einstellungen!$F$105</xm:f>
            <x14:dxf>
              <fill>
                <patternFill>
                  <bgColor rgb="FFFFFF00"/>
                </patternFill>
              </fill>
            </x14:dxf>
          </x14:cfRule>
          <x14:cfRule type="cellIs" priority="1568" operator="between" id="{5E7DD068-35D8-4B3A-91F8-1DF137EB2DEF}">
            <xm:f>Einstellungen!$E$104</xm:f>
            <xm:f>Einstellungen!$F$104</xm:f>
            <x14:dxf>
              <fill>
                <patternFill>
                  <bgColor rgb="FFFFFF00"/>
                </patternFill>
              </fill>
            </x14:dxf>
          </x14:cfRule>
          <x14:cfRule type="cellIs" priority="1569" operator="between" id="{6C582C36-930C-48BC-9208-0B642D0B27C1}">
            <xm:f>Einstellungen!$E$101</xm:f>
            <xm:f>Einstellungen!$F$101</xm:f>
            <x14:dxf>
              <fill>
                <patternFill>
                  <bgColor rgb="FFFFFF00"/>
                </patternFill>
              </fill>
            </x14:dxf>
          </x14:cfRule>
          <xm:sqref>T48:T51</xm:sqref>
        </x14:conditionalFormatting>
        <x14:conditionalFormatting xmlns:xm="http://schemas.microsoft.com/office/excel/2006/main">
          <x14:cfRule type="cellIs" priority="1561" operator="between" id="{69A2FE1E-3FC4-4916-8731-2AAFB31548D4}">
            <xm:f>Einstellungen!$E$100</xm:f>
            <xm:f>Einstellungen!$F$100</xm:f>
            <x14:dxf>
              <fill>
                <patternFill>
                  <bgColor rgb="FFFFFF00"/>
                </patternFill>
              </fill>
            </x14:dxf>
          </x14:cfRule>
          <xm:sqref>T48:T51</xm:sqref>
        </x14:conditionalFormatting>
        <x14:conditionalFormatting xmlns:xm="http://schemas.microsoft.com/office/excel/2006/main">
          <x14:cfRule type="expression" priority="1560" id="{B1E75B1D-B634-4AE9-9201-513D5704C944}">
            <xm:f>AND(Einstellungen!$E$51="x")</xm:f>
            <x14:dxf>
              <fill>
                <patternFill>
                  <bgColor theme="0" tint="-0.14996795556505021"/>
                </patternFill>
              </fill>
            </x14:dxf>
          </x14:cfRule>
          <xm:sqref>D62:F65</xm:sqref>
        </x14:conditionalFormatting>
        <x14:conditionalFormatting xmlns:xm="http://schemas.microsoft.com/office/excel/2006/main">
          <x14:cfRule type="expression" priority="1559" id="{99C1CC47-15E2-4C18-A44C-7CD6EF12EAC7}">
            <xm:f>AND(Einstellungen!$E$51="x")</xm:f>
            <x14:dxf>
              <fill>
                <patternFill>
                  <bgColor theme="0" tint="-0.14996795556505021"/>
                </patternFill>
              </fill>
            </x14:dxf>
          </x14:cfRule>
          <xm:sqref>AU62:AU65</xm:sqref>
        </x14:conditionalFormatting>
        <x14:conditionalFormatting xmlns:xm="http://schemas.microsoft.com/office/excel/2006/main">
          <x14:cfRule type="cellIs" priority="1558" operator="between" id="{789B6479-BDE4-44C6-A0B9-5383322BC332}">
            <xm:f>Einstellungen!$E$102</xm:f>
            <xm:f>Einstellungen!$F$102</xm:f>
            <x14:dxf>
              <fill>
                <patternFill>
                  <bgColor rgb="FFFFFF00"/>
                </patternFill>
              </fill>
            </x14:dxf>
          </x14:cfRule>
          <xm:sqref>T62:T65</xm:sqref>
        </x14:conditionalFormatting>
        <x14:conditionalFormatting xmlns:xm="http://schemas.microsoft.com/office/excel/2006/main">
          <x14:cfRule type="cellIs" priority="1557" operator="between" id="{4203F155-16CC-4DBF-AEA1-71C2D7C6EF7F}">
            <xm:f>Einstellungen!$E$103</xm:f>
            <xm:f>Einstellungen!$F$103</xm:f>
            <x14:dxf>
              <fill>
                <patternFill>
                  <bgColor rgb="FFFFFF00"/>
                </patternFill>
              </fill>
            </x14:dxf>
          </x14:cfRule>
          <xm:sqref>T62:T65</xm:sqref>
        </x14:conditionalFormatting>
        <x14:conditionalFormatting xmlns:xm="http://schemas.microsoft.com/office/excel/2006/main">
          <x14:cfRule type="cellIs" priority="1549" operator="between" id="{5C893EE2-E74D-486F-96A6-D366ED1DA726}">
            <xm:f>Einstellungen!$F$93</xm:f>
            <xm:f>Einstellungen!$G$93</xm:f>
            <x14:dxf>
              <fill>
                <patternFill>
                  <bgColor rgb="FFFFFF00"/>
                </patternFill>
              </fill>
            </x14:dxf>
          </x14:cfRule>
          <x14:cfRule type="cellIs" priority="1550" operator="between" id="{9152057B-E529-4978-8031-5DC614CBEC26}">
            <xm:f>Einstellungen!$F$92</xm:f>
            <xm:f>Einstellungen!$G$92</xm:f>
            <x14:dxf>
              <fill>
                <patternFill>
                  <bgColor rgb="FFFFFF00"/>
                </patternFill>
              </fill>
            </x14:dxf>
          </x14:cfRule>
          <x14:cfRule type="cellIs" priority="1551" operator="between" id="{79003154-E5CB-423F-8424-167DBD1D4C3D}">
            <xm:f>Einstellungen!$E$108</xm:f>
            <xm:f>Einstellungen!$F$108</xm:f>
            <x14:dxf>
              <fill>
                <patternFill>
                  <bgColor rgb="FFFFFF00"/>
                </patternFill>
              </fill>
            </x14:dxf>
          </x14:cfRule>
          <x14:cfRule type="cellIs" priority="1552" operator="between" id="{465C4E7E-8B0A-4542-85C2-D5EE402F9EBC}">
            <xm:f>Einstellungen!$E$107</xm:f>
            <xm:f>Einstellungen!$F$107</xm:f>
            <x14:dxf>
              <fill>
                <patternFill>
                  <bgColor rgb="FFFFFF00"/>
                </patternFill>
              </fill>
            </x14:dxf>
          </x14:cfRule>
          <x14:cfRule type="cellIs" priority="1553" operator="between" id="{D6729626-2253-4BE1-9F3E-10F85470B92D}">
            <xm:f>Einstellungen!$E$106</xm:f>
            <xm:f>Einstellungen!$F$106</xm:f>
            <x14:dxf>
              <fill>
                <patternFill>
                  <bgColor rgb="FFFFFF00"/>
                </patternFill>
              </fill>
            </x14:dxf>
          </x14:cfRule>
          <x14:cfRule type="cellIs" priority="1554" operator="between" id="{04DB2AC8-C960-4F09-B819-4A07A9F153C0}">
            <xm:f>Einstellungen!$E$105</xm:f>
            <xm:f>Einstellungen!$F$105</xm:f>
            <x14:dxf>
              <fill>
                <patternFill>
                  <bgColor rgb="FFFFFF00"/>
                </patternFill>
              </fill>
            </x14:dxf>
          </x14:cfRule>
          <x14:cfRule type="cellIs" priority="1555" operator="between" id="{BE0B0D52-C3CE-44A8-B266-1167E987358D}">
            <xm:f>Einstellungen!$E$104</xm:f>
            <xm:f>Einstellungen!$F$104</xm:f>
            <x14:dxf>
              <fill>
                <patternFill>
                  <bgColor rgb="FFFFFF00"/>
                </patternFill>
              </fill>
            </x14:dxf>
          </x14:cfRule>
          <x14:cfRule type="cellIs" priority="1556" operator="between" id="{CE583B81-A17D-40A9-9385-7AF1C989408B}">
            <xm:f>Einstellungen!$E$101</xm:f>
            <xm:f>Einstellungen!$F$101</xm:f>
            <x14:dxf>
              <fill>
                <patternFill>
                  <bgColor rgb="FFFFFF00"/>
                </patternFill>
              </fill>
            </x14:dxf>
          </x14:cfRule>
          <xm:sqref>T62:T65</xm:sqref>
        </x14:conditionalFormatting>
        <x14:conditionalFormatting xmlns:xm="http://schemas.microsoft.com/office/excel/2006/main">
          <x14:cfRule type="cellIs" priority="1548" operator="between" id="{561EDF7A-D51F-4291-8772-64CA14FAFEEA}">
            <xm:f>Einstellungen!$E$100</xm:f>
            <xm:f>Einstellungen!$F$100</xm:f>
            <x14:dxf>
              <fill>
                <patternFill>
                  <bgColor rgb="FFFFFF00"/>
                </patternFill>
              </fill>
            </x14:dxf>
          </x14:cfRule>
          <xm:sqref>T62:T65</xm:sqref>
        </x14:conditionalFormatting>
        <x14:conditionalFormatting xmlns:xm="http://schemas.microsoft.com/office/excel/2006/main">
          <x14:cfRule type="expression" priority="1547" id="{39B7D8CD-2B66-4403-80FC-81F0DB4C5764}">
            <xm:f>AND(Einstellungen!$E$51="x")</xm:f>
            <x14:dxf>
              <fill>
                <patternFill>
                  <bgColor theme="0" tint="-0.14996795556505021"/>
                </patternFill>
              </fill>
            </x14:dxf>
          </x14:cfRule>
          <xm:sqref>D76:F79</xm:sqref>
        </x14:conditionalFormatting>
        <x14:conditionalFormatting xmlns:xm="http://schemas.microsoft.com/office/excel/2006/main">
          <x14:cfRule type="expression" priority="1546" id="{05D9961E-9255-458E-A360-6D5BE6EC57BB}">
            <xm:f>AND(Einstellungen!$E$51="x")</xm:f>
            <x14:dxf>
              <fill>
                <patternFill>
                  <bgColor theme="0" tint="-0.14996795556505021"/>
                </patternFill>
              </fill>
            </x14:dxf>
          </x14:cfRule>
          <xm:sqref>AU76:AU79</xm:sqref>
        </x14:conditionalFormatting>
        <x14:conditionalFormatting xmlns:xm="http://schemas.microsoft.com/office/excel/2006/main">
          <x14:cfRule type="cellIs" priority="1545" operator="between" id="{188C80B1-D87D-4376-8B33-25C5A19D1871}">
            <xm:f>Einstellungen!$E$102</xm:f>
            <xm:f>Einstellungen!$F$102</xm:f>
            <x14:dxf>
              <fill>
                <patternFill>
                  <bgColor rgb="FFFFFF00"/>
                </patternFill>
              </fill>
            </x14:dxf>
          </x14:cfRule>
          <xm:sqref>T76:T79</xm:sqref>
        </x14:conditionalFormatting>
        <x14:conditionalFormatting xmlns:xm="http://schemas.microsoft.com/office/excel/2006/main">
          <x14:cfRule type="cellIs" priority="1544" operator="between" id="{33EE35C2-E553-4383-AC4B-5208A220A6DE}">
            <xm:f>Einstellungen!$E$103</xm:f>
            <xm:f>Einstellungen!$F$103</xm:f>
            <x14:dxf>
              <fill>
                <patternFill>
                  <bgColor rgb="FFFFFF00"/>
                </patternFill>
              </fill>
            </x14:dxf>
          </x14:cfRule>
          <xm:sqref>T76:T79</xm:sqref>
        </x14:conditionalFormatting>
        <x14:conditionalFormatting xmlns:xm="http://schemas.microsoft.com/office/excel/2006/main">
          <x14:cfRule type="cellIs" priority="1536" operator="between" id="{2E5E6F13-BA08-4BF6-ACF6-A1D519C2F7D4}">
            <xm:f>Einstellungen!$F$93</xm:f>
            <xm:f>Einstellungen!$G$93</xm:f>
            <x14:dxf>
              <fill>
                <patternFill>
                  <bgColor rgb="FFFFFF00"/>
                </patternFill>
              </fill>
            </x14:dxf>
          </x14:cfRule>
          <x14:cfRule type="cellIs" priority="1537" operator="between" id="{3CE517A4-DAB4-4549-BC9F-3A7C4DA235DC}">
            <xm:f>Einstellungen!$F$92</xm:f>
            <xm:f>Einstellungen!$G$92</xm:f>
            <x14:dxf>
              <fill>
                <patternFill>
                  <bgColor rgb="FFFFFF00"/>
                </patternFill>
              </fill>
            </x14:dxf>
          </x14:cfRule>
          <x14:cfRule type="cellIs" priority="1538" operator="between" id="{7381A32D-EBF0-44D6-B2FA-A8C4A328113C}">
            <xm:f>Einstellungen!$E$108</xm:f>
            <xm:f>Einstellungen!$F$108</xm:f>
            <x14:dxf>
              <fill>
                <patternFill>
                  <bgColor rgb="FFFFFF00"/>
                </patternFill>
              </fill>
            </x14:dxf>
          </x14:cfRule>
          <x14:cfRule type="cellIs" priority="1539" operator="between" id="{9E653E0F-036B-4AF1-A43D-9F93C576822B}">
            <xm:f>Einstellungen!$E$107</xm:f>
            <xm:f>Einstellungen!$F$107</xm:f>
            <x14:dxf>
              <fill>
                <patternFill>
                  <bgColor rgb="FFFFFF00"/>
                </patternFill>
              </fill>
            </x14:dxf>
          </x14:cfRule>
          <x14:cfRule type="cellIs" priority="1540" operator="between" id="{FBB044AE-8BFB-437E-8D6D-B7A742196363}">
            <xm:f>Einstellungen!$E$106</xm:f>
            <xm:f>Einstellungen!$F$106</xm:f>
            <x14:dxf>
              <fill>
                <patternFill>
                  <bgColor rgb="FFFFFF00"/>
                </patternFill>
              </fill>
            </x14:dxf>
          </x14:cfRule>
          <x14:cfRule type="cellIs" priority="1541" operator="between" id="{B35FFB95-E5F5-4E72-8D04-7665A2BE081B}">
            <xm:f>Einstellungen!$E$105</xm:f>
            <xm:f>Einstellungen!$F$105</xm:f>
            <x14:dxf>
              <fill>
                <patternFill>
                  <bgColor rgb="FFFFFF00"/>
                </patternFill>
              </fill>
            </x14:dxf>
          </x14:cfRule>
          <x14:cfRule type="cellIs" priority="1542" operator="between" id="{381D9CAC-1339-42EA-B753-FD3A57D994DE}">
            <xm:f>Einstellungen!$E$104</xm:f>
            <xm:f>Einstellungen!$F$104</xm:f>
            <x14:dxf>
              <fill>
                <patternFill>
                  <bgColor rgb="FFFFFF00"/>
                </patternFill>
              </fill>
            </x14:dxf>
          </x14:cfRule>
          <x14:cfRule type="cellIs" priority="1543" operator="between" id="{0F3A257A-61B0-47C4-8751-2400DB1493ED}">
            <xm:f>Einstellungen!$E$101</xm:f>
            <xm:f>Einstellungen!$F$101</xm:f>
            <x14:dxf>
              <fill>
                <patternFill>
                  <bgColor rgb="FFFFFF00"/>
                </patternFill>
              </fill>
            </x14:dxf>
          </x14:cfRule>
          <xm:sqref>T76:T79</xm:sqref>
        </x14:conditionalFormatting>
        <x14:conditionalFormatting xmlns:xm="http://schemas.microsoft.com/office/excel/2006/main">
          <x14:cfRule type="cellIs" priority="1535" operator="between" id="{6DCC0AC2-20EE-4CF1-B9A2-E03DF1D4879E}">
            <xm:f>Einstellungen!$E$100</xm:f>
            <xm:f>Einstellungen!$F$100</xm:f>
            <x14:dxf>
              <fill>
                <patternFill>
                  <bgColor rgb="FFFFFF00"/>
                </patternFill>
              </fill>
            </x14:dxf>
          </x14:cfRule>
          <xm:sqref>T76:T79</xm:sqref>
        </x14:conditionalFormatting>
        <x14:conditionalFormatting xmlns:xm="http://schemas.microsoft.com/office/excel/2006/main">
          <x14:cfRule type="expression" priority="1534" id="{ACDB5616-282A-4D9B-82CA-FE1B6B0DF1A9}">
            <xm:f>Einstellungen!#REF!="x"</xm:f>
            <x14:dxf>
              <fill>
                <patternFill>
                  <bgColor theme="6" tint="0.39994506668294322"/>
                </patternFill>
              </fill>
            </x14:dxf>
          </x14:cfRule>
          <xm:sqref>A84:A85</xm:sqref>
        </x14:conditionalFormatting>
        <x14:conditionalFormatting xmlns:xm="http://schemas.microsoft.com/office/excel/2006/main">
          <x14:cfRule type="expression" priority="1529" id="{B32D71BA-ED76-4202-84C1-0031C47126A0}">
            <xm:f>Einstellungen!#REF!="x"</xm:f>
            <x14:dxf>
              <fill>
                <patternFill>
                  <bgColor theme="9" tint="0.39994506668294322"/>
                </patternFill>
              </fill>
            </x14:dxf>
          </x14:cfRule>
          <x14:cfRule type="expression" priority="1530" id="{C26245E6-C9AF-4123-9CE1-F1A454BAE949}">
            <xm:f>Einstellungen!#REF!="x"</xm:f>
            <x14:dxf>
              <fill>
                <patternFill>
                  <bgColor theme="5" tint="0.39994506668294322"/>
                </patternFill>
              </fill>
            </x14:dxf>
          </x14:cfRule>
          <x14:cfRule type="expression" priority="1531" id="{DAB00CEB-E71F-45A1-B94E-6953A2C231B3}">
            <xm:f>Einstellungen!#REF!="x"</xm:f>
            <x14:dxf>
              <fill>
                <patternFill>
                  <bgColor theme="0" tint="-0.24994659260841701"/>
                </patternFill>
              </fill>
            </x14:dxf>
          </x14:cfRule>
          <x14:cfRule type="expression" priority="1532" id="{BEAB0BBE-9774-42F0-97EF-9D861A4B97A4}">
            <xm:f>Einstellungen!#REF!="x"</xm:f>
            <x14:dxf>
              <fill>
                <patternFill>
                  <bgColor theme="3" tint="0.39994506668294322"/>
                </patternFill>
              </fill>
            </x14:dxf>
          </x14:cfRule>
          <x14:cfRule type="expression" priority="1533" id="{BE0662E6-7CC4-4099-8FBB-CE2BFF91B7CD}">
            <xm:f>Einstellungen!#REF!="x"</xm:f>
            <x14:dxf>
              <fill>
                <patternFill>
                  <bgColor theme="8" tint="0.39994506668294322"/>
                </patternFill>
              </fill>
            </x14:dxf>
          </x14:cfRule>
          <xm:sqref>A84:A85</xm:sqref>
        </x14:conditionalFormatting>
        <x14:conditionalFormatting xmlns:xm="http://schemas.microsoft.com/office/excel/2006/main">
          <x14:cfRule type="expression" priority="1528" id="{A2AC0968-2C7D-486F-9B9A-03F0221163AD}">
            <xm:f>AND(Einstellungen!$F$49="x")</xm:f>
            <x14:dxf>
              <fill>
                <patternFill>
                  <bgColor theme="0" tint="-0.14996795556505021"/>
                </patternFill>
              </fill>
            </x14:dxf>
          </x14:cfRule>
          <xm:sqref>A22:J23 A48:F51 A62:F65 A76:F79 A34:K37 K48:K51 K62:K65 K76:K79 T76:T79 T62:T65 T48:T51 T34:T37 T20:T23 AC20:AC23 AC34:AC37 AC48:AC51 AC62:AC65 AC76:AC79 AL76:AL79 AL62:AL65 AL48:AL51 AL34:AL37 AL20:AL23 AU20:AU23 AU34:AU37 AU48:AU51 AU62:AU65 AU76:AU79 M76:O79 M62:O65 M48:O51 M34:O37 V20:X23 V34:X37 V48:X51 V62:X65 V76:X79 AE76:AG79 AE62:AG65 AE48:AG51 AE34:AG37 AE20:AG23 AN20:AP23 AN34:AP37 AN48:AP51 AN62:AP65 AN76:AP79 AW76:AY79 AW62:AY65 AW48:AY51 AW34:AY37 AW20:AY23 A20:A21</xm:sqref>
        </x14:conditionalFormatting>
        <x14:conditionalFormatting xmlns:xm="http://schemas.microsoft.com/office/excel/2006/main">
          <x14:cfRule type="expression" priority="1527" id="{E35A875B-87CB-4DBA-99AC-8A20B4B7B6A1}">
            <xm:f>AND(Einstellungen!$F$49="x")</xm:f>
            <x14:dxf>
              <fill>
                <patternFill>
                  <bgColor theme="0" tint="-0.14996795556505021"/>
                </patternFill>
              </fill>
            </x14:dxf>
          </x14:cfRule>
          <xm:sqref>T20:T23 AC20:AC23 AL20:AL23 AU20:AU23 V20:X23 AE20:AG23 AN20:AP23 AW20:AY23 A22:J23 A20:A21</xm:sqref>
        </x14:conditionalFormatting>
        <x14:conditionalFormatting xmlns:xm="http://schemas.microsoft.com/office/excel/2006/main">
          <x14:cfRule type="expression" priority="1526" id="{CBE1BCAD-95F7-4C05-95C7-E06586AF3170}">
            <xm:f>Einstellungen!#REF!="x"</xm:f>
            <x14:dxf>
              <fill>
                <patternFill>
                  <bgColor theme="6" tint="0.39994506668294322"/>
                </patternFill>
              </fill>
            </x14:dxf>
          </x14:cfRule>
          <xm:sqref>A36:A37</xm:sqref>
        </x14:conditionalFormatting>
        <x14:conditionalFormatting xmlns:xm="http://schemas.microsoft.com/office/excel/2006/main">
          <x14:cfRule type="expression" priority="1521" id="{C1217BAB-3EC0-4D12-9BD7-450283045EB0}">
            <xm:f>Einstellungen!#REF!="x"</xm:f>
            <x14:dxf>
              <fill>
                <patternFill>
                  <bgColor theme="9" tint="0.39994506668294322"/>
                </patternFill>
              </fill>
            </x14:dxf>
          </x14:cfRule>
          <x14:cfRule type="expression" priority="1522" id="{7B9A8FF8-5E72-4915-BF4F-DF3A0CA2664F}">
            <xm:f>Einstellungen!#REF!="x"</xm:f>
            <x14:dxf>
              <fill>
                <patternFill>
                  <bgColor theme="5" tint="0.39994506668294322"/>
                </patternFill>
              </fill>
            </x14:dxf>
          </x14:cfRule>
          <x14:cfRule type="expression" priority="1523" id="{5768FD78-FE20-467D-8663-4C99EFE1794D}">
            <xm:f>Einstellungen!#REF!="x"</xm:f>
            <x14:dxf>
              <fill>
                <patternFill>
                  <bgColor theme="0" tint="-0.24994659260841701"/>
                </patternFill>
              </fill>
            </x14:dxf>
          </x14:cfRule>
          <x14:cfRule type="expression" priority="1524" id="{C006FB74-5AED-409F-AC04-36D60CADB29D}">
            <xm:f>Einstellungen!#REF!="x"</xm:f>
            <x14:dxf>
              <fill>
                <patternFill>
                  <bgColor theme="3" tint="0.39994506668294322"/>
                </patternFill>
              </fill>
            </x14:dxf>
          </x14:cfRule>
          <x14:cfRule type="expression" priority="1525" id="{9E4626E3-1679-4458-966B-EE9AEEF7759D}">
            <xm:f>Einstellungen!#REF!="x"</xm:f>
            <x14:dxf>
              <fill>
                <patternFill>
                  <bgColor theme="8" tint="0.39994506668294322"/>
                </patternFill>
              </fill>
            </x14:dxf>
          </x14:cfRule>
          <xm:sqref>A36:A37</xm:sqref>
        </x14:conditionalFormatting>
        <x14:conditionalFormatting xmlns:xm="http://schemas.microsoft.com/office/excel/2006/main">
          <x14:cfRule type="expression" priority="1520" id="{907A4F76-7635-48DA-9C2B-3C62EED1091B}">
            <xm:f>Einstellungen!#REF!="x"</xm:f>
            <x14:dxf>
              <fill>
                <patternFill>
                  <bgColor theme="6" tint="0.39994506668294322"/>
                </patternFill>
              </fill>
            </x14:dxf>
          </x14:cfRule>
          <xm:sqref>A34:A35</xm:sqref>
        </x14:conditionalFormatting>
        <x14:conditionalFormatting xmlns:xm="http://schemas.microsoft.com/office/excel/2006/main">
          <x14:cfRule type="expression" priority="1516" id="{B43E1AB0-DB40-441A-BB77-EB53DEC2DD26}">
            <xm:f>Einstellungen!#REF!="x"</xm:f>
            <x14:dxf>
              <fill>
                <patternFill>
                  <bgColor theme="9" tint="0.39994506668294322"/>
                </patternFill>
              </fill>
            </x14:dxf>
          </x14:cfRule>
          <x14:cfRule type="expression" priority="1517" id="{511271AA-36A1-4204-B0BA-3EBA9A589470}">
            <xm:f>Einstellungen!#REF!="x"</xm:f>
            <x14:dxf>
              <fill>
                <patternFill>
                  <bgColor theme="5" tint="0.39994506668294322"/>
                </patternFill>
              </fill>
            </x14:dxf>
          </x14:cfRule>
          <x14:cfRule type="expression" priority="1518" id="{01C13897-1524-4667-861E-207D3AC986C1}">
            <xm:f>Einstellungen!#REF!="x"</xm:f>
            <x14:dxf>
              <fill>
                <patternFill>
                  <bgColor theme="3" tint="0.39994506668294322"/>
                </patternFill>
              </fill>
            </x14:dxf>
          </x14:cfRule>
          <x14:cfRule type="expression" priority="1519" id="{D9783184-D562-435D-80B8-7AE3E434E552}">
            <xm:f>Einstellungen!#REF!="x"</xm:f>
            <x14:dxf>
              <fill>
                <patternFill>
                  <bgColor theme="8" tint="0.39994506668294322"/>
                </patternFill>
              </fill>
            </x14:dxf>
          </x14:cfRule>
          <xm:sqref>A34:A35</xm:sqref>
        </x14:conditionalFormatting>
        <x14:conditionalFormatting xmlns:xm="http://schemas.microsoft.com/office/excel/2006/main">
          <x14:cfRule type="expression" priority="1515" id="{1A2436D9-CBD1-40FA-969B-8A9FC7B2264A}">
            <xm:f>AND(Einstellungen!$E$51="x")</xm:f>
            <x14:dxf>
              <fill>
                <patternFill>
                  <bgColor theme="0" tint="-0.14996795556505021"/>
                </patternFill>
              </fill>
            </x14:dxf>
          </x14:cfRule>
          <xm:sqref>D34:F37</xm:sqref>
        </x14:conditionalFormatting>
        <x14:conditionalFormatting xmlns:xm="http://schemas.microsoft.com/office/excel/2006/main">
          <x14:cfRule type="expression" priority="1514" id="{D9A49B8A-77E7-4DA3-AB67-BE3D5DEBBDCE}">
            <xm:f>AND(Einstellungen!$E$51="x")</xm:f>
            <x14:dxf>
              <fill>
                <patternFill>
                  <bgColor theme="0" tint="-0.14996795556505021"/>
                </patternFill>
              </fill>
            </x14:dxf>
          </x14:cfRule>
          <xm:sqref>AU34:AU37</xm:sqref>
        </x14:conditionalFormatting>
        <x14:conditionalFormatting xmlns:xm="http://schemas.microsoft.com/office/excel/2006/main">
          <x14:cfRule type="expression" priority="1513" id="{242E0F77-F287-4FD5-A0F7-E9568799BAC4}">
            <xm:f>AND(Einstellungen!$F$49="x")</xm:f>
            <x14:dxf>
              <fill>
                <patternFill>
                  <bgColor theme="0" tint="-0.14996795556505021"/>
                </patternFill>
              </fill>
            </x14:dxf>
          </x14:cfRule>
          <xm:sqref>T34:T37 AC34:AC37 AL34:AL37 AU34:AU37 M34:O37 V34:X37 AE34:AG37 AN34:AP37 AW34:AY37 A34:K37</xm:sqref>
        </x14:conditionalFormatting>
        <x14:conditionalFormatting xmlns:xm="http://schemas.microsoft.com/office/excel/2006/main">
          <x14:cfRule type="expression" priority="1512" id="{63B8D79A-B5FF-41E2-9811-0672B342E379}">
            <xm:f>Einstellungen!#REF!="x"</xm:f>
            <x14:dxf>
              <fill>
                <patternFill>
                  <bgColor theme="6" tint="0.39994506668294322"/>
                </patternFill>
              </fill>
            </x14:dxf>
          </x14:cfRule>
          <xm:sqref>A50:A51</xm:sqref>
        </x14:conditionalFormatting>
        <x14:conditionalFormatting xmlns:xm="http://schemas.microsoft.com/office/excel/2006/main">
          <x14:cfRule type="expression" priority="1507" id="{62070313-E0DA-4D9B-AC53-78D017B23AF9}">
            <xm:f>Einstellungen!#REF!="x"</xm:f>
            <x14:dxf>
              <fill>
                <patternFill>
                  <bgColor theme="9" tint="0.39994506668294322"/>
                </patternFill>
              </fill>
            </x14:dxf>
          </x14:cfRule>
          <x14:cfRule type="expression" priority="1508" id="{7F6893A0-F904-4D0B-A551-04CE1E1ECD8C}">
            <xm:f>Einstellungen!#REF!="x"</xm:f>
            <x14:dxf>
              <fill>
                <patternFill>
                  <bgColor theme="5" tint="0.39994506668294322"/>
                </patternFill>
              </fill>
            </x14:dxf>
          </x14:cfRule>
          <x14:cfRule type="expression" priority="1509" id="{F2A34B56-2CD3-4D6C-8826-A3C9016A35C4}">
            <xm:f>Einstellungen!#REF!="x"</xm:f>
            <x14:dxf>
              <fill>
                <patternFill>
                  <bgColor theme="0" tint="-0.24994659260841701"/>
                </patternFill>
              </fill>
            </x14:dxf>
          </x14:cfRule>
          <x14:cfRule type="expression" priority="1510" id="{792A5413-C5AA-407B-86E6-28B21F90AB92}">
            <xm:f>Einstellungen!#REF!="x"</xm:f>
            <x14:dxf>
              <fill>
                <patternFill>
                  <bgColor theme="3" tint="0.39994506668294322"/>
                </patternFill>
              </fill>
            </x14:dxf>
          </x14:cfRule>
          <x14:cfRule type="expression" priority="1511" id="{2131FACE-6FB6-4D4A-A10D-CC86BF5710DE}">
            <xm:f>Einstellungen!#REF!="x"</xm:f>
            <x14:dxf>
              <fill>
                <patternFill>
                  <bgColor theme="8" tint="0.39994506668294322"/>
                </patternFill>
              </fill>
            </x14:dxf>
          </x14:cfRule>
          <xm:sqref>A50:A51</xm:sqref>
        </x14:conditionalFormatting>
        <x14:conditionalFormatting xmlns:xm="http://schemas.microsoft.com/office/excel/2006/main">
          <x14:cfRule type="expression" priority="1506" id="{019D7366-C827-4545-8F5E-9E168671E157}">
            <xm:f>Einstellungen!#REF!="x"</xm:f>
            <x14:dxf>
              <fill>
                <patternFill>
                  <bgColor theme="6" tint="0.39994506668294322"/>
                </patternFill>
              </fill>
            </x14:dxf>
          </x14:cfRule>
          <xm:sqref>A48:A49</xm:sqref>
        </x14:conditionalFormatting>
        <x14:conditionalFormatting xmlns:xm="http://schemas.microsoft.com/office/excel/2006/main">
          <x14:cfRule type="expression" priority="1502" id="{01FC8002-A031-474C-A5BD-EC7430712A2E}">
            <xm:f>Einstellungen!#REF!="x"</xm:f>
            <x14:dxf>
              <fill>
                <patternFill>
                  <bgColor theme="9" tint="0.39994506668294322"/>
                </patternFill>
              </fill>
            </x14:dxf>
          </x14:cfRule>
          <x14:cfRule type="expression" priority="1503" id="{BC2436F6-3732-4A2F-9CC0-883CEC5F5691}">
            <xm:f>Einstellungen!#REF!="x"</xm:f>
            <x14:dxf>
              <fill>
                <patternFill>
                  <bgColor theme="5" tint="0.39994506668294322"/>
                </patternFill>
              </fill>
            </x14:dxf>
          </x14:cfRule>
          <x14:cfRule type="expression" priority="1504" id="{9A0E5D89-7364-4DF5-9275-8F2C09BBF8C6}">
            <xm:f>Einstellungen!#REF!="x"</xm:f>
            <x14:dxf>
              <fill>
                <patternFill>
                  <bgColor theme="3" tint="0.39994506668294322"/>
                </patternFill>
              </fill>
            </x14:dxf>
          </x14:cfRule>
          <x14:cfRule type="expression" priority="1505" id="{C71099D3-1E1F-4858-A533-E1397AD6651E}">
            <xm:f>Einstellungen!#REF!="x"</xm:f>
            <x14:dxf>
              <fill>
                <patternFill>
                  <bgColor theme="8" tint="0.39994506668294322"/>
                </patternFill>
              </fill>
            </x14:dxf>
          </x14:cfRule>
          <xm:sqref>A48:A49</xm:sqref>
        </x14:conditionalFormatting>
        <x14:conditionalFormatting xmlns:xm="http://schemas.microsoft.com/office/excel/2006/main">
          <x14:cfRule type="expression" priority="1501" id="{485F1961-36E3-42AE-9619-962B0E0BD993}">
            <xm:f>AND(Einstellungen!$E$51="x")</xm:f>
            <x14:dxf>
              <fill>
                <patternFill>
                  <bgColor theme="0" tint="-0.14996795556505021"/>
                </patternFill>
              </fill>
            </x14:dxf>
          </x14:cfRule>
          <xm:sqref>D48:F51</xm:sqref>
        </x14:conditionalFormatting>
        <x14:conditionalFormatting xmlns:xm="http://schemas.microsoft.com/office/excel/2006/main">
          <x14:cfRule type="expression" priority="1500" id="{44839EF8-299F-4657-98FC-758A4EECD8D0}">
            <xm:f>AND(Einstellungen!$E$51="x")</xm:f>
            <x14:dxf>
              <fill>
                <patternFill>
                  <bgColor theme="0" tint="-0.14996795556505021"/>
                </patternFill>
              </fill>
            </x14:dxf>
          </x14:cfRule>
          <xm:sqref>AU48:AU51</xm:sqref>
        </x14:conditionalFormatting>
        <x14:conditionalFormatting xmlns:xm="http://schemas.microsoft.com/office/excel/2006/main">
          <x14:cfRule type="expression" priority="1499" id="{A417755E-DD94-47E5-9DDA-1E2A69298F0E}">
            <xm:f>AND(Einstellungen!$F$49="x")</xm:f>
            <x14:dxf>
              <fill>
                <patternFill>
                  <bgColor theme="0" tint="-0.14996795556505021"/>
                </patternFill>
              </fill>
            </x14:dxf>
          </x14:cfRule>
          <xm:sqref>A48:F51 K48:K51 T48:T51 AC48:AC51 AL48:AL51 AU48:AU51 M48:O51 V48:X51 AE48:AG51 AN48:AP51 AW48:AY51</xm:sqref>
        </x14:conditionalFormatting>
        <x14:conditionalFormatting xmlns:xm="http://schemas.microsoft.com/office/excel/2006/main">
          <x14:cfRule type="expression" priority="1498" id="{5DC55A22-4073-4A73-A343-D2018346B619}">
            <xm:f>Einstellungen!#REF!="x"</xm:f>
            <x14:dxf>
              <fill>
                <patternFill>
                  <bgColor theme="6" tint="0.39994506668294322"/>
                </patternFill>
              </fill>
            </x14:dxf>
          </x14:cfRule>
          <xm:sqref>A64:A65</xm:sqref>
        </x14:conditionalFormatting>
        <x14:conditionalFormatting xmlns:xm="http://schemas.microsoft.com/office/excel/2006/main">
          <x14:cfRule type="expression" priority="1493" id="{C5019DDE-87EC-478B-A1D8-4B6801794853}">
            <xm:f>Einstellungen!#REF!="x"</xm:f>
            <x14:dxf>
              <fill>
                <patternFill>
                  <bgColor theme="9" tint="0.39994506668294322"/>
                </patternFill>
              </fill>
            </x14:dxf>
          </x14:cfRule>
          <x14:cfRule type="expression" priority="1494" id="{BD617E8F-E4B1-47C2-B033-8A1816F2363E}">
            <xm:f>Einstellungen!#REF!="x"</xm:f>
            <x14:dxf>
              <fill>
                <patternFill>
                  <bgColor theme="5" tint="0.39994506668294322"/>
                </patternFill>
              </fill>
            </x14:dxf>
          </x14:cfRule>
          <x14:cfRule type="expression" priority="1495" id="{4EE3D82D-AF9E-4AE3-8B57-F16E100BD564}">
            <xm:f>Einstellungen!#REF!="x"</xm:f>
            <x14:dxf>
              <fill>
                <patternFill>
                  <bgColor theme="0" tint="-0.24994659260841701"/>
                </patternFill>
              </fill>
            </x14:dxf>
          </x14:cfRule>
          <x14:cfRule type="expression" priority="1496" id="{9C1ED190-B599-4D4E-B02E-F1CBC6BB7EF2}">
            <xm:f>Einstellungen!#REF!="x"</xm:f>
            <x14:dxf>
              <fill>
                <patternFill>
                  <bgColor theme="3" tint="0.39994506668294322"/>
                </patternFill>
              </fill>
            </x14:dxf>
          </x14:cfRule>
          <x14:cfRule type="expression" priority="1497" id="{8738F595-456F-46CB-996B-6302E83B7BA0}">
            <xm:f>Einstellungen!#REF!="x"</xm:f>
            <x14:dxf>
              <fill>
                <patternFill>
                  <bgColor theme="8" tint="0.39994506668294322"/>
                </patternFill>
              </fill>
            </x14:dxf>
          </x14:cfRule>
          <xm:sqref>A64:A65</xm:sqref>
        </x14:conditionalFormatting>
        <x14:conditionalFormatting xmlns:xm="http://schemas.microsoft.com/office/excel/2006/main">
          <x14:cfRule type="expression" priority="1492" id="{553E15E8-5C6A-4BE7-87E8-57918C005594}">
            <xm:f>Einstellungen!#REF!="x"</xm:f>
            <x14:dxf>
              <fill>
                <patternFill>
                  <bgColor theme="6" tint="0.39994506668294322"/>
                </patternFill>
              </fill>
            </x14:dxf>
          </x14:cfRule>
          <xm:sqref>A62:A63</xm:sqref>
        </x14:conditionalFormatting>
        <x14:conditionalFormatting xmlns:xm="http://schemas.microsoft.com/office/excel/2006/main">
          <x14:cfRule type="expression" priority="1488" id="{00663D37-2E5E-40E9-8361-11B802B172A8}">
            <xm:f>Einstellungen!#REF!="x"</xm:f>
            <x14:dxf>
              <fill>
                <patternFill>
                  <bgColor theme="9" tint="0.39994506668294322"/>
                </patternFill>
              </fill>
            </x14:dxf>
          </x14:cfRule>
          <x14:cfRule type="expression" priority="1489" id="{3F0EBB7A-6B55-46C9-B88C-6002A89310B4}">
            <xm:f>Einstellungen!#REF!="x"</xm:f>
            <x14:dxf>
              <fill>
                <patternFill>
                  <bgColor theme="5" tint="0.39994506668294322"/>
                </patternFill>
              </fill>
            </x14:dxf>
          </x14:cfRule>
          <x14:cfRule type="expression" priority="1490" id="{4D09E66E-D249-4D67-B0BD-6E43F352E7B4}">
            <xm:f>Einstellungen!#REF!="x"</xm:f>
            <x14:dxf>
              <fill>
                <patternFill>
                  <bgColor theme="3" tint="0.39994506668294322"/>
                </patternFill>
              </fill>
            </x14:dxf>
          </x14:cfRule>
          <x14:cfRule type="expression" priority="1491" id="{544CF49E-CFF5-46CD-B931-27E4FD395EA2}">
            <xm:f>Einstellungen!#REF!="x"</xm:f>
            <x14:dxf>
              <fill>
                <patternFill>
                  <bgColor theme="8" tint="0.39994506668294322"/>
                </patternFill>
              </fill>
            </x14:dxf>
          </x14:cfRule>
          <xm:sqref>A62:A63</xm:sqref>
        </x14:conditionalFormatting>
        <x14:conditionalFormatting xmlns:xm="http://schemas.microsoft.com/office/excel/2006/main">
          <x14:cfRule type="expression" priority="1487" id="{6E2FB4BE-7E24-49F4-9236-091849F1694F}">
            <xm:f>AND(Einstellungen!$E$51="x")</xm:f>
            <x14:dxf>
              <fill>
                <patternFill>
                  <bgColor theme="0" tint="-0.14996795556505021"/>
                </patternFill>
              </fill>
            </x14:dxf>
          </x14:cfRule>
          <xm:sqref>D62:F65</xm:sqref>
        </x14:conditionalFormatting>
        <x14:conditionalFormatting xmlns:xm="http://schemas.microsoft.com/office/excel/2006/main">
          <x14:cfRule type="expression" priority="1486" id="{25C865F1-705E-42E4-B39F-3337C19E026F}">
            <xm:f>AND(Einstellungen!$E$51="x")</xm:f>
            <x14:dxf>
              <fill>
                <patternFill>
                  <bgColor theme="0" tint="-0.14996795556505021"/>
                </patternFill>
              </fill>
            </x14:dxf>
          </x14:cfRule>
          <xm:sqref>AU62:AU65</xm:sqref>
        </x14:conditionalFormatting>
        <x14:conditionalFormatting xmlns:xm="http://schemas.microsoft.com/office/excel/2006/main">
          <x14:cfRule type="expression" priority="1485" id="{F04EA90B-75C1-4D73-8D30-CF901C57651A}">
            <xm:f>AND(Einstellungen!$F$49="x")</xm:f>
            <x14:dxf>
              <fill>
                <patternFill>
                  <bgColor theme="0" tint="-0.14996795556505021"/>
                </patternFill>
              </fill>
            </x14:dxf>
          </x14:cfRule>
          <xm:sqref>A62:F65 K62:K65 T62:T65 AC62:AC65 AL62:AL65 AU62:AU65 M62:O65 V62:X65 AE62:AG65 AN62:AP65 AW62:AY65</xm:sqref>
        </x14:conditionalFormatting>
        <x14:conditionalFormatting xmlns:xm="http://schemas.microsoft.com/office/excel/2006/main">
          <x14:cfRule type="expression" priority="1484" id="{F3B96B6F-3485-4CD6-BE13-C53D2100C817}">
            <xm:f>Einstellungen!#REF!="x"</xm:f>
            <x14:dxf>
              <fill>
                <patternFill>
                  <bgColor theme="6" tint="0.39994506668294322"/>
                </patternFill>
              </fill>
            </x14:dxf>
          </x14:cfRule>
          <xm:sqref>A78:A79</xm:sqref>
        </x14:conditionalFormatting>
        <x14:conditionalFormatting xmlns:xm="http://schemas.microsoft.com/office/excel/2006/main">
          <x14:cfRule type="expression" priority="1479" id="{A0C3271C-66E3-422D-90F2-D5399505ED6B}">
            <xm:f>Einstellungen!#REF!="x"</xm:f>
            <x14:dxf>
              <fill>
                <patternFill>
                  <bgColor theme="9" tint="0.39994506668294322"/>
                </patternFill>
              </fill>
            </x14:dxf>
          </x14:cfRule>
          <x14:cfRule type="expression" priority="1480" id="{CE8DD571-CD3C-4060-969F-14B47D8A73C9}">
            <xm:f>Einstellungen!#REF!="x"</xm:f>
            <x14:dxf>
              <fill>
                <patternFill>
                  <bgColor theme="5" tint="0.39994506668294322"/>
                </patternFill>
              </fill>
            </x14:dxf>
          </x14:cfRule>
          <x14:cfRule type="expression" priority="1481" id="{C58E5427-C0D2-4A82-8DA7-A536EFCBB17A}">
            <xm:f>Einstellungen!#REF!="x"</xm:f>
            <x14:dxf>
              <fill>
                <patternFill>
                  <bgColor theme="0" tint="-0.24994659260841701"/>
                </patternFill>
              </fill>
            </x14:dxf>
          </x14:cfRule>
          <x14:cfRule type="expression" priority="1482" id="{D26BD9F0-B22B-4F92-8CDA-224281C5C81B}">
            <xm:f>Einstellungen!#REF!="x"</xm:f>
            <x14:dxf>
              <fill>
                <patternFill>
                  <bgColor theme="3" tint="0.39994506668294322"/>
                </patternFill>
              </fill>
            </x14:dxf>
          </x14:cfRule>
          <x14:cfRule type="expression" priority="1483" id="{97F82DB1-D766-4697-9754-3C4605E41FC5}">
            <xm:f>Einstellungen!#REF!="x"</xm:f>
            <x14:dxf>
              <fill>
                <patternFill>
                  <bgColor theme="8" tint="0.39994506668294322"/>
                </patternFill>
              </fill>
            </x14:dxf>
          </x14:cfRule>
          <xm:sqref>A78:A79</xm:sqref>
        </x14:conditionalFormatting>
        <x14:conditionalFormatting xmlns:xm="http://schemas.microsoft.com/office/excel/2006/main">
          <x14:cfRule type="expression" priority="1478" id="{6D3A5F57-8562-489C-A452-484A36268949}">
            <xm:f>Einstellungen!#REF!="x"</xm:f>
            <x14:dxf>
              <fill>
                <patternFill>
                  <bgColor theme="6" tint="0.39994506668294322"/>
                </patternFill>
              </fill>
            </x14:dxf>
          </x14:cfRule>
          <xm:sqref>A76:A77</xm:sqref>
        </x14:conditionalFormatting>
        <x14:conditionalFormatting xmlns:xm="http://schemas.microsoft.com/office/excel/2006/main">
          <x14:cfRule type="expression" priority="1474" id="{F08EC05D-2A49-428C-BF47-DBA946676027}">
            <xm:f>Einstellungen!#REF!="x"</xm:f>
            <x14:dxf>
              <fill>
                <patternFill>
                  <bgColor theme="9" tint="0.39994506668294322"/>
                </patternFill>
              </fill>
            </x14:dxf>
          </x14:cfRule>
          <x14:cfRule type="expression" priority="1475" id="{3E5D91BA-8F17-44F3-8901-BF9521908259}">
            <xm:f>Einstellungen!#REF!="x"</xm:f>
            <x14:dxf>
              <fill>
                <patternFill>
                  <bgColor theme="5" tint="0.39994506668294322"/>
                </patternFill>
              </fill>
            </x14:dxf>
          </x14:cfRule>
          <x14:cfRule type="expression" priority="1476" id="{BAFCAF6F-AB7D-4ECE-9F80-7B5C37023120}">
            <xm:f>Einstellungen!#REF!="x"</xm:f>
            <x14:dxf>
              <fill>
                <patternFill>
                  <bgColor theme="3" tint="0.39994506668294322"/>
                </patternFill>
              </fill>
            </x14:dxf>
          </x14:cfRule>
          <x14:cfRule type="expression" priority="1477" id="{03F4F6C9-2981-49AC-B45E-3FA506928F55}">
            <xm:f>Einstellungen!#REF!="x"</xm:f>
            <x14:dxf>
              <fill>
                <patternFill>
                  <bgColor theme="8" tint="0.39994506668294322"/>
                </patternFill>
              </fill>
            </x14:dxf>
          </x14:cfRule>
          <xm:sqref>A76:A77</xm:sqref>
        </x14:conditionalFormatting>
        <x14:conditionalFormatting xmlns:xm="http://schemas.microsoft.com/office/excel/2006/main">
          <x14:cfRule type="expression" priority="1473" id="{1D69E553-BEAA-42D0-AC0A-6A92C5F7F0A1}">
            <xm:f>AND(Einstellungen!$E$51="x")</xm:f>
            <x14:dxf>
              <fill>
                <patternFill>
                  <bgColor theme="0" tint="-0.14996795556505021"/>
                </patternFill>
              </fill>
            </x14:dxf>
          </x14:cfRule>
          <xm:sqref>D76:F79</xm:sqref>
        </x14:conditionalFormatting>
        <x14:conditionalFormatting xmlns:xm="http://schemas.microsoft.com/office/excel/2006/main">
          <x14:cfRule type="expression" priority="1472" id="{5A23C441-32A1-452D-AF27-132260F66E9B}">
            <xm:f>AND(Einstellungen!$E$51="x")</xm:f>
            <x14:dxf>
              <fill>
                <patternFill>
                  <bgColor theme="0" tint="-0.14996795556505021"/>
                </patternFill>
              </fill>
            </x14:dxf>
          </x14:cfRule>
          <xm:sqref>AU76:AU79</xm:sqref>
        </x14:conditionalFormatting>
        <x14:conditionalFormatting xmlns:xm="http://schemas.microsoft.com/office/excel/2006/main">
          <x14:cfRule type="expression" priority="1471" id="{E69EB9BA-466C-4700-9EA7-DB7AB5DF01C4}">
            <xm:f>AND(Einstellungen!$F$49="x")</xm:f>
            <x14:dxf>
              <fill>
                <patternFill>
                  <bgColor theme="0" tint="-0.14996795556505021"/>
                </patternFill>
              </fill>
            </x14:dxf>
          </x14:cfRule>
          <xm:sqref>A76:F79 K76:K79 T76:T79 AC76:AC79 AL76:AL79 AU76:AU79 M76:O79 V76:X79 AE76:AG79 AN76:AP79 AW76:AY79</xm:sqref>
        </x14:conditionalFormatting>
        <x14:conditionalFormatting xmlns:xm="http://schemas.microsoft.com/office/excel/2006/main">
          <x14:cfRule type="expression" priority="1461" id="{43E48FE2-555F-4BB6-8C62-5BC2F4E9AFDE}">
            <xm:f>AND(B12&gt;=Einstellungen!$D$136,B12&lt;=Einstellungen!$E$136)</xm:f>
            <x14:dxf>
              <fill>
                <patternFill>
                  <bgColor rgb="FF00B050"/>
                </patternFill>
              </fill>
            </x14:dxf>
          </x14:cfRule>
          <x14:cfRule type="expression" priority="1462" id="{B229B180-61DD-4764-831D-E77C4D2C40DE}">
            <xm:f>AND(B12&gt;=Einstellungen!$D$135,B12&lt;=Einstellungen!$E$135)</xm:f>
            <x14:dxf>
              <fill>
                <patternFill>
                  <bgColor rgb="FF00B050"/>
                </patternFill>
              </fill>
            </x14:dxf>
          </x14:cfRule>
          <x14:cfRule type="expression" priority="1463" id="{7DB331D4-CCEE-4565-A2A4-2278A09A2856}">
            <xm:f>AND(B12&gt;=Einstellungen!$D$134,B12&lt;=Einstellungen!$E$134)</xm:f>
            <x14:dxf>
              <fill>
                <patternFill>
                  <bgColor rgb="FF00B050"/>
                </patternFill>
              </fill>
            </x14:dxf>
          </x14:cfRule>
          <x14:cfRule type="expression" priority="1464" id="{84CE4E7E-CE98-4A1F-B78A-FE50B9BC0BA8}">
            <xm:f>AND(B12&gt;=Einstellungen!$D$133,B12&lt;=Einstellungen!$E$133)</xm:f>
            <x14:dxf>
              <fill>
                <patternFill>
                  <bgColor rgb="FF00B050"/>
                </patternFill>
              </fill>
            </x14:dxf>
          </x14:cfRule>
          <x14:cfRule type="expression" priority="1465" id="{0E2748C8-55EB-4363-B6C7-F11BEFC8D039}">
            <xm:f>AND(B12&gt;=Einstellungen!$D$132,B12&lt;=Einstellungen!$E$132)</xm:f>
            <x14:dxf>
              <fill>
                <patternFill>
                  <bgColor rgb="FF00B050"/>
                </patternFill>
              </fill>
            </x14:dxf>
          </x14:cfRule>
          <x14:cfRule type="expression" priority="1466" id="{5D97046E-1415-48D2-A179-30CEC3B718A9}">
            <xm:f>AND(B12&gt;=Einstellungen!$D$131,B12&lt;=Einstellungen!$E$131)</xm:f>
            <x14:dxf>
              <fill>
                <patternFill>
                  <bgColor rgb="FF00B050"/>
                </patternFill>
              </fill>
            </x14:dxf>
          </x14:cfRule>
          <x14:cfRule type="expression" priority="1467" id="{336D0A98-2557-481D-AAE4-FB89A1CD6692}">
            <xm:f>AND(B12&gt;=Einstellungen!$D$130,B12&lt;=Einstellungen!$E$130)</xm:f>
            <x14:dxf>
              <fill>
                <patternFill>
                  <bgColor rgb="FF00B050"/>
                </patternFill>
              </fill>
            </x14:dxf>
          </x14:cfRule>
          <x14:cfRule type="expression" priority="1468" id="{ADDE8A5A-729C-46D3-9E2E-D83739601F6B}">
            <xm:f>AND(B12&gt;=Einstellungen!$D$129,B12&lt;=Einstellungen!$E$129)</xm:f>
            <x14:dxf>
              <fill>
                <patternFill>
                  <bgColor rgb="FF00B050"/>
                </patternFill>
              </fill>
            </x14:dxf>
          </x14:cfRule>
          <x14:cfRule type="expression" priority="1469" id="{887418C7-A06A-47A9-9164-3C6114421E86}">
            <xm:f>AND(B12&gt;=Einstellungen!$D$128,B12&lt;=Einstellungen!$E$128)</xm:f>
            <x14:dxf>
              <fill>
                <patternFill>
                  <bgColor rgb="FF00B050"/>
                </patternFill>
              </fill>
            </x14:dxf>
          </x14:cfRule>
          <x14:cfRule type="expression" priority="1470" id="{C5D06F9F-FFC8-4CD7-9475-44FB7B49B8A5}">
            <xm:f>AND(B12&gt;=Einstellungen!$D$127,B12&lt;=Einstellungen!$E$127)</xm:f>
            <x14:dxf>
              <fill>
                <patternFill>
                  <bgColor rgb="FF00B050"/>
                </patternFill>
              </fill>
            </x14:dxf>
          </x14:cfRule>
          <xm:sqref>C17 C19 C23 C25 C27 C29 C31 C33 C39 C41 C43 C45 C47 C53 C55 C57 C59 C61 C67 C69 C71 C73 C75 C81 C83 C85 C35 C37 C49 C51 C63 C65 C77 C79 C13 C15</xm:sqref>
        </x14:conditionalFormatting>
        <x14:conditionalFormatting xmlns:xm="http://schemas.microsoft.com/office/excel/2006/main">
          <x14:cfRule type="expression" priority="1451" id="{10D8ACAA-FEC3-402A-A50A-08938A125887}">
            <xm:f>AND(B12&gt;=Einstellungen!$D$136,B12&lt;=Einstellungen!$E$136)</xm:f>
            <x14:dxf>
              <fill>
                <patternFill>
                  <bgColor rgb="FF00B050"/>
                </patternFill>
              </fill>
            </x14:dxf>
          </x14:cfRule>
          <x14:cfRule type="expression" priority="1452" id="{6B508812-2B7A-4AA2-AD54-40FEEEF32EC2}">
            <xm:f>AND(B12&gt;=Einstellungen!$D$135,B12&lt;=Einstellungen!$E$135)</xm:f>
            <x14:dxf>
              <fill>
                <patternFill>
                  <bgColor rgb="FF00B050"/>
                </patternFill>
              </fill>
            </x14:dxf>
          </x14:cfRule>
          <x14:cfRule type="expression" priority="1453" id="{1669D08F-47F6-40F3-8E30-C9AB5326B2B5}">
            <xm:f>AND(B12&gt;=Einstellungen!$D$134,B12&lt;=Einstellungen!$E$134)</xm:f>
            <x14:dxf>
              <fill>
                <patternFill>
                  <bgColor rgb="FF00B050"/>
                </patternFill>
              </fill>
            </x14:dxf>
          </x14:cfRule>
          <x14:cfRule type="expression" priority="1454" id="{D1597D6F-E44B-4CFC-8C3C-0C37FE8E7CF7}">
            <xm:f>AND(B12&gt;=Einstellungen!$D$133,B12&lt;=Einstellungen!$E$133)</xm:f>
            <x14:dxf>
              <fill>
                <patternFill>
                  <bgColor rgb="FF00B050"/>
                </patternFill>
              </fill>
            </x14:dxf>
          </x14:cfRule>
          <x14:cfRule type="expression" priority="1455" id="{CF423282-7D80-4FCD-B5EB-929A46EDEC84}">
            <xm:f>AND(B12&gt;=Einstellungen!$D$132,B12&lt;=Einstellungen!$E$132)</xm:f>
            <x14:dxf>
              <fill>
                <patternFill>
                  <bgColor rgb="FF00B050"/>
                </patternFill>
              </fill>
            </x14:dxf>
          </x14:cfRule>
          <x14:cfRule type="expression" priority="1456" id="{D87877F0-04F4-4762-AE37-57E5C35D70F8}">
            <xm:f>AND(B12&gt;=Einstellungen!$D$131,B12&lt;=Einstellungen!$E$131)</xm:f>
            <x14:dxf>
              <fill>
                <patternFill>
                  <bgColor rgb="FF00B050"/>
                </patternFill>
              </fill>
            </x14:dxf>
          </x14:cfRule>
          <x14:cfRule type="expression" priority="1457" id="{2B1089FD-1F48-4930-8850-E760CC0DF1C9}">
            <xm:f>AND(B12&gt;=Einstellungen!$D$130,B12&lt;=Einstellungen!$E$130)</xm:f>
            <x14:dxf>
              <fill>
                <patternFill>
                  <bgColor rgb="FF00B050"/>
                </patternFill>
              </fill>
            </x14:dxf>
          </x14:cfRule>
          <x14:cfRule type="expression" priority="1458" id="{B910B5B6-A2AC-483C-84AF-F74B6213C2B6}">
            <xm:f>AND(B12&gt;=Einstellungen!$D$129,B12&lt;=Einstellungen!$E$129)</xm:f>
            <x14:dxf>
              <fill>
                <patternFill>
                  <bgColor rgb="FF00B050"/>
                </patternFill>
              </fill>
            </x14:dxf>
          </x14:cfRule>
          <x14:cfRule type="expression" priority="1459" id="{CCE79084-C60C-4571-93E9-1D6706708B99}">
            <xm:f>AND(B12&gt;=Einstellungen!$D$128,B12&lt;=Einstellungen!$E$128)</xm:f>
            <x14:dxf>
              <fill>
                <patternFill>
                  <bgColor rgb="FF00B050"/>
                </patternFill>
              </fill>
            </x14:dxf>
          </x14:cfRule>
          <x14:cfRule type="expression" priority="1460" id="{8E903B3F-3BEB-4CAA-A7CD-D8053514AF44}">
            <xm:f>AND(B12&gt;=Einstellungen!$D$127,B12&lt;=Einstellungen!$E$127)</xm:f>
            <x14:dxf>
              <fill>
                <patternFill>
                  <bgColor rgb="FF00B050"/>
                </patternFill>
              </fill>
            </x14:dxf>
          </x14:cfRule>
          <xm:sqref>C12 C16 C18 C22 C24 C26 C28 C30 C32 C38 C40 C42 C44 C46 C52 C54 C56 C58 C60 C66 C68 C70 C72 C74 C80 C82 C84 C34 C36 C48 C50 C62 C64 C76 C78 C14</xm:sqref>
        </x14:conditionalFormatting>
        <x14:conditionalFormatting xmlns:xm="http://schemas.microsoft.com/office/excel/2006/main">
          <x14:cfRule type="expression" priority="1441" id="{454E6651-F5E9-4364-B8B1-A5A1A327E39A}">
            <xm:f>AND(B12&gt;=Einstellungen!$D$149,B12&lt;=Einstellungen!$E$149)</xm:f>
            <x14:dxf>
              <fill>
                <patternFill>
                  <bgColor theme="8" tint="0.39994506668294322"/>
                </patternFill>
              </fill>
            </x14:dxf>
          </x14:cfRule>
          <x14:cfRule type="expression" priority="1442" id="{0CB53DC8-2A58-40BC-A06D-296AE45350ED}">
            <xm:f>AND(B12&gt;=Einstellungen!$D$148,B12&lt;=Einstellungen!$E$148)</xm:f>
            <x14:dxf>
              <fill>
                <patternFill>
                  <bgColor theme="8" tint="0.39994506668294322"/>
                </patternFill>
              </fill>
            </x14:dxf>
          </x14:cfRule>
          <x14:cfRule type="expression" priority="1443" id="{90FD96DD-BDA9-457F-AFF5-46BD05563429}">
            <xm:f>AND(B12&gt;=Einstellungen!$D$147,B12&lt;=Einstellungen!$E$147)</xm:f>
            <x14:dxf>
              <fill>
                <patternFill>
                  <bgColor theme="8" tint="0.39994506668294322"/>
                </patternFill>
              </fill>
            </x14:dxf>
          </x14:cfRule>
          <x14:cfRule type="expression" priority="1444" id="{FEAFFE72-9279-4846-BEB3-AB73FF53D8D9}">
            <xm:f>AND(B12&gt;=Einstellungen!$D$146,B12&lt;=Einstellungen!$E$146)</xm:f>
            <x14:dxf>
              <fill>
                <patternFill>
                  <bgColor theme="8" tint="0.39994506668294322"/>
                </patternFill>
              </fill>
            </x14:dxf>
          </x14:cfRule>
          <x14:cfRule type="expression" priority="1445" id="{4B788886-A2A7-4228-B47D-084156443959}">
            <xm:f>AND(B12&gt;=Einstellungen!$D$145,B12&lt;=Einstellungen!$E$145)</xm:f>
            <x14:dxf>
              <fill>
                <patternFill>
                  <bgColor theme="8" tint="0.39994506668294322"/>
                </patternFill>
              </fill>
            </x14:dxf>
          </x14:cfRule>
          <x14:cfRule type="expression" priority="1446" id="{42B21026-8641-4809-88BE-148088C46120}">
            <xm:f>AND(B12&gt;=Einstellungen!$D$144,B12&lt;=Einstellungen!$E$144)</xm:f>
            <x14:dxf>
              <fill>
                <patternFill>
                  <bgColor theme="8" tint="0.39994506668294322"/>
                </patternFill>
              </fill>
            </x14:dxf>
          </x14:cfRule>
          <x14:cfRule type="expression" priority="1447" id="{D320BFB9-1EFF-4929-A4FB-1E0A9E809CBA}">
            <xm:f>AND(B12&gt;=Einstellungen!$D$143,B12&lt;=Einstellungen!$E$143)</xm:f>
            <x14:dxf>
              <fill>
                <patternFill>
                  <bgColor theme="8" tint="0.39994506668294322"/>
                </patternFill>
              </fill>
            </x14:dxf>
          </x14:cfRule>
          <x14:cfRule type="expression" priority="1448" id="{C533BAB2-F291-479F-8051-71FAB9E250B6}">
            <xm:f>AND(B12&gt;=Einstellungen!$D$142,B12&lt;=Einstellungen!$E$142)</xm:f>
            <x14:dxf>
              <fill>
                <patternFill>
                  <bgColor theme="8" tint="0.39994506668294322"/>
                </patternFill>
              </fill>
            </x14:dxf>
          </x14:cfRule>
          <x14:cfRule type="expression" priority="1449" id="{96DE5BDC-9002-4538-B317-67901C40087E}">
            <xm:f>AND(B12&gt;=Einstellungen!$D$141,B12&lt;=Einstellungen!$E$141)</xm:f>
            <x14:dxf>
              <fill>
                <patternFill>
                  <bgColor theme="8" tint="0.39994506668294322"/>
                </patternFill>
              </fill>
            </x14:dxf>
          </x14:cfRule>
          <x14:cfRule type="expression" priority="1450" id="{BDEA51EC-A179-4B48-8741-F2B192BD9532}">
            <xm:f>AND(B12&gt;=Einstellungen!$D$140,B12&lt;=Einstellungen!$E$140)</xm:f>
            <x14:dxf>
              <fill>
                <patternFill>
                  <bgColor theme="8" tint="0.39994506668294322"/>
                </patternFill>
              </fill>
            </x14:dxf>
          </x14:cfRule>
          <xm:sqref>AW16 AW18 AW20 AW22 AW24 AW26 AW28 AW30 AW32 AW38 AW40 AW42 AW44 AW46 AW52 AW54 AW56 AW58 AW60 AW66 AW68 AW70 AW72 AW74 AW80 AW82 AN16 AN18 AN20 AN22 AN24 AN26 AN28 AN30 AN32 AN38 AN40 AN42 AN44 AN46 AN52 AN54 AN56 AN58 AN60 AN66 AN68 AN70 AN72 AN74 AN80 AN82 AE16 AE18 AE20 AE22 AE24 AE26 AE28 AE30 AE32 AE38 AE40 AE42 AE44 AE46 AE52 AE54 AE56 AE58 AE60 AE66 AE68 AE70 AE72 AE74 AE80 AE82 V16 V18 V20 V22 V24 V26 V28 V30 V32 V38 V40 V42 V44 V46 V52 V54 V56 V58 V60 V66 V68 V70 V72 V74 V80 V82 M16 M18 M24 M26 M28 M30 M32 M38 M40 M42 M44 M46 M52 M54 M56 M58 M60 M66 M68 M70 M72 M74 M80 M82 D16 D18 D22 D24 D26 D28 D30 D32 D38 D40 D42 D44 D46 D52 D54 D56 D58 D60 D66 D68 D70 D72 D74 D80 D82 AW12 AW14 AN12 AN14 AE12 AE14 V12 V14 M12 M14 D12 D14 AW84 AN84 AE84 V84 M84 D84 AW34 AW36 AN34 AN36 AE34 AE36 V34 V36 M34 M36 D34 D36 AW48 AW50 AN48 AN50 AE48 AE50 V48 V50 M48 M50 D48 D50 AW62 AW64 AN62 AN64 AE62 AE64 V62 V64 M62 M64 D62 D64 AW76 AW78 AN76 AN78 AE76 AE78 V76 V78 M76 M78 D76 D78</xm:sqref>
        </x14:conditionalFormatting>
        <x14:conditionalFormatting xmlns:xm="http://schemas.microsoft.com/office/excel/2006/main">
          <x14:cfRule type="expression" priority="1431" id="{BC422303-B9D8-4333-90F5-B5158A0B3B2F}">
            <xm:f>AND(B12&gt;=Einstellungen!$D$149,B12&lt;=Einstellungen!$E$149)</xm:f>
            <x14:dxf>
              <fill>
                <patternFill>
                  <bgColor theme="8" tint="0.39994506668294322"/>
                </patternFill>
              </fill>
            </x14:dxf>
          </x14:cfRule>
          <x14:cfRule type="expression" priority="1432" id="{FF30CDA6-92A2-4E2F-8FF4-B465D2F25998}">
            <xm:f>AND(B12&gt;=Einstellungen!$D$148,B12&lt;=Einstellungen!$E$148)</xm:f>
            <x14:dxf>
              <fill>
                <patternFill>
                  <bgColor theme="8" tint="0.39994506668294322"/>
                </patternFill>
              </fill>
            </x14:dxf>
          </x14:cfRule>
          <x14:cfRule type="expression" priority="1433" id="{429F6797-21B8-4B12-8A37-4180923217CB}">
            <xm:f>AND(B12&gt;=Einstellungen!$D$147,B12&lt;=Einstellungen!$E$147)</xm:f>
            <x14:dxf>
              <fill>
                <patternFill>
                  <bgColor theme="8" tint="0.39994506668294322"/>
                </patternFill>
              </fill>
            </x14:dxf>
          </x14:cfRule>
          <x14:cfRule type="expression" priority="1434" id="{83E9B9EC-F24D-44D7-94CD-1815E894AB0F}">
            <xm:f>AND(B12&gt;=Einstellungen!$D$146,B12&lt;=Einstellungen!$E$146)</xm:f>
            <x14:dxf>
              <fill>
                <patternFill>
                  <bgColor theme="8" tint="0.39994506668294322"/>
                </patternFill>
              </fill>
            </x14:dxf>
          </x14:cfRule>
          <x14:cfRule type="expression" priority="1435" id="{FF9B799D-FEBD-49E8-8666-3A72D89E3386}">
            <xm:f>AND(B12&gt;=Einstellungen!$D$145,B12&lt;=Einstellungen!$E$145)</xm:f>
            <x14:dxf>
              <fill>
                <patternFill>
                  <bgColor theme="8" tint="0.39994506668294322"/>
                </patternFill>
              </fill>
            </x14:dxf>
          </x14:cfRule>
          <x14:cfRule type="expression" priority="1436" id="{996F6F8D-523D-40F8-B2E5-46AE393654E5}">
            <xm:f>AND(B12&gt;=Einstellungen!$D$144,B12&lt;=Einstellungen!$E$144)</xm:f>
            <x14:dxf>
              <fill>
                <patternFill>
                  <bgColor theme="8" tint="0.39994506668294322"/>
                </patternFill>
              </fill>
            </x14:dxf>
          </x14:cfRule>
          <x14:cfRule type="expression" priority="1437" id="{E2ED11E1-95A5-46D1-B4E6-B5FFC8357480}">
            <xm:f>AND(B12&gt;=Einstellungen!$D$143,B12&lt;=Einstellungen!$E$143)</xm:f>
            <x14:dxf>
              <fill>
                <patternFill>
                  <bgColor theme="8" tint="0.39994506668294322"/>
                </patternFill>
              </fill>
            </x14:dxf>
          </x14:cfRule>
          <x14:cfRule type="expression" priority="1438" id="{C1111889-8F6C-4B45-91A3-9F6FB5562435}">
            <xm:f>AND(B12&gt;=Einstellungen!$D$142,B12&lt;=Einstellungen!$E$142)</xm:f>
            <x14:dxf>
              <fill>
                <patternFill>
                  <bgColor theme="8" tint="0.39994506668294322"/>
                </patternFill>
              </fill>
            </x14:dxf>
          </x14:cfRule>
          <x14:cfRule type="expression" priority="1439" id="{5940120E-53E3-43D2-BB07-58AA589C953D}">
            <xm:f>AND(B12&gt;=Einstellungen!$D$141,B12&lt;=Einstellungen!$E$141)</xm:f>
            <x14:dxf>
              <fill>
                <patternFill>
                  <bgColor theme="8" tint="0.39994506668294322"/>
                </patternFill>
              </fill>
            </x14:dxf>
          </x14:cfRule>
          <x14:cfRule type="expression" priority="1440" id="{0775C2E0-B35E-4EA6-8077-41ADF3526CB0}">
            <xm:f>AND(B12&gt;=Einstellungen!$D$140,B12&lt;=Einstellungen!$E$140)</xm:f>
            <x14:dxf>
              <fill>
                <patternFill>
                  <bgColor theme="8" tint="0.39994506668294322"/>
                </patternFill>
              </fill>
            </x14:dxf>
          </x14:cfRule>
          <xm:sqref>AW17 AW19 AW21 AW23 AW25 AW27 AW29 AW31 AW33 AW39 AW41 AW43 AW45 AW47 AW53 AW55 AW57 AW59 AW61 AW67 AW69 AW71 AW73 AW75 AW81 AN17 AN19 AN21 AN23 AN25 AN27 AN29 AN31 AN33 AN39 AN41 AN43 AN45 AN47 AN53 AN55 AN57 AN59 AN61 AN67 AN69 AN71 AN73 AN75 AN81 AE17 AE19 AE21 AE23 AE25 AE27 AE29 AE31 AE33 AE39 AE41 AE43 AE45 AE47 AE53 AE55 AE57 AE59 AE61 AE67 AE69 AE71 AE73 AE75 AE81 V17 V19 V21 V23 V25 V27 V29 V31 V33 V39 V41 V43 V45 V47 V53 V55 V57 V59 V61 V67 V69 V71 V73 V75 V81 M17 M19 M25 M27 M29 M31 M33 M39 M41 M43 M45 M47 M53 M55 M57 M59 M61 M67 M69 M71 M73 M75 M81 D17 D19 D23 D25 D27 D29 D31 D33 D39 D41 D43 D45 D47 D53 D55 D57 D59 D61 D67 D69 D71 D73 D75 D81 AW13 AW15 AN13 AN15 AE13 AE15 V13 V15 M13 M15 D13 D15 AW83 AN83 AE83 V83 M83 D83 AW85 AN85 AE85 V85 M85 D85 AW35 AW37 AN35 AN37 AE35 AE37 V35 V37 M35 M37 D35 D37 AW49 AW51 AN49 AN51 AE49 AE51 V49 V51 M49 M51 D49 D51 AW63 AW65 AN63 AN65 AE63 AE65 V63 V65 M63 M65 D63 D65 AW77 AW79 AN77 AN79 AE77 AE79 V77 V79 M77 M79 D77 D79</xm:sqref>
        </x14:conditionalFormatting>
        <x14:conditionalFormatting xmlns:xm="http://schemas.microsoft.com/office/excel/2006/main">
          <x14:cfRule type="expression" priority="1421" id="{E12116E3-20D9-4BE7-B0A3-8E0C0828450E}">
            <xm:f>AND(B12&gt;=Einstellungen!$D$162,B12&lt;=Einstellungen!$E$162)</xm:f>
            <x14:dxf>
              <fill>
                <patternFill>
                  <bgColor theme="6" tint="0.39994506668294322"/>
                </patternFill>
              </fill>
            </x14:dxf>
          </x14:cfRule>
          <x14:cfRule type="expression" priority="1422" id="{1B804EF5-4708-4390-A669-D4EF956B3B3E}">
            <xm:f>AND(B12&gt;=Einstellungen!$D$161,B12&lt;=Einstellungen!$E$161)</xm:f>
            <x14:dxf>
              <fill>
                <patternFill>
                  <bgColor theme="6" tint="0.39994506668294322"/>
                </patternFill>
              </fill>
            </x14:dxf>
          </x14:cfRule>
          <x14:cfRule type="expression" priority="1423" id="{E184057A-FD15-4B16-AA2C-9D5028524ABF}">
            <xm:f>AND(B12&gt;=Einstellungen!$D$160,B12&lt;=Einstellungen!$E$160)</xm:f>
            <x14:dxf>
              <fill>
                <patternFill>
                  <bgColor theme="6" tint="0.39994506668294322"/>
                </patternFill>
              </fill>
            </x14:dxf>
          </x14:cfRule>
          <x14:cfRule type="expression" priority="1424" id="{34FA444E-5A30-4680-BC8C-28EB9E0868B2}">
            <xm:f>AND(B12&gt;=Einstellungen!$D$159,B12&lt;=Einstellungen!$E$159)</xm:f>
            <x14:dxf>
              <fill>
                <patternFill>
                  <bgColor theme="6" tint="0.39994506668294322"/>
                </patternFill>
              </fill>
            </x14:dxf>
          </x14:cfRule>
          <x14:cfRule type="expression" priority="1425" id="{CFACEC44-D62B-4E08-A128-584D581E2136}">
            <xm:f>AND(B12&gt;=Einstellungen!$D$158,B12&lt;=Einstellungen!$E$158)</xm:f>
            <x14:dxf>
              <fill>
                <patternFill>
                  <bgColor theme="6" tint="0.39994506668294322"/>
                </patternFill>
              </fill>
            </x14:dxf>
          </x14:cfRule>
          <x14:cfRule type="expression" priority="1426" id="{60A03739-51B3-443B-AC09-34B2791870D7}">
            <xm:f>AND(B12&gt;=Einstellungen!$D$157,B12&lt;=Einstellungen!$E$157)</xm:f>
            <x14:dxf>
              <fill>
                <patternFill>
                  <bgColor theme="6" tint="0.39994506668294322"/>
                </patternFill>
              </fill>
            </x14:dxf>
          </x14:cfRule>
          <x14:cfRule type="expression" priority="1427" id="{804E17EC-E1D1-4B0B-911A-61C30E322C98}">
            <xm:f>AND(B12&gt;=Einstellungen!$D$156,B12&lt;=Einstellungen!$E$156)</xm:f>
            <x14:dxf>
              <fill>
                <patternFill>
                  <bgColor theme="6" tint="0.39994506668294322"/>
                </patternFill>
              </fill>
            </x14:dxf>
          </x14:cfRule>
          <x14:cfRule type="expression" priority="1428" id="{29850D01-2481-412F-AF1E-B41AD5649477}">
            <xm:f>AND(B12&gt;=Einstellungen!$D$155,B12&lt;=Einstellungen!$E$155)</xm:f>
            <x14:dxf>
              <fill>
                <patternFill>
                  <bgColor theme="6" tint="0.39994506668294322"/>
                </patternFill>
              </fill>
            </x14:dxf>
          </x14:cfRule>
          <x14:cfRule type="expression" priority="1429" id="{0C4D34BD-19C2-41F2-8B1F-132D94C2B974}">
            <xm:f>AND(B12&gt;=Einstellungen!$D$154,B12&lt;=Einstellungen!$E$154)</xm:f>
            <x14:dxf>
              <fill>
                <patternFill>
                  <bgColor theme="6" tint="0.39994506668294322"/>
                </patternFill>
              </fill>
            </x14:dxf>
          </x14:cfRule>
          <x14:cfRule type="expression" priority="1430" id="{3D1089C3-434C-4FE5-B521-82ACD2E99468}">
            <xm:f>AND(B12&gt;=Einstellungen!$D$153,B12&lt;=Einstellungen!$E$153)</xm:f>
            <x14:dxf>
              <fill>
                <patternFill>
                  <bgColor theme="6" tint="0.39994506668294322"/>
                </patternFill>
              </fill>
            </x14:dxf>
          </x14:cfRule>
          <xm:sqref>AX16 AX18 AX20 AX22 AX24 AX26 AX28 AX30 AX32 AX38 AX40 AX42 AX44 AX46 AX52 AX54 AX56 AX58 AX60 AX66 AX68 AX70 AX72 AX74 AX80 AX82 AO16 AO18 AO20 AO22 AO24 AO26 AO28 AO30 AO32 AO38 AO40 AO42 AO44 AO46 AO52 AO54 AO56 AO58 AO60 AO66 AO68 AO70 AO72 AO74 AO80 AO82 AF16 AF18 AF20 AF22 AF24 AF26 AF28 AF30 AF32 AF38 AF40 AF42 AF44 AF46 AF52 AF54 AF56 AF58 AF60 AF66 AF68 AF70 AF72 AF74 AF80 AF82 W16 W18 W20 W22 W24 W26 W28 W30 W32 W38 W40 W42 W44 W46 W52 W54 W56 W58 W60 W66 W68 W70 W72 W74 W80 W82 N16 N18 N24 N26 N28 N30 N32 N38 N40 N42 N44 N46 N52 N54 N56 N58 N60 N66 N68 N70 N72 N74 N80 N82 E16 E18 E22 E24 E26 E28 E30 E32 E38 E40 E42 E44 E46 E52 E54 E56 E58 E60 E66 E68 E70 E72 E74 E80 E82 AX12 AX14 AO12 AO14 AF12 AF14 W12 W14 N12 N14 E12 E14 AX84 AO84 AF84 W84 N84 E84 AX34 AX36 AO34 AO36 AF34 AF36 W34 W36 N34 N36 E34 E36 AX48 AX50 AO48 AO50 AF48 AF50 W48 W50 N48 N50 E48 E50 AX62 AX64 AO62 AO64 AF62 AF64 W62 W64 N62 N64 E62 E64 AX76 AX78 AO76 AO78 AF76 AF78 W76 W78 N76 N78 E76 E78</xm:sqref>
        </x14:conditionalFormatting>
        <x14:conditionalFormatting xmlns:xm="http://schemas.microsoft.com/office/excel/2006/main">
          <x14:cfRule type="expression" priority="1411" id="{B74ACA6F-0CCC-4E17-B525-DFD4186DB930}">
            <xm:f>AND(B12&gt;=Einstellungen!$D$162,B12&lt;=Einstellungen!$E$162)</xm:f>
            <x14:dxf>
              <fill>
                <patternFill>
                  <bgColor theme="6" tint="0.39994506668294322"/>
                </patternFill>
              </fill>
            </x14:dxf>
          </x14:cfRule>
          <x14:cfRule type="expression" priority="1412" id="{2A952051-CA70-4409-A21F-D40FAD31388B}">
            <xm:f>AND(B12&gt;=Einstellungen!$D$161,B12&lt;=Einstellungen!$E$161)</xm:f>
            <x14:dxf>
              <fill>
                <patternFill>
                  <bgColor theme="6" tint="0.39994506668294322"/>
                </patternFill>
              </fill>
            </x14:dxf>
          </x14:cfRule>
          <x14:cfRule type="expression" priority="1413" id="{DCED31D5-5A94-4EB6-873A-A29C41101530}">
            <xm:f>AND(B12&gt;=Einstellungen!$D$160,B12&lt;=Einstellungen!$E$160)</xm:f>
            <x14:dxf>
              <fill>
                <patternFill>
                  <bgColor theme="6" tint="0.39994506668294322"/>
                </patternFill>
              </fill>
            </x14:dxf>
          </x14:cfRule>
          <x14:cfRule type="expression" priority="1414" id="{E481AEA8-FD45-4373-A4BF-F5160191D716}">
            <xm:f>AND(B12&gt;=Einstellungen!$D$159,B12&lt;=Einstellungen!$E$159)</xm:f>
            <x14:dxf>
              <fill>
                <patternFill>
                  <bgColor theme="6" tint="0.39994506668294322"/>
                </patternFill>
              </fill>
            </x14:dxf>
          </x14:cfRule>
          <x14:cfRule type="expression" priority="1415" id="{C6DB2A1C-1658-4D6B-A0CB-4E6DAB40DF63}">
            <xm:f>AND(B12&gt;=Einstellungen!$D$158,B12&lt;=Einstellungen!$E$158)</xm:f>
            <x14:dxf>
              <fill>
                <patternFill>
                  <bgColor theme="6" tint="0.39994506668294322"/>
                </patternFill>
              </fill>
            </x14:dxf>
          </x14:cfRule>
          <x14:cfRule type="expression" priority="1416" id="{C98A16E7-FD3E-43E6-96EE-C369606BBC26}">
            <xm:f>AND(B12&gt;=Einstellungen!$D$157,B12&lt;=Einstellungen!$E$157)</xm:f>
            <x14:dxf>
              <fill>
                <patternFill>
                  <bgColor theme="6" tint="0.39994506668294322"/>
                </patternFill>
              </fill>
            </x14:dxf>
          </x14:cfRule>
          <x14:cfRule type="expression" priority="1417" id="{5BDFC91A-5F5C-440F-9FB6-2734D129407E}">
            <xm:f>AND(B12&gt;=Einstellungen!$D$156,B12&lt;=Einstellungen!$E$156)</xm:f>
            <x14:dxf>
              <fill>
                <patternFill>
                  <bgColor theme="6" tint="0.39994506668294322"/>
                </patternFill>
              </fill>
            </x14:dxf>
          </x14:cfRule>
          <x14:cfRule type="expression" priority="1418" id="{AB9113E8-5563-4272-8598-D3365C6F22DE}">
            <xm:f>AND(B12&gt;=Einstellungen!$D$155,B12&lt;=Einstellungen!$E$155)</xm:f>
            <x14:dxf>
              <fill>
                <patternFill>
                  <bgColor theme="6" tint="0.39994506668294322"/>
                </patternFill>
              </fill>
            </x14:dxf>
          </x14:cfRule>
          <x14:cfRule type="expression" priority="1419" id="{CDEF85D4-6FB8-4841-B4DD-194725FA72BD}">
            <xm:f>AND(B12&gt;=Einstellungen!$D$154,B12&lt;=Einstellungen!$E$154)</xm:f>
            <x14:dxf>
              <fill>
                <patternFill>
                  <bgColor theme="6" tint="0.39994506668294322"/>
                </patternFill>
              </fill>
            </x14:dxf>
          </x14:cfRule>
          <x14:cfRule type="expression" priority="1420" id="{6D79A371-3347-48FF-A156-A526D9D382CB}">
            <xm:f>AND(B12&gt;=Einstellungen!$D$153,B12&lt;=Einstellungen!$E$153)</xm:f>
            <x14:dxf>
              <fill>
                <patternFill>
                  <bgColor theme="6" tint="0.39994506668294322"/>
                </patternFill>
              </fill>
            </x14:dxf>
          </x14:cfRule>
          <xm:sqref>AX17 AX19 AX21 AX23 AX25 AX27 AX29 AX31 AX33 AX39 AX41 AX43 AX45 AX47 AX53 AX55 AX57 AX59 AX61 AX67 AX69 AX71 AX73 AX75 AX81 AO17 AO19 AO21 AO23 AO25 AO27 AO29 AO31 AO33 AO39 AO41 AO43 AO45 AO47 AO53 AO55 AO57 AO59 AO61 AO67 AO69 AO71 AO73 AO75 AO81 AF17 AF19 AF21 AF23 AF25 AF27 AF29 AF31 AF33 AF39 AF41 AF43 AF45 AF47 AF53 AF55 AF57 AF59 AF61 AF67 AF69 AF71 AF73 AF75 AF81 W17 W19 W21 W23 W25 W27 W29 W31 W33 W39 W41 W43 W45 W47 W53 W55 W57 W59 W61 W67 W69 W71 W73 W75 W81 N17 N19 N25 N27 N29 N31 N33 N39 N41 N43 N45 N47 N53 N55 N57 N59 N61 N67 N69 N71 N73 N75 N81 E17 E19 E23 E25 E27 E29 E31 E33 E39 E41 E43 E45 E47 E53 E55 E57 E59 E61 E67 E69 E71 E73 E75 E81 AX13 AX15 AO13 AO15 AF13 AF15 W13 W15 N13 N15 E13 E15 AX83 AO83 AF83 W83 N83 E83 AX85 AO85 AF85 W85 N85 E85 AX35 AX37 AO35 AO37 AF35 AF37 W35 W37 N35 N37 E35 E37 AX49 AX51 AO49 AO51 AF49 AF51 W49 W51 N49 N51 E49 E51 AX63 AX65 AO63 AO65 AF63 AF65 W63 W65 N63 N65 E63 E65 AX77 AX79 AO77 AO79 AF77 AF79 W77 W79 N77 N79 E77 E79</xm:sqref>
        </x14:conditionalFormatting>
        <x14:conditionalFormatting xmlns:xm="http://schemas.microsoft.com/office/excel/2006/main">
          <x14:cfRule type="expression" priority="1401" id="{7EBBC08E-505C-46B7-BDA8-4CF686AB971F}">
            <xm:f>AND(B12&gt;=Einstellungen!$D$175,B12&lt;=Einstellungen!$E$175)</xm:f>
            <x14:dxf>
              <fill>
                <patternFill>
                  <bgColor theme="9" tint="0.39994506668294322"/>
                </patternFill>
              </fill>
            </x14:dxf>
          </x14:cfRule>
          <x14:cfRule type="expression" priority="1402" id="{E9EED82A-9E56-4A1D-B41B-92AB69110339}">
            <xm:f>AND(B12&gt;=Einstellungen!$D$174,B12&lt;=Einstellungen!$E$174)</xm:f>
            <x14:dxf>
              <fill>
                <patternFill>
                  <bgColor theme="9" tint="0.39994506668294322"/>
                </patternFill>
              </fill>
            </x14:dxf>
          </x14:cfRule>
          <x14:cfRule type="expression" priority="1403" id="{1BA20825-82FD-4968-AEFC-7955789520E1}">
            <xm:f>AND(B12&gt;=Einstellungen!$D$173,B12&lt;=Einstellungen!$E$173)</xm:f>
            <x14:dxf>
              <fill>
                <patternFill>
                  <bgColor theme="9" tint="0.39994506668294322"/>
                </patternFill>
              </fill>
            </x14:dxf>
          </x14:cfRule>
          <x14:cfRule type="expression" priority="1404" id="{17A8ACF7-4438-4CA0-A583-0F039F37DBD7}">
            <xm:f>AND(B12&gt;=Einstellungen!$D$172,B12&lt;=Einstellungen!$E$172)</xm:f>
            <x14:dxf>
              <fill>
                <patternFill>
                  <bgColor theme="9" tint="0.39994506668294322"/>
                </patternFill>
              </fill>
            </x14:dxf>
          </x14:cfRule>
          <x14:cfRule type="expression" priority="1405" id="{13A47120-DABE-4716-846C-70E618D181A5}">
            <xm:f>AND(B12&gt;=Einstellungen!$D$171,B12&lt;=Einstellungen!$E$171)</xm:f>
            <x14:dxf>
              <fill>
                <patternFill>
                  <bgColor theme="9" tint="0.39994506668294322"/>
                </patternFill>
              </fill>
            </x14:dxf>
          </x14:cfRule>
          <x14:cfRule type="expression" priority="1406" id="{393F03F2-1424-4597-AFE7-C7E15B63871B}">
            <xm:f>AND(B12&gt;=Einstellungen!$D$170,B12&lt;=Einstellungen!$E$170)</xm:f>
            <x14:dxf>
              <fill>
                <patternFill>
                  <bgColor theme="9" tint="0.39994506668294322"/>
                </patternFill>
              </fill>
            </x14:dxf>
          </x14:cfRule>
          <x14:cfRule type="expression" priority="1407" id="{49F6085D-5A38-4027-A605-E9597E883486}">
            <xm:f>AND(B12&gt;=Einstellungen!$D$169,B12&lt;=Einstellungen!$E$169)</xm:f>
            <x14:dxf>
              <fill>
                <patternFill>
                  <bgColor theme="9" tint="0.39994506668294322"/>
                </patternFill>
              </fill>
            </x14:dxf>
          </x14:cfRule>
          <x14:cfRule type="expression" priority="1408" id="{D377AD76-A7B1-400A-A2A6-3F8CDEBBDC46}">
            <xm:f>AND(B12&gt;=Einstellungen!$D$168,B12&lt;=Einstellungen!$E$168)</xm:f>
            <x14:dxf>
              <fill>
                <patternFill>
                  <bgColor theme="9" tint="0.39994506668294322"/>
                </patternFill>
              </fill>
            </x14:dxf>
          </x14:cfRule>
          <x14:cfRule type="expression" priority="1409" id="{18A45E47-0704-456B-9B52-916E3E807721}">
            <xm:f>AND(B12&gt;=Einstellungen!$D$167,B12&lt;=Einstellungen!$E$167)</xm:f>
            <x14:dxf>
              <fill>
                <patternFill>
                  <bgColor theme="9" tint="0.39994506668294322"/>
                </patternFill>
              </fill>
            </x14:dxf>
          </x14:cfRule>
          <x14:cfRule type="expression" priority="1410" id="{0D30A0E6-DDE2-420C-A82A-2F8E9BE59EB2}">
            <xm:f>AND(B12&gt;=Einstellungen!$D$166,B12&lt;=Einstellungen!$E$166)</xm:f>
            <x14:dxf>
              <fill>
                <patternFill>
                  <bgColor theme="9" tint="0.39994506668294322"/>
                </patternFill>
              </fill>
            </x14:dxf>
          </x14:cfRule>
          <xm:sqref>AY12:AY85 AP12:AP85 AG12:AG85 X12:X85 O12:O19 F12:F19 O24:O85 F22:F85</xm:sqref>
        </x14:conditionalFormatting>
        <x14:conditionalFormatting xmlns:xm="http://schemas.microsoft.com/office/excel/2006/main">
          <x14:cfRule type="expression" priority="1391" id="{57DC1855-65F3-4EBA-8DB1-A53BD5B2F4B0}">
            <xm:f>AND(B12&gt;=Einstellungen!$D$175,B12&lt;=Einstellungen!$E$175)</xm:f>
            <x14:dxf>
              <fill>
                <patternFill>
                  <bgColor theme="9" tint="0.39994506668294322"/>
                </patternFill>
              </fill>
            </x14:dxf>
          </x14:cfRule>
          <x14:cfRule type="expression" priority="1392" id="{5ECEAF0D-1ABD-4E9E-B77A-1E45C404E0A6}">
            <xm:f>AND(B12&gt;=Einstellungen!$D$174,B12&lt;=Einstellungen!$E$174)</xm:f>
            <x14:dxf>
              <fill>
                <patternFill>
                  <bgColor theme="9" tint="0.39994506668294322"/>
                </patternFill>
              </fill>
            </x14:dxf>
          </x14:cfRule>
          <x14:cfRule type="expression" priority="1393" id="{61F642B1-4B9A-4411-BD42-A59F523B76E4}">
            <xm:f>AND(B12&gt;=Einstellungen!$D$173,B12&lt;=Einstellungen!$E$173)</xm:f>
            <x14:dxf>
              <fill>
                <patternFill>
                  <bgColor theme="9" tint="0.39994506668294322"/>
                </patternFill>
              </fill>
            </x14:dxf>
          </x14:cfRule>
          <x14:cfRule type="expression" priority="1394" id="{AB885F37-F9B6-42EC-89D1-0166191595E8}">
            <xm:f>AND(B12&gt;=Einstellungen!$D$172,B12&lt;=Einstellungen!$E$172)</xm:f>
            <x14:dxf>
              <fill>
                <patternFill>
                  <bgColor theme="9" tint="0.39994506668294322"/>
                </patternFill>
              </fill>
            </x14:dxf>
          </x14:cfRule>
          <x14:cfRule type="expression" priority="1395" id="{E86D280C-90F4-4608-9968-C00B35058896}">
            <xm:f>AND(B12&gt;=Einstellungen!$D$171,B12&lt;=Einstellungen!$E$171)</xm:f>
            <x14:dxf>
              <fill>
                <patternFill>
                  <bgColor theme="9" tint="0.39994506668294322"/>
                </patternFill>
              </fill>
            </x14:dxf>
          </x14:cfRule>
          <x14:cfRule type="expression" priority="1396" id="{7CECA04D-E4C1-40A2-A6E0-89E85FC591CB}">
            <xm:f>AND(B12&gt;=Einstellungen!$D$170,B12&lt;=Einstellungen!$E$170)</xm:f>
            <x14:dxf>
              <fill>
                <patternFill>
                  <bgColor theme="9" tint="0.39994506668294322"/>
                </patternFill>
              </fill>
            </x14:dxf>
          </x14:cfRule>
          <x14:cfRule type="expression" priority="1397" id="{5F79974E-3A2E-4BE9-9A56-1881EB17FCED}">
            <xm:f>AND(B12&gt;=Einstellungen!$D$169,B12&lt;=Einstellungen!$E$169)</xm:f>
            <x14:dxf>
              <fill>
                <patternFill>
                  <bgColor theme="9" tint="0.39994506668294322"/>
                </patternFill>
              </fill>
            </x14:dxf>
          </x14:cfRule>
          <x14:cfRule type="expression" priority="1398" id="{6B86B597-3970-48CB-AFD3-C6BC574816D0}">
            <xm:f>AND(B12&gt;=Einstellungen!$D$168,B12&lt;=Einstellungen!$E$168)</xm:f>
            <x14:dxf>
              <fill>
                <patternFill>
                  <bgColor theme="9" tint="0.39994506668294322"/>
                </patternFill>
              </fill>
            </x14:dxf>
          </x14:cfRule>
          <x14:cfRule type="expression" priority="1399" id="{4D2D2325-7BFB-4AE9-89B6-C9BAE7843B81}">
            <xm:f>AND(B12&gt;=Einstellungen!$D$167,B12&lt;=Einstellungen!$E$167)</xm:f>
            <x14:dxf>
              <fill>
                <patternFill>
                  <bgColor theme="9" tint="0.39994506668294322"/>
                </patternFill>
              </fill>
            </x14:dxf>
          </x14:cfRule>
          <x14:cfRule type="expression" priority="1400" id="{50C0515A-94CC-4C0E-BBFA-471532D00E86}">
            <xm:f>AND(B12&gt;=Einstellungen!$D$166,B12&lt;=Einstellungen!$E$166)</xm:f>
            <x14:dxf>
              <fill>
                <patternFill>
                  <bgColor theme="9" tint="0.39994506668294322"/>
                </patternFill>
              </fill>
            </x14:dxf>
          </x14:cfRule>
          <xm:sqref>AY17 AY19 AY21 AY23 AY25 AY27 AY29 AY31 AY33 AY39 AY41 AY43 AY45 AY47 AY53 AY55 AY57 AY59 AY61 AY67 AY69 AY71 AY73 AY75 AY81 AP17 AP19 AP21 AP23 AP25 AP27 AP29 AP31 AP33 AP39 AP41 AP43 AP45 AP47 AP53 AP55 AP57 AP59 AP61 AP67 AP69 AP71 AP73 AP75 AP81 AG17 AG19 AG21 AG23 AG25 AG27 AG29 AG31 AG33 AG39 AG41 AG43 AG45 AG47 AG53 AG55 AG57 AG59 AG61 AG67 AG69 AG71 AG73 AG75 AG81 X17 X19 X21 X23 X25 X27 X29 X31 X33 X39 X41 X43 X45 X47 X53 X55 X57 X59 X61 X67 X69 X71 X73 X75 X81 O17 O19 O25 O27 O29 O31 O33 O39 O41 O43 O45 O47 O53 O55 O57 O59 O61 O67 O69 O71 O73 O75 O81 F17 F19 F23 F25 F27 F29 F31 F33 F39 F41 F43 F45 F47 F53 F55 F57 F59 F61 F67 F69 F71 F73 F75 F81 AY13 AY15 AP13 AP15 AG13 AG15 X13 X15 O13 O15 F13 F15 AY83 AP83 AG83 X83 O83 F83 AY85 AP85 AG85 X85 O85 F85 AY35 AY37 AP35 AP37 AG35 AG37 X35 X37 O35 O37 F35 F37 AY49 AY51 AP49 AP51 AG49 AG51 X49 X51 O49 O51 F49 F51 AY63 AY65 AP63 AP65 AG63 AG65 X63 X65 O63 O65 F63 F65 AY77 AY79 AP77 AP79 AG77 AG79 X77 X79 O77 O79 F77 F79</xm:sqref>
        </x14:conditionalFormatting>
        <x14:conditionalFormatting xmlns:xm="http://schemas.microsoft.com/office/excel/2006/main">
          <x14:cfRule type="expression" priority="1381" id="{5064E03B-A052-4C5A-B480-A34C3B61D40A}">
            <xm:f>AND(B12&gt;=Einstellungen!$D$201,B12&lt;=Einstellungen!$E$201)</xm:f>
            <x14:dxf>
              <fill>
                <patternFill>
                  <bgColor theme="5" tint="0.59996337778862885"/>
                </patternFill>
              </fill>
            </x14:dxf>
          </x14:cfRule>
          <x14:cfRule type="expression" priority="1382" id="{09F81117-0D3C-40D7-96F5-F012C26F5699}">
            <xm:f>AND(B12&gt;=Einstellungen!$D$200,B12&lt;=Einstellungen!$E$200)</xm:f>
            <x14:dxf>
              <fill>
                <patternFill>
                  <bgColor theme="5" tint="0.59996337778862885"/>
                </patternFill>
              </fill>
            </x14:dxf>
          </x14:cfRule>
          <x14:cfRule type="expression" priority="1383" id="{41265ACB-4022-493F-98BF-B97673C8DF4B}">
            <xm:f>AND(B12&gt;=Einstellungen!$D$199,B12&lt;=Einstellungen!$E$199)</xm:f>
            <x14:dxf>
              <fill>
                <patternFill>
                  <bgColor theme="5" tint="0.59996337778862885"/>
                </patternFill>
              </fill>
            </x14:dxf>
          </x14:cfRule>
          <x14:cfRule type="expression" priority="1384" id="{0DB5BC7D-EBE4-4933-B63F-AE09F10E94F4}">
            <xm:f>AND(B12&gt;=Einstellungen!$D$198,B12&lt;=Einstellungen!$E$198)</xm:f>
            <x14:dxf>
              <fill>
                <patternFill>
                  <bgColor theme="5" tint="0.59996337778862885"/>
                </patternFill>
              </fill>
            </x14:dxf>
          </x14:cfRule>
          <x14:cfRule type="expression" priority="1385" id="{3D244F00-A7BE-4AC4-B8C5-2253D3507E1C}">
            <xm:f>AND(B12&gt;=Einstellungen!$D$197,B12&lt;=Einstellungen!$E$197)</xm:f>
            <x14:dxf>
              <fill>
                <patternFill>
                  <bgColor theme="5" tint="0.59996337778862885"/>
                </patternFill>
              </fill>
            </x14:dxf>
          </x14:cfRule>
          <x14:cfRule type="expression" priority="1386" id="{9B5EB181-2C3E-43C1-9DD2-D78DBE72F56F}">
            <xm:f>AND(B12&gt;=Einstellungen!$D$196,B12&lt;=Einstellungen!$E$196)</xm:f>
            <x14:dxf>
              <fill>
                <patternFill>
                  <bgColor theme="5" tint="0.59996337778862885"/>
                </patternFill>
              </fill>
            </x14:dxf>
          </x14:cfRule>
          <x14:cfRule type="expression" priority="1387" id="{8B56FC67-5B6D-407A-9757-9D7D60FE9811}">
            <xm:f>AND(B12&gt;=Einstellungen!$D$195,B12&lt;=Einstellungen!$E$195)</xm:f>
            <x14:dxf>
              <fill>
                <patternFill>
                  <bgColor theme="5" tint="0.59996337778862885"/>
                </patternFill>
              </fill>
            </x14:dxf>
          </x14:cfRule>
          <x14:cfRule type="expression" priority="1388" id="{66A61ECA-5782-4468-8FC0-0CECAEF6E48E}">
            <xm:f>AND(B12&gt;=Einstellungen!$D$194,B12&lt;=Einstellungen!$E$194)</xm:f>
            <x14:dxf>
              <fill>
                <patternFill>
                  <bgColor theme="5" tint="0.59996337778862885"/>
                </patternFill>
              </fill>
            </x14:dxf>
          </x14:cfRule>
          <x14:cfRule type="expression" priority="1389" id="{9DC0D81A-4697-47F9-9D56-4AF00336450C}">
            <xm:f>AND(B12&gt;=Einstellungen!$D$193,B12&lt;=Einstellungen!$E$193)</xm:f>
            <x14:dxf>
              <fill>
                <patternFill>
                  <bgColor theme="5" tint="0.59996337778862885"/>
                </patternFill>
              </fill>
            </x14:dxf>
          </x14:cfRule>
          <x14:cfRule type="expression" priority="1390" id="{05DBEF76-F2B9-49CD-8327-8B9863D547E7}">
            <xm:f>AND(B12&gt;=Einstellungen!$D$192,B12&lt;=Einstellungen!$E$192)</xm:f>
            <x14:dxf>
              <fill>
                <patternFill>
                  <bgColor theme="5" tint="0.59996337778862885"/>
                </patternFill>
              </fill>
            </x14:dxf>
          </x14:cfRule>
          <xm:sqref>H12</xm:sqref>
        </x14:conditionalFormatting>
        <x14:conditionalFormatting xmlns:xm="http://schemas.microsoft.com/office/excel/2006/main">
          <x14:cfRule type="expression" priority="1371" id="{0B183D60-2F53-4443-96F7-C217A7EE350E}">
            <xm:f>AND(B12&gt;=Einstellungen!$D$201,B12&lt;=Einstellungen!$E$201)</xm:f>
            <x14:dxf>
              <fill>
                <patternFill>
                  <bgColor theme="5" tint="0.59996337778862885"/>
                </patternFill>
              </fill>
            </x14:dxf>
          </x14:cfRule>
          <x14:cfRule type="expression" priority="1372" id="{F21EACE2-CBD7-4E8E-9A45-14346BFCF0A9}">
            <xm:f>AND(B12&gt;=Einstellungen!$D$200,B12&lt;=Einstellungen!$E$200)</xm:f>
            <x14:dxf>
              <fill>
                <patternFill>
                  <bgColor theme="5" tint="0.59996337778862885"/>
                </patternFill>
              </fill>
            </x14:dxf>
          </x14:cfRule>
          <x14:cfRule type="expression" priority="1373" id="{D1E17A46-EF5B-4CA9-82E6-81BE48CDD2C4}">
            <xm:f>AND(B12&gt;=Einstellungen!$D$199,B12&lt;=Einstellungen!$E$199)</xm:f>
            <x14:dxf>
              <fill>
                <patternFill>
                  <bgColor theme="5" tint="0.59996337778862885"/>
                </patternFill>
              </fill>
            </x14:dxf>
          </x14:cfRule>
          <x14:cfRule type="expression" priority="1374" id="{1265A035-D525-4CF8-98F4-EFDF30A216DC}">
            <xm:f>AND(B12&gt;=Einstellungen!$D$198,B12&lt;=Einstellungen!$E$198)</xm:f>
            <x14:dxf>
              <fill>
                <patternFill>
                  <bgColor theme="5" tint="0.59996337778862885"/>
                </patternFill>
              </fill>
            </x14:dxf>
          </x14:cfRule>
          <x14:cfRule type="expression" priority="1375" id="{04CD0547-4638-470C-B866-2AD5EE63FF0D}">
            <xm:f>AND(B12&gt;=Einstellungen!$D$197,B12&lt;=Einstellungen!$E$197)</xm:f>
            <x14:dxf>
              <fill>
                <patternFill>
                  <bgColor theme="5" tint="0.59996337778862885"/>
                </patternFill>
              </fill>
            </x14:dxf>
          </x14:cfRule>
          <x14:cfRule type="expression" priority="1376" id="{C0BFF9E3-A54E-4C92-8B08-36474E4B69B6}">
            <xm:f>AND(B12&gt;=Einstellungen!$D$196,B12&lt;=Einstellungen!$E$196)</xm:f>
            <x14:dxf>
              <fill>
                <patternFill>
                  <bgColor theme="5" tint="0.59996337778862885"/>
                </patternFill>
              </fill>
            </x14:dxf>
          </x14:cfRule>
          <x14:cfRule type="expression" priority="1377" id="{2E9A846F-5609-4384-8995-4E039C1F83CC}">
            <xm:f>AND(B12&gt;=Einstellungen!$D$195,B12&lt;=Einstellungen!$E$195)</xm:f>
            <x14:dxf>
              <fill>
                <patternFill>
                  <bgColor theme="5" tint="0.59996337778862885"/>
                </patternFill>
              </fill>
            </x14:dxf>
          </x14:cfRule>
          <x14:cfRule type="expression" priority="1378" id="{CB7FBA17-A2EF-4627-89CD-D07412F8A83D}">
            <xm:f>AND(B12&gt;=Einstellungen!$D$194,B12&lt;=Einstellungen!$E$194)</xm:f>
            <x14:dxf>
              <fill>
                <patternFill>
                  <bgColor theme="5" tint="0.59996337778862885"/>
                </patternFill>
              </fill>
            </x14:dxf>
          </x14:cfRule>
          <x14:cfRule type="expression" priority="1379" id="{C325F14A-8C87-40FE-911C-B12255C99C55}">
            <xm:f>AND(B12&gt;=Einstellungen!$D$193,B12&lt;=Einstellungen!$E$193)</xm:f>
            <x14:dxf>
              <fill>
                <patternFill>
                  <bgColor theme="5" tint="0.59996337778862885"/>
                </patternFill>
              </fill>
            </x14:dxf>
          </x14:cfRule>
          <x14:cfRule type="expression" priority="1380" id="{0C23440D-70D4-4E65-937E-98E1ED70DB19}">
            <xm:f>AND(B12&gt;=Einstellungen!$D$192,B12&lt;=Einstellungen!$E$192)</xm:f>
            <x14:dxf>
              <fill>
                <patternFill>
                  <bgColor theme="5" tint="0.59996337778862885"/>
                </patternFill>
              </fill>
            </x14:dxf>
          </x14:cfRule>
          <xm:sqref>H13</xm:sqref>
        </x14:conditionalFormatting>
        <x14:conditionalFormatting xmlns:xm="http://schemas.microsoft.com/office/excel/2006/main">
          <x14:cfRule type="expression" priority="1361" id="{06474247-891B-4B90-B109-49EC071975BB}">
            <xm:f>AND(B12&gt;=Einstellungen!$D$205,B12&lt;=Einstellungen!$E$205)</xm:f>
            <x14:dxf>
              <fill>
                <patternFill>
                  <bgColor rgb="FFFFC000"/>
                </patternFill>
              </fill>
            </x14:dxf>
          </x14:cfRule>
          <x14:cfRule type="expression" priority="1362" id="{EFC495A1-ABE9-41D2-B7AB-2B0513C9B8EF}">
            <xm:f>AND( B12&gt;=Einstellungen!$D$206,B12&lt;=Einstellungen!$E$206)</xm:f>
            <x14:dxf>
              <fill>
                <patternFill>
                  <bgColor rgb="FFFFC000"/>
                </patternFill>
              </fill>
            </x14:dxf>
          </x14:cfRule>
          <x14:cfRule type="expression" priority="1363" id="{655A0DBF-2F03-46ED-B881-7BFF8F82FBF5}">
            <xm:f>AND(B12&gt;=Einstellungen!$D$207,B12&lt;=Einstellungen!$E$207)</xm:f>
            <x14:dxf>
              <fill>
                <patternFill>
                  <bgColor rgb="FFFFC000"/>
                </patternFill>
              </fill>
            </x14:dxf>
          </x14:cfRule>
          <x14:cfRule type="expression" priority="1364" id="{5A59805B-B71A-4E8A-A78B-AA287F42A815}">
            <xm:f>AND(B12&gt;=Einstellungen!$D$208,B12&lt;=Einstellungen!$E$208)</xm:f>
            <x14:dxf>
              <fill>
                <patternFill>
                  <bgColor rgb="FFFFC000"/>
                </patternFill>
              </fill>
            </x14:dxf>
          </x14:cfRule>
          <x14:cfRule type="expression" priority="1365" id="{F59B9271-A7CF-4106-A90B-6053668A58E0}">
            <xm:f>AND(B12&gt;=Einstellungen!$D$209,B12&lt;=Einstellungen!$E$209)</xm:f>
            <x14:dxf>
              <fill>
                <patternFill>
                  <bgColor rgb="FFFFC000"/>
                </patternFill>
              </fill>
            </x14:dxf>
          </x14:cfRule>
          <x14:cfRule type="expression" priority="1366" id="{A8EF6D72-764D-41E5-B2C8-E1FFBFFFE716}">
            <xm:f>AND(B12&gt;=Einstellungen!$D$210,B12&lt;=Einstellungen!$E$210)</xm:f>
            <x14:dxf>
              <fill>
                <patternFill>
                  <bgColor rgb="FFFFC000"/>
                </patternFill>
              </fill>
            </x14:dxf>
          </x14:cfRule>
          <x14:cfRule type="expression" priority="1367" id="{F3F089B7-026D-4E91-8E38-273FCF9042A0}">
            <xm:f>AND(B12&gt;=Einstellungen!$D$211,B12&lt;=Einstellungen!$E$211)</xm:f>
            <x14:dxf>
              <fill>
                <patternFill>
                  <bgColor rgb="FFFFC000"/>
                </patternFill>
              </fill>
            </x14:dxf>
          </x14:cfRule>
          <x14:cfRule type="expression" priority="1368" id="{92CFF33B-F0A8-44E9-A88B-7FB5142F62CC}">
            <xm:f>AND(B12&gt;=Einstellungen!$D$212,B12&lt;=Einstellungen!$E$212)</xm:f>
            <x14:dxf>
              <fill>
                <patternFill>
                  <bgColor rgb="FFFFC000"/>
                </patternFill>
              </fill>
            </x14:dxf>
          </x14:cfRule>
          <x14:cfRule type="expression" priority="1369" id="{26190211-E36A-4E0A-B6C9-7270B6DA9EA3}">
            <xm:f>AND(B12&gt;=Einstellungen!$D$213,B12&lt;=Einstellungen!$E$213)</xm:f>
            <x14:dxf>
              <fill>
                <patternFill>
                  <bgColor rgb="FFFFC000"/>
                </patternFill>
              </fill>
            </x14:dxf>
          </x14:cfRule>
          <x14:cfRule type="expression" priority="1370" id="{B7DDB5F7-B95B-4F3A-B590-84058AD3FA38}">
            <xm:f>AND(B12&gt;=Einstellungen!$D$214,B12&lt;=Einstellungen!$E$214)</xm:f>
            <x14:dxf>
              <fill>
                <patternFill>
                  <bgColor rgb="FFFFC000"/>
                </patternFill>
              </fill>
            </x14:dxf>
          </x14:cfRule>
          <xm:sqref>I12</xm:sqref>
        </x14:conditionalFormatting>
        <x14:conditionalFormatting xmlns:xm="http://schemas.microsoft.com/office/excel/2006/main">
          <x14:cfRule type="expression" priority="1351" id="{6AF45275-6A57-4B06-8432-EE50D5F2566C}">
            <xm:f>AND(B12&gt;=Einstellungen!$D$205,B12&lt;=Einstellungen!$E$205)</xm:f>
            <x14:dxf>
              <fill>
                <patternFill>
                  <bgColor rgb="FFFFC000"/>
                </patternFill>
              </fill>
            </x14:dxf>
          </x14:cfRule>
          <x14:cfRule type="expression" priority="1352" id="{33F498A9-C936-4D31-97C6-E70953DEB8FF}">
            <xm:f>AND(B12&gt;=Einstellungen!$D$206,B12&lt;=Einstellungen!$E$206)</xm:f>
            <x14:dxf>
              <fill>
                <patternFill>
                  <bgColor rgb="FFFFC000"/>
                </patternFill>
              </fill>
            </x14:dxf>
          </x14:cfRule>
          <x14:cfRule type="expression" priority="1353" id="{5A1FCB9C-37FC-4695-9ECA-96D2D0D671D6}">
            <xm:f>AND(B12&gt;=Einstellungen!$D$207,B12&lt;=Einstellungen!$E$207)</xm:f>
            <x14:dxf>
              <fill>
                <patternFill>
                  <bgColor rgb="FFFFC000"/>
                </patternFill>
              </fill>
            </x14:dxf>
          </x14:cfRule>
          <x14:cfRule type="expression" priority="1354" id="{748A20EF-6FC3-4AFE-BA29-1B4283CF08A8}">
            <xm:f>AND(B12&gt;=Einstellungen!$D$208,B12&lt;=Einstellungen!$E$208)</xm:f>
            <x14:dxf>
              <fill>
                <patternFill>
                  <bgColor rgb="FFFFC000"/>
                </patternFill>
              </fill>
            </x14:dxf>
          </x14:cfRule>
          <x14:cfRule type="expression" priority="1355" id="{D48BE565-409C-4D54-966E-5F41F1EFD2D1}">
            <xm:f>AND(B12&gt;=Einstellungen!$D$209,B12&lt;=Einstellungen!$E$209)</xm:f>
            <x14:dxf>
              <fill>
                <patternFill>
                  <bgColor rgb="FFFFC000"/>
                </patternFill>
              </fill>
            </x14:dxf>
          </x14:cfRule>
          <x14:cfRule type="expression" priority="1356" id="{BD6262F3-5111-493C-B4AA-21CA50A614EF}">
            <xm:f>AND(B12&gt;=Einstellungen!$D$210,B12&lt;=Einstellungen!$E$210)</xm:f>
            <x14:dxf>
              <fill>
                <patternFill>
                  <bgColor rgb="FFFFC000"/>
                </patternFill>
              </fill>
            </x14:dxf>
          </x14:cfRule>
          <x14:cfRule type="expression" priority="1357" id="{CE3FEC56-8D36-4E7A-A446-E5F2EA7FC5E9}">
            <xm:f>AND(B12&gt;=Einstellungen!$D$211,B12&lt;=Einstellungen!$E$211)</xm:f>
            <x14:dxf>
              <fill>
                <patternFill>
                  <bgColor rgb="FFFFC000"/>
                </patternFill>
              </fill>
            </x14:dxf>
          </x14:cfRule>
          <x14:cfRule type="expression" priority="1358" id="{6142F1FD-50DF-4162-9E06-EB08CC98EB97}">
            <xm:f>AND(B12&gt;=Einstellungen!$D$212,B12&lt;=Einstellungen!$E$212)</xm:f>
            <x14:dxf>
              <fill>
                <patternFill>
                  <bgColor rgb="FFFFC000"/>
                </patternFill>
              </fill>
            </x14:dxf>
          </x14:cfRule>
          <x14:cfRule type="expression" priority="1359" id="{38A1FE55-49D0-4F57-913C-8C30365379A5}">
            <xm:f>AND(B12&gt;=Einstellungen!$D$213,B12&lt;=Einstellungen!$E$213)</xm:f>
            <x14:dxf>
              <fill>
                <patternFill>
                  <bgColor rgb="FFFFC000"/>
                </patternFill>
              </fill>
            </x14:dxf>
          </x14:cfRule>
          <x14:cfRule type="expression" priority="1360" id="{9A68B296-1EB0-455B-BCD8-87ABE693F550}">
            <xm:f>AND(B12&gt;=Einstellungen!$D$214,B12&lt;=Einstellungen!$E$214)</xm:f>
            <x14:dxf>
              <fill>
                <patternFill>
                  <bgColor rgb="FFFFC000"/>
                </patternFill>
              </fill>
            </x14:dxf>
          </x14:cfRule>
          <xm:sqref>I13</xm:sqref>
        </x14:conditionalFormatting>
        <x14:conditionalFormatting xmlns:xm="http://schemas.microsoft.com/office/excel/2006/main">
          <x14:cfRule type="expression" priority="1341" id="{59646CD5-F9FE-4E9E-979A-6D64ED2812C7}">
            <xm:f>AND(B12&gt;=Einstellungen!$D$218,B12&lt;=Einstellungen!$E$218)</xm:f>
            <x14:dxf>
              <fill>
                <patternFill>
                  <bgColor theme="2" tint="-0.24994659260841701"/>
                </patternFill>
              </fill>
            </x14:dxf>
          </x14:cfRule>
          <x14:cfRule type="expression" priority="1342" id="{A0B59FFB-2672-448B-A742-35CB09B3749E}">
            <xm:f>AND( B12&gt;=Einstellungen!$D$219,B12&lt;=Einstellungen!$E$219)</xm:f>
            <x14:dxf>
              <fill>
                <patternFill>
                  <bgColor theme="2" tint="-0.24994659260841701"/>
                </patternFill>
              </fill>
            </x14:dxf>
          </x14:cfRule>
          <x14:cfRule type="expression" priority="1343" id="{ABD100A2-82F1-4AA6-8DFF-C774C4D85221}">
            <xm:f>AND(B12&gt;=Einstellungen!$D$220,B12&lt;=Einstellungen!$E$220)</xm:f>
            <x14:dxf>
              <fill>
                <patternFill>
                  <bgColor theme="2" tint="-0.24994659260841701"/>
                </patternFill>
              </fill>
            </x14:dxf>
          </x14:cfRule>
          <x14:cfRule type="expression" priority="1344" id="{F450AE6B-5E9A-44D8-B792-6177F5D7BFC2}">
            <xm:f>AND(B12&gt;=Einstellungen!$D$221,B12&lt;=Einstellungen!$E$221)</xm:f>
            <x14:dxf>
              <fill>
                <patternFill>
                  <bgColor theme="2" tint="-0.24994659260841701"/>
                </patternFill>
              </fill>
            </x14:dxf>
          </x14:cfRule>
          <x14:cfRule type="expression" priority="1345" id="{AF447D74-F7D8-434D-AE78-F3EFFFAB9ECA}">
            <xm:f>AND(B12&gt;=Einstellungen!$D$222,B12&lt;=Einstellungen!$E$222)</xm:f>
            <x14:dxf>
              <fill>
                <patternFill>
                  <bgColor theme="2" tint="-0.24994659260841701"/>
                </patternFill>
              </fill>
            </x14:dxf>
          </x14:cfRule>
          <x14:cfRule type="expression" priority="1346" id="{C24CE3EB-934A-4F29-831D-08C3217095BE}">
            <xm:f>AND(B12&gt;=Einstellungen!$D$223,B12&lt;=Einstellungen!$E$223)</xm:f>
            <x14:dxf>
              <fill>
                <patternFill>
                  <bgColor theme="2" tint="-0.24994659260841701"/>
                </patternFill>
              </fill>
            </x14:dxf>
          </x14:cfRule>
          <x14:cfRule type="expression" priority="1347" id="{592447E3-F292-445F-A533-85447AF89F67}">
            <xm:f>AND(B12&gt;=Einstellungen!$D$224,B12&lt;=Einstellungen!$E$224)</xm:f>
            <x14:dxf>
              <fill>
                <patternFill>
                  <bgColor theme="2" tint="-0.24994659260841701"/>
                </patternFill>
              </fill>
            </x14:dxf>
          </x14:cfRule>
          <x14:cfRule type="expression" priority="1348" id="{DC46224E-2690-4855-B19C-1250FE6EFCB0}">
            <xm:f>AND(B12&gt;=Einstellungen!$D$225,B12&lt;=Einstellungen!$E$225)</xm:f>
            <x14:dxf>
              <fill>
                <patternFill>
                  <bgColor theme="2" tint="-0.24994659260841701"/>
                </patternFill>
              </fill>
            </x14:dxf>
          </x14:cfRule>
          <x14:cfRule type="expression" priority="1349" id="{4BFA802D-C46E-415C-9DA3-F6DE9CF62CCD}">
            <xm:f>AND(B12&gt;=Einstellungen!$D$226,B12&lt;=Einstellungen!$E$226)</xm:f>
            <x14:dxf>
              <fill>
                <patternFill>
                  <bgColor theme="2" tint="-0.24994659260841701"/>
                </patternFill>
              </fill>
            </x14:dxf>
          </x14:cfRule>
          <x14:cfRule type="expression" priority="1350" id="{DBA9F350-CA66-4608-9135-667D5ED028B5}">
            <xm:f>AND(B12&gt;=Einstellungen!$D$227,B12&lt;=Einstellungen!$E$227)</xm:f>
            <x14:dxf>
              <fill>
                <patternFill>
                  <bgColor theme="2" tint="-0.24994659260841701"/>
                </patternFill>
              </fill>
            </x14:dxf>
          </x14:cfRule>
          <xm:sqref>J12</xm:sqref>
        </x14:conditionalFormatting>
        <x14:conditionalFormatting xmlns:xm="http://schemas.microsoft.com/office/excel/2006/main">
          <x14:cfRule type="expression" priority="1331" id="{F3B14D41-7203-47D6-89E6-0433E52BA8AA}">
            <xm:f>AND(B12&gt;=Einstellungen!$D$218,B12&lt;=Einstellungen!$E$218)</xm:f>
            <x14:dxf>
              <fill>
                <patternFill>
                  <bgColor theme="2" tint="-0.24994659260841701"/>
                </patternFill>
              </fill>
            </x14:dxf>
          </x14:cfRule>
          <x14:cfRule type="expression" priority="1332" id="{5D180DC2-5DE6-4D0D-B03C-FEA656DBD394}">
            <xm:f>AND( B12&gt;=Einstellungen!$D$219,B12&lt;=Einstellungen!$E$219)</xm:f>
            <x14:dxf>
              <fill>
                <patternFill>
                  <bgColor theme="2" tint="-0.24994659260841701"/>
                </patternFill>
              </fill>
            </x14:dxf>
          </x14:cfRule>
          <x14:cfRule type="expression" priority="1333" id="{F0F64D2A-85D0-472E-A921-77FA021FFA15}">
            <xm:f>AND(B12&gt;=Einstellungen!$D$220,B12&lt;=Einstellungen!$E$220)</xm:f>
            <x14:dxf>
              <fill>
                <patternFill>
                  <bgColor theme="2" tint="-0.24994659260841701"/>
                </patternFill>
              </fill>
            </x14:dxf>
          </x14:cfRule>
          <x14:cfRule type="expression" priority="1334" id="{B2F72F6D-D8BF-46AD-BCF9-2FE652082B14}">
            <xm:f>AND(B12&gt;=Einstellungen!$D$221,B12&lt;=Einstellungen!$E$221)</xm:f>
            <x14:dxf>
              <fill>
                <patternFill>
                  <bgColor theme="2" tint="-0.24994659260841701"/>
                </patternFill>
              </fill>
            </x14:dxf>
          </x14:cfRule>
          <x14:cfRule type="expression" priority="1335" id="{F63F702C-5C88-4EBE-BC1E-353B0DDB7DE4}">
            <xm:f>AND(B12&gt;=Einstellungen!$D$222,B12&lt;=Einstellungen!$E$222)</xm:f>
            <x14:dxf>
              <fill>
                <patternFill>
                  <bgColor theme="2" tint="-0.24994659260841701"/>
                </patternFill>
              </fill>
            </x14:dxf>
          </x14:cfRule>
          <x14:cfRule type="expression" priority="1336" id="{7B85F3F3-3594-4284-A765-7474662EB56C}">
            <xm:f>AND(B12&gt;=Einstellungen!$D$223,B12&lt;=Einstellungen!$E$223)</xm:f>
            <x14:dxf>
              <fill>
                <patternFill>
                  <bgColor theme="2" tint="-0.24994659260841701"/>
                </patternFill>
              </fill>
            </x14:dxf>
          </x14:cfRule>
          <x14:cfRule type="expression" priority="1337" id="{4E25178B-C008-4A88-94F6-2860C1076E7D}">
            <xm:f>AND(B12&gt;=Einstellungen!$D$224,B12&lt;=Einstellungen!$E$224)</xm:f>
            <x14:dxf>
              <fill>
                <patternFill>
                  <bgColor theme="2" tint="-0.24994659260841701"/>
                </patternFill>
              </fill>
            </x14:dxf>
          </x14:cfRule>
          <x14:cfRule type="expression" priority="1338" id="{B122A68D-5E15-42C8-B663-F0638FF38DF2}">
            <xm:f>AND(B12&gt;=Einstellungen!$D$225,B12&lt;=Einstellungen!$E$225)</xm:f>
            <x14:dxf>
              <fill>
                <patternFill>
                  <bgColor theme="2" tint="-0.24994659260841701"/>
                </patternFill>
              </fill>
            </x14:dxf>
          </x14:cfRule>
          <x14:cfRule type="expression" priority="1339" id="{1A9A10DC-3474-4E42-BC80-C15AFA811861}">
            <xm:f>AND(B12&gt;=Einstellungen!$D$226,B12&lt;=Einstellungen!$E$226)</xm:f>
            <x14:dxf>
              <fill>
                <patternFill>
                  <bgColor theme="2" tint="-0.24994659260841701"/>
                </patternFill>
              </fill>
            </x14:dxf>
          </x14:cfRule>
          <x14:cfRule type="expression" priority="1340" id="{A557A9C4-582F-4EB6-8D8C-D3AF344BCFA4}">
            <xm:f>AND(B12&gt;=Einstellungen!$D$227,B12&lt;=Einstellungen!$E$227)</xm:f>
            <x14:dxf>
              <fill>
                <patternFill>
                  <bgColor theme="2" tint="-0.24994659260841701"/>
                </patternFill>
              </fill>
            </x14:dxf>
          </x14:cfRule>
          <xm:sqref>J13</xm:sqref>
        </x14:conditionalFormatting>
        <x14:conditionalFormatting xmlns:xm="http://schemas.microsoft.com/office/excel/2006/main">
          <x14:cfRule type="expression" priority="1321" id="{6459DCC7-B57E-4824-A891-294EB8399E2A}">
            <xm:f>AND(B14&gt;=Einstellungen!$D$218,B14&lt;=Einstellungen!$E$218)</xm:f>
            <x14:dxf>
              <fill>
                <patternFill>
                  <bgColor theme="2" tint="-0.24994659260841701"/>
                </patternFill>
              </fill>
            </x14:dxf>
          </x14:cfRule>
          <x14:cfRule type="expression" priority="1322" id="{35569AF7-C11C-4693-81E4-359D5245AE12}">
            <xm:f>AND( B14&gt;=Einstellungen!$D$219,B14&lt;=Einstellungen!$E$219)</xm:f>
            <x14:dxf>
              <fill>
                <patternFill>
                  <bgColor theme="2" tint="-0.24994659260841701"/>
                </patternFill>
              </fill>
            </x14:dxf>
          </x14:cfRule>
          <x14:cfRule type="expression" priority="1323" id="{7852EA72-F64F-4A1B-AD31-DCBCAF285598}">
            <xm:f>AND(B14&gt;=Einstellungen!$D$220,B14&lt;=Einstellungen!$E$220)</xm:f>
            <x14:dxf>
              <fill>
                <patternFill>
                  <bgColor theme="2" tint="-0.24994659260841701"/>
                </patternFill>
              </fill>
            </x14:dxf>
          </x14:cfRule>
          <x14:cfRule type="expression" priority="1324" id="{0438ECCB-95A3-4FD7-B11D-3ED3AD697A22}">
            <xm:f>AND(B14&gt;=Einstellungen!$D$221,B14&lt;=Einstellungen!$E$221)</xm:f>
            <x14:dxf>
              <fill>
                <patternFill>
                  <bgColor theme="2" tint="-0.24994659260841701"/>
                </patternFill>
              </fill>
            </x14:dxf>
          </x14:cfRule>
          <x14:cfRule type="expression" priority="1325" id="{1B0E09F5-48DC-4C8C-B175-DD0591162C1D}">
            <xm:f>AND(B14&gt;=Einstellungen!$D$222,B14&lt;=Einstellungen!$E$222)</xm:f>
            <x14:dxf>
              <fill>
                <patternFill>
                  <bgColor theme="2" tint="-0.24994659260841701"/>
                </patternFill>
              </fill>
            </x14:dxf>
          </x14:cfRule>
          <x14:cfRule type="expression" priority="1326" id="{1487B4FD-96D8-47DB-93E9-73D97E9DB872}">
            <xm:f>AND(B14&gt;=Einstellungen!$D$223,B14&lt;=Einstellungen!$E$223)</xm:f>
            <x14:dxf>
              <fill>
                <patternFill>
                  <bgColor theme="2" tint="-0.24994659260841701"/>
                </patternFill>
              </fill>
            </x14:dxf>
          </x14:cfRule>
          <x14:cfRule type="expression" priority="1327" id="{0BAA106B-EB5D-4295-ADE6-C4B634DD695C}">
            <xm:f>AND(B14&gt;=Einstellungen!$D$224,B14&lt;=Einstellungen!$E$224)</xm:f>
            <x14:dxf>
              <fill>
                <patternFill>
                  <bgColor theme="2" tint="-0.24994659260841701"/>
                </patternFill>
              </fill>
            </x14:dxf>
          </x14:cfRule>
          <x14:cfRule type="expression" priority="1328" id="{BE4BEBCC-B32E-4C88-A2B6-D63E1E7C506B}">
            <xm:f>AND(B14&gt;=Einstellungen!$D$225,B14&lt;=Einstellungen!$E$225)</xm:f>
            <x14:dxf>
              <fill>
                <patternFill>
                  <bgColor theme="2" tint="-0.24994659260841701"/>
                </patternFill>
              </fill>
            </x14:dxf>
          </x14:cfRule>
          <x14:cfRule type="expression" priority="1329" id="{C0EE9E57-F3DD-4BAB-B0F7-306BE5F4C908}">
            <xm:f>AND(B14&gt;=Einstellungen!$D$226,B14&lt;=Einstellungen!$E$226)</xm:f>
            <x14:dxf>
              <fill>
                <patternFill>
                  <bgColor theme="2" tint="-0.24994659260841701"/>
                </patternFill>
              </fill>
            </x14:dxf>
          </x14:cfRule>
          <x14:cfRule type="expression" priority="1330" id="{AF6DC73B-9029-483D-808A-E6880C5F2157}">
            <xm:f>AND(B14&gt;=Einstellungen!$D$227,B14&lt;=Einstellungen!$E$227)</xm:f>
            <x14:dxf>
              <fill>
                <patternFill>
                  <bgColor theme="2" tint="-0.24994659260841701"/>
                </patternFill>
              </fill>
            </x14:dxf>
          </x14:cfRule>
          <xm:sqref>J14 J16 J18 J22 J24 J26 J28 J30 J32 J34 J36 J38 J40 J42 J44 J46 J48 J50 J52 J54 J56 J58 J60 J62 J64 J66 J68 J70 J72 J74 J76 J78 J80 J82 J84</xm:sqref>
        </x14:conditionalFormatting>
        <x14:conditionalFormatting xmlns:xm="http://schemas.microsoft.com/office/excel/2006/main">
          <x14:cfRule type="expression" priority="1311" id="{B2AE4633-0CF1-4051-A43E-DD8C3501A521}">
            <xm:f>AND(B14&gt;=Einstellungen!$D$218,B14&lt;=Einstellungen!$E$218)</xm:f>
            <x14:dxf>
              <fill>
                <patternFill>
                  <bgColor theme="2" tint="-0.24994659260841701"/>
                </patternFill>
              </fill>
            </x14:dxf>
          </x14:cfRule>
          <x14:cfRule type="expression" priority="1312" id="{3CF98828-45B6-44D8-9103-1EE7DCD65C2D}">
            <xm:f>AND( B14&gt;=Einstellungen!$D$219,B14&lt;=Einstellungen!$E$219)</xm:f>
            <x14:dxf>
              <fill>
                <patternFill>
                  <bgColor theme="2" tint="-0.24994659260841701"/>
                </patternFill>
              </fill>
            </x14:dxf>
          </x14:cfRule>
          <x14:cfRule type="expression" priority="1313" id="{69B1F322-66BC-45CF-857C-BBCBD88BBE06}">
            <xm:f>AND(B14&gt;=Einstellungen!$D$220,B14&lt;=Einstellungen!$E$220)</xm:f>
            <x14:dxf>
              <fill>
                <patternFill>
                  <bgColor theme="2" tint="-0.24994659260841701"/>
                </patternFill>
              </fill>
            </x14:dxf>
          </x14:cfRule>
          <x14:cfRule type="expression" priority="1314" id="{6FA321DA-CAF8-41CD-9665-2B7C3C9EDFB5}">
            <xm:f>AND(B14&gt;=Einstellungen!$D$221,B14&lt;=Einstellungen!$E$221)</xm:f>
            <x14:dxf>
              <fill>
                <patternFill>
                  <bgColor theme="2" tint="-0.24994659260841701"/>
                </patternFill>
              </fill>
            </x14:dxf>
          </x14:cfRule>
          <x14:cfRule type="expression" priority="1315" id="{DE4F8D7F-3DBB-4C93-AAB6-FDF7F685C00B}">
            <xm:f>AND(B14&gt;=Einstellungen!$D$222,B14&lt;=Einstellungen!$E$222)</xm:f>
            <x14:dxf>
              <fill>
                <patternFill>
                  <bgColor theme="2" tint="-0.24994659260841701"/>
                </patternFill>
              </fill>
            </x14:dxf>
          </x14:cfRule>
          <x14:cfRule type="expression" priority="1316" id="{9D7EF74A-F49F-488B-A67E-CA6DE0A2A214}">
            <xm:f>AND(B14&gt;=Einstellungen!$D$223,B14&lt;=Einstellungen!$E$223)</xm:f>
            <x14:dxf>
              <fill>
                <patternFill>
                  <bgColor theme="2" tint="-0.24994659260841701"/>
                </patternFill>
              </fill>
            </x14:dxf>
          </x14:cfRule>
          <x14:cfRule type="expression" priority="1317" id="{F5537C5D-38F6-4F41-B46E-A80F9C0C4C42}">
            <xm:f>AND(B14&gt;=Einstellungen!$D$224,B14&lt;=Einstellungen!$E$224)</xm:f>
            <x14:dxf>
              <fill>
                <patternFill>
                  <bgColor theme="2" tint="-0.24994659260841701"/>
                </patternFill>
              </fill>
            </x14:dxf>
          </x14:cfRule>
          <x14:cfRule type="expression" priority="1318" id="{60247F74-EF87-4334-96F0-347DED8D470A}">
            <xm:f>AND(B14&gt;=Einstellungen!$D$225,B14&lt;=Einstellungen!$E$225)</xm:f>
            <x14:dxf>
              <fill>
                <patternFill>
                  <bgColor theme="2" tint="-0.24994659260841701"/>
                </patternFill>
              </fill>
            </x14:dxf>
          </x14:cfRule>
          <x14:cfRule type="expression" priority="1319" id="{FD5D8EF4-32E3-4E82-A233-7A04DC1F238B}">
            <xm:f>AND(B14&gt;=Einstellungen!$D$226,B14&lt;=Einstellungen!$E$226)</xm:f>
            <x14:dxf>
              <fill>
                <patternFill>
                  <bgColor theme="2" tint="-0.24994659260841701"/>
                </patternFill>
              </fill>
            </x14:dxf>
          </x14:cfRule>
          <x14:cfRule type="expression" priority="1320" id="{6829184D-8BB8-4015-91F9-4F34047178C2}">
            <xm:f>AND(B14&gt;=Einstellungen!$D$227,B14&lt;=Einstellungen!$E$227)</xm:f>
            <x14:dxf>
              <fill>
                <patternFill>
                  <bgColor theme="2" tint="-0.24994659260841701"/>
                </patternFill>
              </fill>
            </x14:dxf>
          </x14:cfRule>
          <xm:sqref>J15 J17 J19 J23 J25 J27 J29 J31 J33 J35 J37 J39 J41 J43 J45 J47 J49 J51 J53 J55 J57 J59 J61 J63 J65 J67 J69 J71 J73 J75 J77 J79 J81 J83 J85</xm:sqref>
        </x14:conditionalFormatting>
        <x14:conditionalFormatting xmlns:xm="http://schemas.microsoft.com/office/excel/2006/main">
          <x14:cfRule type="expression" priority="1301" id="{DBC6B0C1-2443-4F1D-BAEC-31ADAD52E625}">
            <xm:f>AND(B12&gt;=Einstellungen!$D$188,B12&lt;=Einstellungen!$E$188)</xm:f>
            <x14:dxf>
              <fill>
                <patternFill>
                  <bgColor theme="7" tint="0.39994506668294322"/>
                </patternFill>
              </fill>
            </x14:dxf>
          </x14:cfRule>
          <x14:cfRule type="expression" priority="1302" id="{4BA89456-8E71-4656-B2A1-3FE95A1EF6C2}">
            <xm:f>AND(B12&gt;=Einstellungen!$D$187,B12&lt;=Einstellungen!$E$187)</xm:f>
            <x14:dxf>
              <fill>
                <patternFill>
                  <bgColor theme="7" tint="0.39994506668294322"/>
                </patternFill>
              </fill>
            </x14:dxf>
          </x14:cfRule>
          <x14:cfRule type="expression" priority="1303" id="{FA666EFB-6143-4ADE-AC70-FFF3E64B149D}">
            <xm:f>AND(B12&gt;=Einstellungen!$D$186,B12&lt;=Einstellungen!$E$186)</xm:f>
            <x14:dxf>
              <fill>
                <patternFill>
                  <bgColor theme="7" tint="0.39994506668294322"/>
                </patternFill>
              </fill>
            </x14:dxf>
          </x14:cfRule>
          <x14:cfRule type="expression" priority="1304" id="{3C4DE664-6CF0-4591-A811-77C48E56C810}">
            <xm:f>AND(B12&gt;=Einstellungen!$D$185,B12&lt;=Einstellungen!$E$185)</xm:f>
            <x14:dxf>
              <fill>
                <patternFill>
                  <bgColor theme="7" tint="0.39994506668294322"/>
                </patternFill>
              </fill>
            </x14:dxf>
          </x14:cfRule>
          <x14:cfRule type="expression" priority="1305" id="{6AA7219E-14F5-4FA4-B74C-DCC9AF607B13}">
            <xm:f>AND(B12&gt;=Einstellungen!$D$184,B12&lt;=Einstellungen!$E$184)</xm:f>
            <x14:dxf>
              <fill>
                <patternFill>
                  <bgColor theme="7" tint="0.39994506668294322"/>
                </patternFill>
              </fill>
            </x14:dxf>
          </x14:cfRule>
          <x14:cfRule type="expression" priority="1306" id="{CC2F0AFD-97B0-4BB8-92CF-BD998300DC11}">
            <xm:f>AND(B12&gt;=Einstellungen!$D$183,B12&lt;=Einstellungen!$E$183)</xm:f>
            <x14:dxf>
              <fill>
                <patternFill>
                  <bgColor theme="7" tint="0.39994506668294322"/>
                </patternFill>
              </fill>
            </x14:dxf>
          </x14:cfRule>
          <x14:cfRule type="expression" priority="1307" id="{C3EBA4B3-2D88-4C69-BA79-12F12C333E9A}">
            <xm:f>AND(B12&gt;=Einstellungen!$D$182,B12&lt;=Einstellungen!$E$182)</xm:f>
            <x14:dxf>
              <fill>
                <patternFill>
                  <bgColor theme="7" tint="0.39994506668294322"/>
                </patternFill>
              </fill>
            </x14:dxf>
          </x14:cfRule>
          <x14:cfRule type="expression" priority="1308" id="{800068C9-0303-4A02-9D56-7C1FD0F38E48}">
            <xm:f>AND(B12&gt;=Einstellungen!$D$181,B12&lt;=Einstellungen!$E$181)</xm:f>
            <x14:dxf>
              <fill>
                <patternFill>
                  <bgColor theme="7" tint="0.39994506668294322"/>
                </patternFill>
              </fill>
            </x14:dxf>
          </x14:cfRule>
          <x14:cfRule type="expression" priority="1309" id="{4B89FF64-FD35-413E-9A63-05E0BA26BE0A}">
            <xm:f>AND(B12&gt;=Einstellungen!$D$180,B12&lt;=Einstellungen!$E$180)</xm:f>
            <x14:dxf>
              <fill>
                <patternFill>
                  <bgColor theme="7" tint="0.39994506668294322"/>
                </patternFill>
              </fill>
            </x14:dxf>
          </x14:cfRule>
          <x14:cfRule type="expression" priority="1310" id="{884B8483-7BA5-4C88-AFBA-C75DCD75C312}">
            <xm:f>AND(B12&gt;=Einstellungen!$D$179,B12&lt;=Einstellungen!$E$179)</xm:f>
            <x14:dxf>
              <fill>
                <patternFill>
                  <bgColor theme="7" tint="0.39994506668294322"/>
                </patternFill>
              </fill>
            </x14:dxf>
          </x14:cfRule>
          <xm:sqref>G12</xm:sqref>
        </x14:conditionalFormatting>
        <x14:conditionalFormatting xmlns:xm="http://schemas.microsoft.com/office/excel/2006/main">
          <x14:cfRule type="expression" priority="1291" id="{2D3EDDEA-955A-4525-8D5E-CA13815B007A}">
            <xm:f>AND(B14&gt;=Einstellungen!$D$201,B14&lt;=Einstellungen!$E$201)</xm:f>
            <x14:dxf>
              <fill>
                <patternFill>
                  <bgColor theme="5" tint="0.59996337778862885"/>
                </patternFill>
              </fill>
            </x14:dxf>
          </x14:cfRule>
          <x14:cfRule type="expression" priority="1292" id="{C3B206E8-64C1-49F4-9A82-38914CB2D47D}">
            <xm:f>AND(B14&gt;=Einstellungen!$D$200,B14&lt;=Einstellungen!$E$200)</xm:f>
            <x14:dxf>
              <fill>
                <patternFill>
                  <bgColor theme="5" tint="0.59996337778862885"/>
                </patternFill>
              </fill>
            </x14:dxf>
          </x14:cfRule>
          <x14:cfRule type="expression" priority="1293" id="{3689E805-E141-4F57-99D5-3FD5E4AF0444}">
            <xm:f>AND(B14&gt;=Einstellungen!$D$199,B14&lt;=Einstellungen!$E$199)</xm:f>
            <x14:dxf>
              <fill>
                <patternFill>
                  <bgColor theme="5" tint="0.59996337778862885"/>
                </patternFill>
              </fill>
            </x14:dxf>
          </x14:cfRule>
          <x14:cfRule type="expression" priority="1294" id="{2BD884FC-A284-471D-9D27-3082599490C6}">
            <xm:f>AND(B14&gt;=Einstellungen!$D$198,B14&lt;=Einstellungen!$E$198)</xm:f>
            <x14:dxf>
              <fill>
                <patternFill>
                  <bgColor theme="5" tint="0.59996337778862885"/>
                </patternFill>
              </fill>
            </x14:dxf>
          </x14:cfRule>
          <x14:cfRule type="expression" priority="1295" id="{FB2729F0-1EFD-4F79-9269-9273637AD82C}">
            <xm:f>AND(B14&gt;=Einstellungen!$D$197,B14&lt;=Einstellungen!$E$197)</xm:f>
            <x14:dxf>
              <fill>
                <patternFill>
                  <bgColor theme="5" tint="0.59996337778862885"/>
                </patternFill>
              </fill>
            </x14:dxf>
          </x14:cfRule>
          <x14:cfRule type="expression" priority="1296" id="{9453E2FF-EB16-4C91-BE71-E151AD890B4C}">
            <xm:f>AND(B14&gt;=Einstellungen!$D$196,B14&lt;=Einstellungen!$E$196)</xm:f>
            <x14:dxf>
              <fill>
                <patternFill>
                  <bgColor theme="5" tint="0.59996337778862885"/>
                </patternFill>
              </fill>
            </x14:dxf>
          </x14:cfRule>
          <x14:cfRule type="expression" priority="1297" id="{454B1A75-E7D8-4CC6-8B16-18DE70B322E4}">
            <xm:f>AND(B14&gt;=Einstellungen!$D$195,B14&lt;=Einstellungen!$E$195)</xm:f>
            <x14:dxf>
              <fill>
                <patternFill>
                  <bgColor theme="5" tint="0.59996337778862885"/>
                </patternFill>
              </fill>
            </x14:dxf>
          </x14:cfRule>
          <x14:cfRule type="expression" priority="1298" id="{2E569A2A-B039-4906-962E-B8E2B2CD4A6B}">
            <xm:f>AND(B14&gt;=Einstellungen!$D$194,B14&lt;=Einstellungen!$E$194)</xm:f>
            <x14:dxf>
              <fill>
                <patternFill>
                  <bgColor theme="5" tint="0.59996337778862885"/>
                </patternFill>
              </fill>
            </x14:dxf>
          </x14:cfRule>
          <x14:cfRule type="expression" priority="1299" id="{6A853C72-0C0A-43A5-AFDC-24A08AE938A2}">
            <xm:f>AND(B14&gt;=Einstellungen!$D$193,B14&lt;=Einstellungen!$E$193)</xm:f>
            <x14:dxf>
              <fill>
                <patternFill>
                  <bgColor theme="5" tint="0.59996337778862885"/>
                </patternFill>
              </fill>
            </x14:dxf>
          </x14:cfRule>
          <x14:cfRule type="expression" priority="1300" id="{7579A6F7-B35C-4B67-91EA-2E4D47338EBB}">
            <xm:f>AND(B14&gt;=Einstellungen!$D$192,B14&lt;=Einstellungen!$E$192)</xm:f>
            <x14:dxf>
              <fill>
                <patternFill>
                  <bgColor theme="5" tint="0.59996337778862885"/>
                </patternFill>
              </fill>
            </x14:dxf>
          </x14:cfRule>
          <xm:sqref>H14 H16 H18 H22 H24 H26 H28 H30 H32 H34 H36 H38 H40 H42 H44 H46 H48 H50 H52 H54 H56 H58 H60 H62 H64 H66 H68 H70 H72 H74 H76 H78 H80 H82 H84</xm:sqref>
        </x14:conditionalFormatting>
        <x14:conditionalFormatting xmlns:xm="http://schemas.microsoft.com/office/excel/2006/main">
          <x14:cfRule type="expression" priority="1281" id="{F4C37C67-B381-4DA1-B3C9-F9E1F3222C8A}">
            <xm:f>AND(B14&gt;=Einstellungen!$D$201,B14&lt;=Einstellungen!$E$201)</xm:f>
            <x14:dxf>
              <fill>
                <patternFill>
                  <bgColor theme="5" tint="0.59996337778862885"/>
                </patternFill>
              </fill>
            </x14:dxf>
          </x14:cfRule>
          <x14:cfRule type="expression" priority="1282" id="{0C1D532A-DDB6-4C0C-BFFA-4EFFD6591368}">
            <xm:f>AND(B14&gt;=Einstellungen!$D$200,B14&lt;=Einstellungen!$E$200)</xm:f>
            <x14:dxf>
              <fill>
                <patternFill>
                  <bgColor theme="5" tint="0.59996337778862885"/>
                </patternFill>
              </fill>
            </x14:dxf>
          </x14:cfRule>
          <x14:cfRule type="expression" priority="1283" id="{55B10C1E-B042-4257-BA06-79893ACB0D38}">
            <xm:f>AND(B14&gt;=Einstellungen!$D$199,B14&lt;=Einstellungen!$E$199)</xm:f>
            <x14:dxf>
              <fill>
                <patternFill>
                  <bgColor theme="5" tint="0.59996337778862885"/>
                </patternFill>
              </fill>
            </x14:dxf>
          </x14:cfRule>
          <x14:cfRule type="expression" priority="1284" id="{129466FE-460F-4FAD-92E1-B02142FA2027}">
            <xm:f>AND(B14&gt;=Einstellungen!$D$198,B14&lt;=Einstellungen!$E$198)</xm:f>
            <x14:dxf>
              <fill>
                <patternFill>
                  <bgColor theme="5" tint="0.59996337778862885"/>
                </patternFill>
              </fill>
            </x14:dxf>
          </x14:cfRule>
          <x14:cfRule type="expression" priority="1285" id="{66292583-DB0C-4362-B619-74201D4BCF11}">
            <xm:f>AND(B14&gt;=Einstellungen!$D$197,B14&lt;=Einstellungen!$E$197)</xm:f>
            <x14:dxf>
              <fill>
                <patternFill>
                  <bgColor theme="5" tint="0.59996337778862885"/>
                </patternFill>
              </fill>
            </x14:dxf>
          </x14:cfRule>
          <x14:cfRule type="expression" priority="1286" id="{A0E62C4C-B1D4-46FA-8327-A66DF658D886}">
            <xm:f>AND(B14&gt;=Einstellungen!$D$196,B14&lt;=Einstellungen!$E$196)</xm:f>
            <x14:dxf>
              <fill>
                <patternFill>
                  <bgColor theme="5" tint="0.59996337778862885"/>
                </patternFill>
              </fill>
            </x14:dxf>
          </x14:cfRule>
          <x14:cfRule type="expression" priority="1287" id="{1AE8A5F6-891A-453E-8677-361B2E144C19}">
            <xm:f>AND(B14&gt;=Einstellungen!$D$195,B14&lt;=Einstellungen!$E$195)</xm:f>
            <x14:dxf>
              <fill>
                <patternFill>
                  <bgColor theme="5" tint="0.59996337778862885"/>
                </patternFill>
              </fill>
            </x14:dxf>
          </x14:cfRule>
          <x14:cfRule type="expression" priority="1288" id="{54A410F8-0A60-419B-89CB-4C394CB974F1}">
            <xm:f>AND(B14&gt;=Einstellungen!$D$194,B14&lt;=Einstellungen!$E$194)</xm:f>
            <x14:dxf>
              <fill>
                <patternFill>
                  <bgColor theme="5" tint="0.59996337778862885"/>
                </patternFill>
              </fill>
            </x14:dxf>
          </x14:cfRule>
          <x14:cfRule type="expression" priority="1289" id="{D653E25C-D83F-4F27-BE9A-4BE4A722DDCF}">
            <xm:f>AND(B14&gt;=Einstellungen!$D$193,B14&lt;=Einstellungen!$E$193)</xm:f>
            <x14:dxf>
              <fill>
                <patternFill>
                  <bgColor theme="5" tint="0.59996337778862885"/>
                </patternFill>
              </fill>
            </x14:dxf>
          </x14:cfRule>
          <x14:cfRule type="expression" priority="1290" id="{30210D7A-71D4-4749-8742-757A37EF0440}">
            <xm:f>AND(B14&gt;=Einstellungen!$D$192,B14&lt;=Einstellungen!$E$192)</xm:f>
            <x14:dxf>
              <fill>
                <patternFill>
                  <bgColor theme="5" tint="0.59996337778862885"/>
                </patternFill>
              </fill>
            </x14:dxf>
          </x14:cfRule>
          <xm:sqref>H15 H17 H19 H23 H25 H27 H29 H31 H33 H35 H37 H39 H41 H43 H45 H47 H49 H51 H53 H55 H57 H59 H61 H63 H65 H67 H69 H71 H73 H75 H77 H79 H81 H83 H85</xm:sqref>
        </x14:conditionalFormatting>
        <x14:conditionalFormatting xmlns:xm="http://schemas.microsoft.com/office/excel/2006/main">
          <x14:cfRule type="expression" priority="1271" id="{890C594C-60AF-4040-A3DC-CB10D95766A4}">
            <xm:f>AND(B14&gt;=Einstellungen!$D$188,B14&lt;=Einstellungen!$E$188)</xm:f>
            <x14:dxf>
              <fill>
                <patternFill>
                  <bgColor theme="7" tint="0.39994506668294322"/>
                </patternFill>
              </fill>
            </x14:dxf>
          </x14:cfRule>
          <x14:cfRule type="expression" priority="1272" id="{E14A8757-14ED-4A52-B974-68C3F743C215}">
            <xm:f>AND(B14&gt;=Einstellungen!$D$187,B14&lt;=Einstellungen!$E$187)</xm:f>
            <x14:dxf>
              <fill>
                <patternFill>
                  <bgColor theme="7" tint="0.39994506668294322"/>
                </patternFill>
              </fill>
            </x14:dxf>
          </x14:cfRule>
          <x14:cfRule type="expression" priority="1273" id="{650B8EDA-987C-40FF-9C3A-5000CE0FFCA8}">
            <xm:f>AND(B14&gt;=Einstellungen!$D$186,B14&lt;=Einstellungen!$E$186)</xm:f>
            <x14:dxf>
              <fill>
                <patternFill>
                  <bgColor theme="7" tint="0.39994506668294322"/>
                </patternFill>
              </fill>
            </x14:dxf>
          </x14:cfRule>
          <x14:cfRule type="expression" priority="1274" id="{F817A370-E4FE-4675-AA60-0ECD562F902B}">
            <xm:f>AND(B14&gt;=Einstellungen!$D$185,B14&lt;=Einstellungen!$E$185)</xm:f>
            <x14:dxf>
              <fill>
                <patternFill>
                  <bgColor theme="7" tint="0.39994506668294322"/>
                </patternFill>
              </fill>
            </x14:dxf>
          </x14:cfRule>
          <x14:cfRule type="expression" priority="1275" id="{830BF785-38A9-4302-92C4-87119FF91B80}">
            <xm:f>AND(B14&gt;=Einstellungen!$D$184,B14&lt;=Einstellungen!$E$184)</xm:f>
            <x14:dxf>
              <fill>
                <patternFill>
                  <bgColor theme="7" tint="0.39994506668294322"/>
                </patternFill>
              </fill>
            </x14:dxf>
          </x14:cfRule>
          <x14:cfRule type="expression" priority="1276" id="{9438820B-D1C0-4207-AA90-A85103A14A32}">
            <xm:f>AND(B14&gt;=Einstellungen!$D$183,B14&lt;=Einstellungen!$E$183)</xm:f>
            <x14:dxf>
              <fill>
                <patternFill>
                  <bgColor theme="7" tint="0.39994506668294322"/>
                </patternFill>
              </fill>
            </x14:dxf>
          </x14:cfRule>
          <x14:cfRule type="expression" priority="1277" id="{6379FBDC-3906-4073-8814-FECB8248B847}">
            <xm:f>AND(B14&gt;=Einstellungen!$D$182,B14&lt;=Einstellungen!$E$182)</xm:f>
            <x14:dxf>
              <fill>
                <patternFill>
                  <bgColor theme="7" tint="0.39994506668294322"/>
                </patternFill>
              </fill>
            </x14:dxf>
          </x14:cfRule>
          <x14:cfRule type="expression" priority="1278" id="{BBCD0FD6-7C75-4D5E-BD4F-545805C05857}">
            <xm:f>AND(B14&gt;=Einstellungen!$D$181,B14&lt;=Einstellungen!$E$181)</xm:f>
            <x14:dxf>
              <fill>
                <patternFill>
                  <bgColor theme="7" tint="0.39994506668294322"/>
                </patternFill>
              </fill>
            </x14:dxf>
          </x14:cfRule>
          <x14:cfRule type="expression" priority="1279" id="{1A894B37-847D-4468-8667-2519F947C916}">
            <xm:f>AND(B14&gt;=Einstellungen!$D$180,B14&lt;=Einstellungen!$E$180)</xm:f>
            <x14:dxf>
              <fill>
                <patternFill>
                  <bgColor theme="7" tint="0.39994506668294322"/>
                </patternFill>
              </fill>
            </x14:dxf>
          </x14:cfRule>
          <x14:cfRule type="expression" priority="1280" id="{B93E2E5D-0AAD-491F-A00A-82805967D90C}">
            <xm:f>AND(B14&gt;=Einstellungen!$D$179,B14&lt;=Einstellungen!$E$179)</xm:f>
            <x14:dxf>
              <fill>
                <patternFill>
                  <bgColor theme="7" tint="0.39994506668294322"/>
                </patternFill>
              </fill>
            </x14:dxf>
          </x14:cfRule>
          <xm:sqref>G15 G17 G19 G23 G25 G27 G29 G31 G33 G35 G37 G39 G41 G43 G45 G47 G49 G51 G53 G55 G57 G59 G61 G63 G65 G67 G69 G71 G73 G75 G77 G79 G81 G83 G85</xm:sqref>
        </x14:conditionalFormatting>
        <x14:conditionalFormatting xmlns:xm="http://schemas.microsoft.com/office/excel/2006/main">
          <x14:cfRule type="expression" priority="1261" id="{693A5F14-AF9F-4F00-A821-C8FFB2DFC6F4}">
            <xm:f>AND(B14&gt;=Einstellungen!$D$188,B14&lt;=Einstellungen!$E$188)</xm:f>
            <x14:dxf>
              <fill>
                <patternFill>
                  <bgColor theme="7" tint="0.39994506668294322"/>
                </patternFill>
              </fill>
            </x14:dxf>
          </x14:cfRule>
          <x14:cfRule type="expression" priority="1262" id="{043BF812-DCE0-4502-8772-2D8B8CB39EF7}">
            <xm:f>AND(B14&gt;=Einstellungen!$D$187,B14&lt;=Einstellungen!$E$187)</xm:f>
            <x14:dxf>
              <fill>
                <patternFill>
                  <bgColor theme="7" tint="0.39994506668294322"/>
                </patternFill>
              </fill>
            </x14:dxf>
          </x14:cfRule>
          <x14:cfRule type="expression" priority="1263" id="{47402AC3-BDA0-45CF-8713-94B3BB1D3A95}">
            <xm:f>AND(B14&gt;=Einstellungen!$D$186,B14&lt;=Einstellungen!$E$186)</xm:f>
            <x14:dxf>
              <fill>
                <patternFill>
                  <bgColor theme="7" tint="0.39994506668294322"/>
                </patternFill>
              </fill>
            </x14:dxf>
          </x14:cfRule>
          <x14:cfRule type="expression" priority="1264" id="{3285D2E0-2B55-4AEB-8552-447AEAB739ED}">
            <xm:f>AND(B14&gt;=Einstellungen!$D$185,B14&lt;=Einstellungen!$E$185)</xm:f>
            <x14:dxf>
              <fill>
                <patternFill>
                  <bgColor theme="7" tint="0.39994506668294322"/>
                </patternFill>
              </fill>
            </x14:dxf>
          </x14:cfRule>
          <x14:cfRule type="expression" priority="1265" id="{1BEFEDA6-DBBE-48DF-86D2-7BC2AB493412}">
            <xm:f>AND(B14&gt;=Einstellungen!$D$184,B14&lt;=Einstellungen!$E$184)</xm:f>
            <x14:dxf>
              <fill>
                <patternFill>
                  <bgColor theme="7" tint="0.39994506668294322"/>
                </patternFill>
              </fill>
            </x14:dxf>
          </x14:cfRule>
          <x14:cfRule type="expression" priority="1266" id="{419266F5-07E2-4A9F-881D-DC2E12D944BE}">
            <xm:f>AND(B14&gt;=Einstellungen!$D$183,B14&lt;=Einstellungen!$E$183)</xm:f>
            <x14:dxf>
              <fill>
                <patternFill>
                  <bgColor theme="7" tint="0.39994506668294322"/>
                </patternFill>
              </fill>
            </x14:dxf>
          </x14:cfRule>
          <x14:cfRule type="expression" priority="1267" id="{910AB0C6-066F-4CF8-98CF-0281CC18C903}">
            <xm:f>AND(B14&gt;=Einstellungen!$D$182,B14&lt;=Einstellungen!$E$182)</xm:f>
            <x14:dxf>
              <fill>
                <patternFill>
                  <bgColor theme="7" tint="0.39994506668294322"/>
                </patternFill>
              </fill>
            </x14:dxf>
          </x14:cfRule>
          <x14:cfRule type="expression" priority="1268" id="{D656B214-25E4-4B61-B20D-4EA72CBEA1C8}">
            <xm:f>AND(B14&gt;=Einstellungen!$D$181,B14&lt;=Einstellungen!$E$181)</xm:f>
            <x14:dxf>
              <fill>
                <patternFill>
                  <bgColor theme="7" tint="0.39994506668294322"/>
                </patternFill>
              </fill>
            </x14:dxf>
          </x14:cfRule>
          <x14:cfRule type="expression" priority="1269" id="{66326C8F-7873-4ABA-8067-94DC89B82F72}">
            <xm:f>AND(B14&gt;=Einstellungen!$D$180,B14&lt;=Einstellungen!$E$180)</xm:f>
            <x14:dxf>
              <fill>
                <patternFill>
                  <bgColor theme="7" tint="0.39994506668294322"/>
                </patternFill>
              </fill>
            </x14:dxf>
          </x14:cfRule>
          <x14:cfRule type="expression" priority="1270" id="{AA17C844-8928-416C-AEFA-C92A706F438E}">
            <xm:f>AND(B14&gt;=Einstellungen!$D$179,B14&lt;=Einstellungen!$E$179)</xm:f>
            <x14:dxf>
              <fill>
                <patternFill>
                  <bgColor theme="7" tint="0.39994506668294322"/>
                </patternFill>
              </fill>
            </x14:dxf>
          </x14:cfRule>
          <xm:sqref>G14 G16 G18 G22 G24 G26 G28 G30 G32 G34 G36 G38 G40 G42 G44 G46 G48 G50 G52 G54 G56 G58 G60 G62 G64 G66 G68 G70 G72 G74 G76 G78 G80 G82 G84</xm:sqref>
        </x14:conditionalFormatting>
        <x14:conditionalFormatting xmlns:xm="http://schemas.microsoft.com/office/excel/2006/main">
          <x14:cfRule type="expression" priority="1251" id="{943CEBE6-E899-45EE-AC78-5A3EA3848889}">
            <xm:f>AND(B14&gt;=Einstellungen!$D$205,B14&lt;=Einstellungen!$E$205)</xm:f>
            <x14:dxf>
              <fill>
                <patternFill>
                  <bgColor rgb="FFFFC000"/>
                </patternFill>
              </fill>
            </x14:dxf>
          </x14:cfRule>
          <x14:cfRule type="expression" priority="1252" id="{05D3F85D-2217-4072-89D6-EA3375095CFC}">
            <xm:f>AND( B14&gt;=Einstellungen!$D$206,B14&lt;=Einstellungen!$E$206)</xm:f>
            <x14:dxf>
              <fill>
                <patternFill>
                  <bgColor rgb="FFFFC000"/>
                </patternFill>
              </fill>
            </x14:dxf>
          </x14:cfRule>
          <x14:cfRule type="expression" priority="1253" id="{374267F7-AF26-4F63-B551-2AF0535D9D45}">
            <xm:f>AND(B14&gt;=Einstellungen!$D$207,B14&lt;=Einstellungen!$E$207)</xm:f>
            <x14:dxf>
              <fill>
                <patternFill>
                  <bgColor rgb="FFFFC000"/>
                </patternFill>
              </fill>
            </x14:dxf>
          </x14:cfRule>
          <x14:cfRule type="expression" priority="1254" id="{091D4C57-24E1-448D-8A12-9F44700FB12E}">
            <xm:f>AND(B14&gt;=Einstellungen!$D$208,B14&lt;=Einstellungen!$E$208)</xm:f>
            <x14:dxf>
              <fill>
                <patternFill>
                  <bgColor rgb="FFFFC000"/>
                </patternFill>
              </fill>
            </x14:dxf>
          </x14:cfRule>
          <x14:cfRule type="expression" priority="1255" id="{C154257F-04A8-4230-B727-7C8727863FEC}">
            <xm:f>AND(B14&gt;=Einstellungen!$D$209,B14&lt;=Einstellungen!$E$209)</xm:f>
            <x14:dxf>
              <fill>
                <patternFill>
                  <bgColor rgb="FFFFC000"/>
                </patternFill>
              </fill>
            </x14:dxf>
          </x14:cfRule>
          <x14:cfRule type="expression" priority="1256" id="{EA100969-73E6-4ED6-B491-C3622B06EB7A}">
            <xm:f>AND(B14&gt;=Einstellungen!$D$210,B14&lt;=Einstellungen!$E$210)</xm:f>
            <x14:dxf>
              <fill>
                <patternFill>
                  <bgColor rgb="FFFFC000"/>
                </patternFill>
              </fill>
            </x14:dxf>
          </x14:cfRule>
          <x14:cfRule type="expression" priority="1257" id="{5F2A3249-CC38-4B5D-A416-F94C7E30B36B}">
            <xm:f>AND(B14&gt;=Einstellungen!$D$211,B14&lt;=Einstellungen!$E$211)</xm:f>
            <x14:dxf>
              <fill>
                <patternFill>
                  <bgColor rgb="FFFFC000"/>
                </patternFill>
              </fill>
            </x14:dxf>
          </x14:cfRule>
          <x14:cfRule type="expression" priority="1258" id="{A895C698-841F-4540-9BB0-257B261AD65A}">
            <xm:f>AND(B14&gt;=Einstellungen!$D$212,B14&lt;=Einstellungen!$E$212)</xm:f>
            <x14:dxf>
              <fill>
                <patternFill>
                  <bgColor rgb="FFFFC000"/>
                </patternFill>
              </fill>
            </x14:dxf>
          </x14:cfRule>
          <x14:cfRule type="expression" priority="1259" id="{927919DB-1CBF-4B85-AC73-052F7A02DF0E}">
            <xm:f>AND(B14&gt;=Einstellungen!$D$213,B14&lt;=Einstellungen!$E$213)</xm:f>
            <x14:dxf>
              <fill>
                <patternFill>
                  <bgColor rgb="FFFFC000"/>
                </patternFill>
              </fill>
            </x14:dxf>
          </x14:cfRule>
          <x14:cfRule type="expression" priority="1260" id="{9C221823-0545-4138-B21D-3B61C29166BF}">
            <xm:f>AND(B14&gt;=Einstellungen!$D$214,B14&lt;=Einstellungen!$E$214)</xm:f>
            <x14:dxf>
              <fill>
                <patternFill>
                  <bgColor rgb="FFFFC000"/>
                </patternFill>
              </fill>
            </x14:dxf>
          </x14:cfRule>
          <xm:sqref>I14 I16 I18 I22 I24 I26 I28 I30 I32 I34 I36 I38 I40 I42 I44 I46 I48 I50 I52 I54 I56 I58 I60 I62 I64 I66 I68 I70 I72 I74 I76 I78 I80 I82 I84</xm:sqref>
        </x14:conditionalFormatting>
        <x14:conditionalFormatting xmlns:xm="http://schemas.microsoft.com/office/excel/2006/main">
          <x14:cfRule type="expression" priority="1241" id="{DF740FA1-B945-4975-A6EE-F2356F18D736}">
            <xm:f>AND(B14&gt;=Einstellungen!$D$205,B14&lt;=Einstellungen!$E$205)</xm:f>
            <x14:dxf>
              <fill>
                <patternFill>
                  <bgColor rgb="FFFFC000"/>
                </patternFill>
              </fill>
            </x14:dxf>
          </x14:cfRule>
          <x14:cfRule type="expression" priority="1242" id="{886DD33B-EB04-46CB-9087-C9C4831D24B6}">
            <xm:f>AND(B14&gt;=Einstellungen!$D$206,B14&lt;=Einstellungen!$E$206)</xm:f>
            <x14:dxf>
              <fill>
                <patternFill>
                  <bgColor rgb="FFFFC000"/>
                </patternFill>
              </fill>
            </x14:dxf>
          </x14:cfRule>
          <x14:cfRule type="expression" priority="1243" id="{2CB8B229-85D9-461B-A633-AC15F7EF567A}">
            <xm:f>AND(B14&gt;=Einstellungen!$D$207,B14&lt;=Einstellungen!$E$207)</xm:f>
            <x14:dxf>
              <fill>
                <patternFill>
                  <bgColor rgb="FFFFC000"/>
                </patternFill>
              </fill>
            </x14:dxf>
          </x14:cfRule>
          <x14:cfRule type="expression" priority="1244" id="{F5A8ABD8-9CD5-4B65-9A15-AE2698A0B1F7}">
            <xm:f>AND(B14&gt;=Einstellungen!$D$208,B14&lt;=Einstellungen!$E$208)</xm:f>
            <x14:dxf>
              <fill>
                <patternFill>
                  <bgColor rgb="FFFFC000"/>
                </patternFill>
              </fill>
            </x14:dxf>
          </x14:cfRule>
          <x14:cfRule type="expression" priority="1245" id="{38968A99-274B-458E-985E-877236FBD4F1}">
            <xm:f>AND(B14&gt;=Einstellungen!$D$209,B14&lt;=Einstellungen!$E$209)</xm:f>
            <x14:dxf>
              <fill>
                <patternFill>
                  <bgColor rgb="FFFFC000"/>
                </patternFill>
              </fill>
            </x14:dxf>
          </x14:cfRule>
          <x14:cfRule type="expression" priority="1246" id="{ED40DA30-25CD-4AC1-8FBB-48D559ED52E8}">
            <xm:f>AND(B14&gt;=Einstellungen!$D$210,B14&lt;=Einstellungen!$E$210)</xm:f>
            <x14:dxf>
              <fill>
                <patternFill>
                  <bgColor rgb="FFFFC000"/>
                </patternFill>
              </fill>
            </x14:dxf>
          </x14:cfRule>
          <x14:cfRule type="expression" priority="1247" id="{ACFD79E7-789B-4F5D-AD72-22CC2732118F}">
            <xm:f>AND(B14&gt;=Einstellungen!$D$211,B14&lt;=Einstellungen!$E$211)</xm:f>
            <x14:dxf>
              <fill>
                <patternFill>
                  <bgColor rgb="FFFFC000"/>
                </patternFill>
              </fill>
            </x14:dxf>
          </x14:cfRule>
          <x14:cfRule type="expression" priority="1248" id="{5513DBFE-B594-4ABE-AAC1-1E31B9415094}">
            <xm:f>AND(B14&gt;=Einstellungen!$D$212,B14&lt;=Einstellungen!$E$212)</xm:f>
            <x14:dxf>
              <fill>
                <patternFill>
                  <bgColor rgb="FFFFC000"/>
                </patternFill>
              </fill>
            </x14:dxf>
          </x14:cfRule>
          <x14:cfRule type="expression" priority="1249" id="{0DA05A75-21F2-4248-8182-537064089943}">
            <xm:f>AND(B14&gt;=Einstellungen!$D$213,B14&lt;=Einstellungen!$E$213)</xm:f>
            <x14:dxf>
              <fill>
                <patternFill>
                  <bgColor rgb="FFFFC000"/>
                </patternFill>
              </fill>
            </x14:dxf>
          </x14:cfRule>
          <x14:cfRule type="expression" priority="1250" id="{87EC45F3-41D5-4347-BAAD-70CDDA3E7F8B}">
            <xm:f>AND(B14&gt;=Einstellungen!$D$214,B14&lt;=Einstellungen!$E$214)</xm:f>
            <x14:dxf>
              <fill>
                <patternFill>
                  <bgColor rgb="FFFFC000"/>
                </patternFill>
              </fill>
            </x14:dxf>
          </x14:cfRule>
          <xm:sqref>I15 I17 I19 I23 I25 I27 I29 I31 I33 I35 I37 I39 I41 I43 I45 I47 I49 I51 I53 I55 I57 I59 I61 I63 I65 I67 I69 I71 I73 I75 I77 I79 I81 I83 I85</xm:sqref>
        </x14:conditionalFormatting>
        <x14:conditionalFormatting xmlns:xm="http://schemas.microsoft.com/office/excel/2006/main">
          <x14:cfRule type="expression" priority="1231" id="{85DFE8A2-6B14-4426-8CE7-F3034299BFC9}">
            <xm:f>AND(K12&gt;=Einstellungen!$D$201,K12&lt;=Einstellungen!$E$201)</xm:f>
            <x14:dxf>
              <fill>
                <patternFill>
                  <bgColor theme="5" tint="0.59996337778862885"/>
                </patternFill>
              </fill>
            </x14:dxf>
          </x14:cfRule>
          <x14:cfRule type="expression" priority="1232" id="{AD82B64F-D05A-443C-AEB1-34AE670BF9E7}">
            <xm:f>AND(K12&gt;=Einstellungen!$D$200,K12&lt;=Einstellungen!$E$200)</xm:f>
            <x14:dxf>
              <fill>
                <patternFill>
                  <bgColor theme="5" tint="0.59996337778862885"/>
                </patternFill>
              </fill>
            </x14:dxf>
          </x14:cfRule>
          <x14:cfRule type="expression" priority="1233" id="{A103DD24-98E5-4083-A2CF-0724DE38EA6A}">
            <xm:f>AND(K12&gt;=Einstellungen!$D$199,K12&lt;=Einstellungen!$E$199)</xm:f>
            <x14:dxf>
              <fill>
                <patternFill>
                  <bgColor theme="5" tint="0.59996337778862885"/>
                </patternFill>
              </fill>
            </x14:dxf>
          </x14:cfRule>
          <x14:cfRule type="expression" priority="1234" id="{DA08D691-8353-4440-BEBC-BBF3E2DC0791}">
            <xm:f>AND(K12&gt;=Einstellungen!$D$198,K12&lt;=Einstellungen!$E$198)</xm:f>
            <x14:dxf>
              <fill>
                <patternFill>
                  <bgColor theme="5" tint="0.59996337778862885"/>
                </patternFill>
              </fill>
            </x14:dxf>
          </x14:cfRule>
          <x14:cfRule type="expression" priority="1235" id="{97534D81-7132-4588-AF5A-2D6C5A842AD8}">
            <xm:f>AND(K12&gt;=Einstellungen!$D$197,K12&lt;=Einstellungen!$E$197)</xm:f>
            <x14:dxf>
              <fill>
                <patternFill>
                  <bgColor theme="5" tint="0.59996337778862885"/>
                </patternFill>
              </fill>
            </x14:dxf>
          </x14:cfRule>
          <x14:cfRule type="expression" priority="1236" id="{3AF2DA22-9960-48A4-985A-3704B06803C8}">
            <xm:f>AND(K12&gt;=Einstellungen!$D$196,K12&lt;=Einstellungen!$E$196)</xm:f>
            <x14:dxf>
              <fill>
                <patternFill>
                  <bgColor theme="5" tint="0.59996337778862885"/>
                </patternFill>
              </fill>
            </x14:dxf>
          </x14:cfRule>
          <x14:cfRule type="expression" priority="1237" id="{E765EF77-63EA-4B6F-A06C-2347AF757EA9}">
            <xm:f>AND(K12&gt;=Einstellungen!$D$195,K12&lt;=Einstellungen!$E$195)</xm:f>
            <x14:dxf>
              <fill>
                <patternFill>
                  <bgColor theme="5" tint="0.59996337778862885"/>
                </patternFill>
              </fill>
            </x14:dxf>
          </x14:cfRule>
          <x14:cfRule type="expression" priority="1238" id="{214D6EB6-BA91-4174-BA60-1D959A184B0B}">
            <xm:f>AND(K12&gt;=Einstellungen!$D$194,K12&lt;=Einstellungen!$E$194)</xm:f>
            <x14:dxf>
              <fill>
                <patternFill>
                  <bgColor theme="5" tint="0.59996337778862885"/>
                </patternFill>
              </fill>
            </x14:dxf>
          </x14:cfRule>
          <x14:cfRule type="expression" priority="1239" id="{AAD3DEA0-9C32-4089-8C2E-7DC743F8A8E9}">
            <xm:f>AND(K12&gt;=Einstellungen!$D$193,K12&lt;=Einstellungen!$E$193)</xm:f>
            <x14:dxf>
              <fill>
                <patternFill>
                  <bgColor theme="5" tint="0.59996337778862885"/>
                </patternFill>
              </fill>
            </x14:dxf>
          </x14:cfRule>
          <x14:cfRule type="expression" priority="1240" id="{DE68AE02-95D8-4A60-BD0D-6B1AD4ECC015}">
            <xm:f>AND(K12&gt;=Einstellungen!$D$192,K12&lt;=Einstellungen!$E$192)</xm:f>
            <x14:dxf>
              <fill>
                <patternFill>
                  <bgColor theme="5" tint="0.59996337778862885"/>
                </patternFill>
              </fill>
            </x14:dxf>
          </x14:cfRule>
          <xm:sqref>Q12</xm:sqref>
        </x14:conditionalFormatting>
        <x14:conditionalFormatting xmlns:xm="http://schemas.microsoft.com/office/excel/2006/main">
          <x14:cfRule type="expression" priority="1221" id="{FA0CCB88-4B32-4AEE-AA83-5E471488C7E3}">
            <xm:f>AND(K12&gt;=Einstellungen!$D$201,K12&lt;=Einstellungen!$E$201)</xm:f>
            <x14:dxf>
              <fill>
                <patternFill>
                  <bgColor theme="5" tint="0.59996337778862885"/>
                </patternFill>
              </fill>
            </x14:dxf>
          </x14:cfRule>
          <x14:cfRule type="expression" priority="1222" id="{151E9EB1-A190-4CED-97F8-1829E80C79AD}">
            <xm:f>AND(K12&gt;=Einstellungen!$D$200,K12&lt;=Einstellungen!$E$200)</xm:f>
            <x14:dxf>
              <fill>
                <patternFill>
                  <bgColor theme="5" tint="0.59996337778862885"/>
                </patternFill>
              </fill>
            </x14:dxf>
          </x14:cfRule>
          <x14:cfRule type="expression" priority="1223" id="{5221D089-9BDB-4060-903B-0CA1BF175B3D}">
            <xm:f>AND(K12&gt;=Einstellungen!$D$199,K12&lt;=Einstellungen!$E$199)</xm:f>
            <x14:dxf>
              <fill>
                <patternFill>
                  <bgColor theme="5" tint="0.59996337778862885"/>
                </patternFill>
              </fill>
            </x14:dxf>
          </x14:cfRule>
          <x14:cfRule type="expression" priority="1224" id="{07143F5F-4334-4454-8998-C59C5CFD52C6}">
            <xm:f>AND(K12&gt;=Einstellungen!$D$198,K12&lt;=Einstellungen!$E$198)</xm:f>
            <x14:dxf>
              <fill>
                <patternFill>
                  <bgColor theme="5" tint="0.59996337778862885"/>
                </patternFill>
              </fill>
            </x14:dxf>
          </x14:cfRule>
          <x14:cfRule type="expression" priority="1225" id="{77325C01-6E40-4DBD-979D-D5F323BB17A6}">
            <xm:f>AND(K12&gt;=Einstellungen!$D$197,K12&lt;=Einstellungen!$E$197)</xm:f>
            <x14:dxf>
              <fill>
                <patternFill>
                  <bgColor theme="5" tint="0.59996337778862885"/>
                </patternFill>
              </fill>
            </x14:dxf>
          </x14:cfRule>
          <x14:cfRule type="expression" priority="1226" id="{370944FB-0EE6-4FBB-A172-89C85B875CA4}">
            <xm:f>AND(K12&gt;=Einstellungen!$D$196,K12&lt;=Einstellungen!$E$196)</xm:f>
            <x14:dxf>
              <fill>
                <patternFill>
                  <bgColor theme="5" tint="0.59996337778862885"/>
                </patternFill>
              </fill>
            </x14:dxf>
          </x14:cfRule>
          <x14:cfRule type="expression" priority="1227" id="{44056C79-391C-4E58-9A5F-249C0945B5CF}">
            <xm:f>AND(K12&gt;=Einstellungen!$D$195,K12&lt;=Einstellungen!$E$195)</xm:f>
            <x14:dxf>
              <fill>
                <patternFill>
                  <bgColor theme="5" tint="0.59996337778862885"/>
                </patternFill>
              </fill>
            </x14:dxf>
          </x14:cfRule>
          <x14:cfRule type="expression" priority="1228" id="{2E279B45-3EE3-4AA3-A707-06CEC3D9FB30}">
            <xm:f>AND(K12&gt;=Einstellungen!$D$194,K12&lt;=Einstellungen!$E$194)</xm:f>
            <x14:dxf>
              <fill>
                <patternFill>
                  <bgColor theme="5" tint="0.59996337778862885"/>
                </patternFill>
              </fill>
            </x14:dxf>
          </x14:cfRule>
          <x14:cfRule type="expression" priority="1229" id="{8D32743C-BB91-489E-BBB2-C04C8FB4265E}">
            <xm:f>AND(K12&gt;=Einstellungen!$D$193,K12&lt;=Einstellungen!$E$193)</xm:f>
            <x14:dxf>
              <fill>
                <patternFill>
                  <bgColor theme="5" tint="0.59996337778862885"/>
                </patternFill>
              </fill>
            </x14:dxf>
          </x14:cfRule>
          <x14:cfRule type="expression" priority="1230" id="{4A0F91A4-FFF3-4971-87E7-F51C89F2E7F8}">
            <xm:f>AND(K12&gt;=Einstellungen!$D$192,K12&lt;=Einstellungen!$E$192)</xm:f>
            <x14:dxf>
              <fill>
                <patternFill>
                  <bgColor theme="5" tint="0.59996337778862885"/>
                </patternFill>
              </fill>
            </x14:dxf>
          </x14:cfRule>
          <xm:sqref>Q13</xm:sqref>
        </x14:conditionalFormatting>
        <x14:conditionalFormatting xmlns:xm="http://schemas.microsoft.com/office/excel/2006/main">
          <x14:cfRule type="expression" priority="1211" id="{B459AFA4-5150-4094-AD68-58AA8D45E5BF}">
            <xm:f>AND(K12&gt;=Einstellungen!$D$205,K12&lt;=Einstellungen!$E$205)</xm:f>
            <x14:dxf>
              <fill>
                <patternFill>
                  <bgColor rgb="FFFFC000"/>
                </patternFill>
              </fill>
            </x14:dxf>
          </x14:cfRule>
          <x14:cfRule type="expression" priority="1212" id="{D482E0CB-9785-46AA-8E89-DDF28337EE73}">
            <xm:f>AND( K12&gt;=Einstellungen!$D$206,K12&lt;=Einstellungen!$E$206)</xm:f>
            <x14:dxf>
              <fill>
                <patternFill>
                  <bgColor rgb="FFFFC000"/>
                </patternFill>
              </fill>
            </x14:dxf>
          </x14:cfRule>
          <x14:cfRule type="expression" priority="1213" id="{D141452B-E349-4FCC-983D-3A900C9C6514}">
            <xm:f>AND(K12&gt;=Einstellungen!$D$207,K12&lt;=Einstellungen!$E$207)</xm:f>
            <x14:dxf>
              <fill>
                <patternFill>
                  <bgColor rgb="FFFFC000"/>
                </patternFill>
              </fill>
            </x14:dxf>
          </x14:cfRule>
          <x14:cfRule type="expression" priority="1214" id="{9F6C534F-D3EE-4D26-8653-39DF3FBEEE8F}">
            <xm:f>AND(K12&gt;=Einstellungen!$D$208,K12&lt;=Einstellungen!$E$208)</xm:f>
            <x14:dxf>
              <fill>
                <patternFill>
                  <bgColor rgb="FFFFC000"/>
                </patternFill>
              </fill>
            </x14:dxf>
          </x14:cfRule>
          <x14:cfRule type="expression" priority="1215" id="{F31B9E71-B1DC-4787-95EF-1EBF156519A0}">
            <xm:f>AND(K12&gt;=Einstellungen!$D$209,K12&lt;=Einstellungen!$E$209)</xm:f>
            <x14:dxf>
              <fill>
                <patternFill>
                  <bgColor rgb="FFFFC000"/>
                </patternFill>
              </fill>
            </x14:dxf>
          </x14:cfRule>
          <x14:cfRule type="expression" priority="1216" id="{DF43339F-5819-47CE-900D-2D4B6FB56140}">
            <xm:f>AND(K12&gt;=Einstellungen!$D$210,K12&lt;=Einstellungen!$E$210)</xm:f>
            <x14:dxf>
              <fill>
                <patternFill>
                  <bgColor rgb="FFFFC000"/>
                </patternFill>
              </fill>
            </x14:dxf>
          </x14:cfRule>
          <x14:cfRule type="expression" priority="1217" id="{64731C92-8774-456F-9818-86FB5852C988}">
            <xm:f>AND(K12&gt;=Einstellungen!$D$211,K12&lt;=Einstellungen!$E$211)</xm:f>
            <x14:dxf>
              <fill>
                <patternFill>
                  <bgColor rgb="FFFFC000"/>
                </patternFill>
              </fill>
            </x14:dxf>
          </x14:cfRule>
          <x14:cfRule type="expression" priority="1218" id="{A99415B7-BD9D-4876-92C3-3DFF58F1B780}">
            <xm:f>AND(K12&gt;=Einstellungen!$D$212,K12&lt;=Einstellungen!$E$212)</xm:f>
            <x14:dxf>
              <fill>
                <patternFill>
                  <bgColor rgb="FFFFC000"/>
                </patternFill>
              </fill>
            </x14:dxf>
          </x14:cfRule>
          <x14:cfRule type="expression" priority="1219" id="{0E7F0CEE-F003-427F-AF7D-E1A154AF3E9A}">
            <xm:f>AND(K12&gt;=Einstellungen!$D$213,K12&lt;=Einstellungen!$E$213)</xm:f>
            <x14:dxf>
              <fill>
                <patternFill>
                  <bgColor rgb="FFFFC000"/>
                </patternFill>
              </fill>
            </x14:dxf>
          </x14:cfRule>
          <x14:cfRule type="expression" priority="1220" id="{2E6A8EF7-AF95-4443-9652-EEB09CBDC38A}">
            <xm:f>AND(K12&gt;=Einstellungen!$D$214,K12&lt;=Einstellungen!$E$214)</xm:f>
            <x14:dxf>
              <fill>
                <patternFill>
                  <bgColor rgb="FFFFC000"/>
                </patternFill>
              </fill>
            </x14:dxf>
          </x14:cfRule>
          <xm:sqref>R12</xm:sqref>
        </x14:conditionalFormatting>
        <x14:conditionalFormatting xmlns:xm="http://schemas.microsoft.com/office/excel/2006/main">
          <x14:cfRule type="expression" priority="1201" id="{A13BFA8E-E15A-4CFB-9F15-11F0851A15AB}">
            <xm:f>AND(K12&gt;=Einstellungen!$D$205,K12&lt;=Einstellungen!$E$205)</xm:f>
            <x14:dxf>
              <fill>
                <patternFill>
                  <bgColor rgb="FFFFC000"/>
                </patternFill>
              </fill>
            </x14:dxf>
          </x14:cfRule>
          <x14:cfRule type="expression" priority="1202" id="{A4AC11C4-9A72-4417-92AA-EB33B304A838}">
            <xm:f>AND(K12&gt;=Einstellungen!$D$206,K12&lt;=Einstellungen!$E$206)</xm:f>
            <x14:dxf>
              <fill>
                <patternFill>
                  <bgColor rgb="FFFFC000"/>
                </patternFill>
              </fill>
            </x14:dxf>
          </x14:cfRule>
          <x14:cfRule type="expression" priority="1203" id="{674A718F-91C2-42E1-93C3-32EC6D212446}">
            <xm:f>AND(K12&gt;=Einstellungen!$D$207,K12&lt;=Einstellungen!$E$207)</xm:f>
            <x14:dxf>
              <fill>
                <patternFill>
                  <bgColor rgb="FFFFC000"/>
                </patternFill>
              </fill>
            </x14:dxf>
          </x14:cfRule>
          <x14:cfRule type="expression" priority="1204" id="{194B73CE-31EA-40C4-9E9A-9454EC7F83F4}">
            <xm:f>AND(K12&gt;=Einstellungen!$D$208,K12&lt;=Einstellungen!$E$208)</xm:f>
            <x14:dxf>
              <fill>
                <patternFill>
                  <bgColor rgb="FFFFC000"/>
                </patternFill>
              </fill>
            </x14:dxf>
          </x14:cfRule>
          <x14:cfRule type="expression" priority="1205" id="{C3B14DD1-43CD-4AD0-AACA-A9379D251495}">
            <xm:f>AND(K12&gt;=Einstellungen!$D$209,K12&lt;=Einstellungen!$E$209)</xm:f>
            <x14:dxf>
              <fill>
                <patternFill>
                  <bgColor rgb="FFFFC000"/>
                </patternFill>
              </fill>
            </x14:dxf>
          </x14:cfRule>
          <x14:cfRule type="expression" priority="1206" id="{498CFD1B-C358-46D3-9BCC-9A06B2F07A64}">
            <xm:f>AND(K12&gt;=Einstellungen!$D$210,K12&lt;=Einstellungen!$E$210)</xm:f>
            <x14:dxf>
              <fill>
                <patternFill>
                  <bgColor rgb="FFFFC000"/>
                </patternFill>
              </fill>
            </x14:dxf>
          </x14:cfRule>
          <x14:cfRule type="expression" priority="1207" id="{D0E515B6-379C-42F0-A237-2A42670F6FFA}">
            <xm:f>AND(K12&gt;=Einstellungen!$D$211,K12&lt;=Einstellungen!$E$211)</xm:f>
            <x14:dxf>
              <fill>
                <patternFill>
                  <bgColor rgb="FFFFC000"/>
                </patternFill>
              </fill>
            </x14:dxf>
          </x14:cfRule>
          <x14:cfRule type="expression" priority="1208" id="{820B55CA-0604-48A7-A027-59F5E7CBDC60}">
            <xm:f>AND(K12&gt;=Einstellungen!$D$212,K12&lt;=Einstellungen!$E$212)</xm:f>
            <x14:dxf>
              <fill>
                <patternFill>
                  <bgColor rgb="FFFFC000"/>
                </patternFill>
              </fill>
            </x14:dxf>
          </x14:cfRule>
          <x14:cfRule type="expression" priority="1209" id="{EC43933C-E2C4-4106-ABCE-1D3EF0E2B774}">
            <xm:f>AND(K12&gt;=Einstellungen!$D$213,K12&lt;=Einstellungen!$E$213)</xm:f>
            <x14:dxf>
              <fill>
                <patternFill>
                  <bgColor rgb="FFFFC000"/>
                </patternFill>
              </fill>
            </x14:dxf>
          </x14:cfRule>
          <x14:cfRule type="expression" priority="1210" id="{B299CF62-6627-44F6-84F8-3C17F1B6F83C}">
            <xm:f>AND(K12&gt;=Einstellungen!$D$214,K12&lt;=Einstellungen!$E$214)</xm:f>
            <x14:dxf>
              <fill>
                <patternFill>
                  <bgColor rgb="FFFFC000"/>
                </patternFill>
              </fill>
            </x14:dxf>
          </x14:cfRule>
          <xm:sqref>R13</xm:sqref>
        </x14:conditionalFormatting>
        <x14:conditionalFormatting xmlns:xm="http://schemas.microsoft.com/office/excel/2006/main">
          <x14:cfRule type="expression" priority="1191" id="{713004CA-157A-469A-A3E3-D426C284DB74}">
            <xm:f>AND(K12&gt;=Einstellungen!$D$218,K12&lt;=Einstellungen!$E$218)</xm:f>
            <x14:dxf>
              <fill>
                <patternFill>
                  <bgColor theme="2" tint="-0.24994659260841701"/>
                </patternFill>
              </fill>
            </x14:dxf>
          </x14:cfRule>
          <x14:cfRule type="expression" priority="1192" id="{DD1DE7A5-351A-4539-9719-608179455CE2}">
            <xm:f>AND( K12&gt;=Einstellungen!$D$219,K12&lt;=Einstellungen!$E$219)</xm:f>
            <x14:dxf>
              <fill>
                <patternFill>
                  <bgColor theme="2" tint="-0.24994659260841701"/>
                </patternFill>
              </fill>
            </x14:dxf>
          </x14:cfRule>
          <x14:cfRule type="expression" priority="1193" id="{C3EFB077-BA6A-4192-9644-769D5084AEB3}">
            <xm:f>AND(K12&gt;=Einstellungen!$D$220,K12&lt;=Einstellungen!$E$220)</xm:f>
            <x14:dxf>
              <fill>
                <patternFill>
                  <bgColor theme="2" tint="-0.24994659260841701"/>
                </patternFill>
              </fill>
            </x14:dxf>
          </x14:cfRule>
          <x14:cfRule type="expression" priority="1194" id="{5EA73958-5BAF-4243-8865-60C8016A6C2B}">
            <xm:f>AND(K12&gt;=Einstellungen!$D$221,K12&lt;=Einstellungen!$E$221)</xm:f>
            <x14:dxf>
              <fill>
                <patternFill>
                  <bgColor theme="2" tint="-0.24994659260841701"/>
                </patternFill>
              </fill>
            </x14:dxf>
          </x14:cfRule>
          <x14:cfRule type="expression" priority="1195" id="{413EC2CA-AF72-49E0-82F1-F40453D77981}">
            <xm:f>AND(K12&gt;=Einstellungen!$D$222,K12&lt;=Einstellungen!$E$222)</xm:f>
            <x14:dxf>
              <fill>
                <patternFill>
                  <bgColor theme="2" tint="-0.24994659260841701"/>
                </patternFill>
              </fill>
            </x14:dxf>
          </x14:cfRule>
          <x14:cfRule type="expression" priority="1196" id="{45C0FBC7-145C-4FEB-94D6-0ED2913BF553}">
            <xm:f>AND(K12&gt;=Einstellungen!$D$223,K12&lt;=Einstellungen!$E$223)</xm:f>
            <x14:dxf>
              <fill>
                <patternFill>
                  <bgColor theme="2" tint="-0.24994659260841701"/>
                </patternFill>
              </fill>
            </x14:dxf>
          </x14:cfRule>
          <x14:cfRule type="expression" priority="1197" id="{1329BAE6-E53D-430E-BD28-0F0830F26424}">
            <xm:f>AND(K12&gt;=Einstellungen!$D$224,K12&lt;=Einstellungen!$E$224)</xm:f>
            <x14:dxf>
              <fill>
                <patternFill>
                  <bgColor theme="2" tint="-0.24994659260841701"/>
                </patternFill>
              </fill>
            </x14:dxf>
          </x14:cfRule>
          <x14:cfRule type="expression" priority="1198" id="{9E36AA2A-B04C-433F-8AE3-F64974A68940}">
            <xm:f>AND(K12&gt;=Einstellungen!$D$225,K12&lt;=Einstellungen!$E$225)</xm:f>
            <x14:dxf>
              <fill>
                <patternFill>
                  <bgColor theme="2" tint="-0.24994659260841701"/>
                </patternFill>
              </fill>
            </x14:dxf>
          </x14:cfRule>
          <x14:cfRule type="expression" priority="1199" id="{E6BCBD46-9667-41B9-B715-BA311B0F77A7}">
            <xm:f>AND(K12&gt;=Einstellungen!$D$226,K12&lt;=Einstellungen!$E$226)</xm:f>
            <x14:dxf>
              <fill>
                <patternFill>
                  <bgColor theme="2" tint="-0.24994659260841701"/>
                </patternFill>
              </fill>
            </x14:dxf>
          </x14:cfRule>
          <x14:cfRule type="expression" priority="1200" id="{5532D4BF-8A7C-43FA-8317-E55B6D6D733D}">
            <xm:f>AND(K12&gt;=Einstellungen!$D$227,K12&lt;=Einstellungen!$E$227)</xm:f>
            <x14:dxf>
              <fill>
                <patternFill>
                  <bgColor theme="2" tint="-0.24994659260841701"/>
                </patternFill>
              </fill>
            </x14:dxf>
          </x14:cfRule>
          <xm:sqref>S12</xm:sqref>
        </x14:conditionalFormatting>
        <x14:conditionalFormatting xmlns:xm="http://schemas.microsoft.com/office/excel/2006/main">
          <x14:cfRule type="expression" priority="1181" id="{A9D25E6A-3147-49B0-9B77-8EE6D341F21F}">
            <xm:f>AND(K12&gt;=Einstellungen!$D$218,K12&lt;=Einstellungen!$E$218)</xm:f>
            <x14:dxf>
              <fill>
                <patternFill>
                  <bgColor theme="2" tint="-0.24994659260841701"/>
                </patternFill>
              </fill>
            </x14:dxf>
          </x14:cfRule>
          <x14:cfRule type="expression" priority="1182" id="{2809F5DA-0EA6-4E19-8412-D9954B2D128E}">
            <xm:f>AND( K12&gt;=Einstellungen!$D$219,K12&lt;=Einstellungen!$E$219)</xm:f>
            <x14:dxf>
              <fill>
                <patternFill>
                  <bgColor theme="2" tint="-0.24994659260841701"/>
                </patternFill>
              </fill>
            </x14:dxf>
          </x14:cfRule>
          <x14:cfRule type="expression" priority="1183" id="{1A16D9C9-4BD1-4365-AA26-74289CCB60D8}">
            <xm:f>AND(K12&gt;=Einstellungen!$D$220,K12&lt;=Einstellungen!$E$220)</xm:f>
            <x14:dxf>
              <fill>
                <patternFill>
                  <bgColor theme="2" tint="-0.24994659260841701"/>
                </patternFill>
              </fill>
            </x14:dxf>
          </x14:cfRule>
          <x14:cfRule type="expression" priority="1184" id="{761F76A4-DF80-41E1-B43E-ADC0765A6545}">
            <xm:f>AND(K12&gt;=Einstellungen!$D$221,K12&lt;=Einstellungen!$E$221)</xm:f>
            <x14:dxf>
              <fill>
                <patternFill>
                  <bgColor theme="2" tint="-0.24994659260841701"/>
                </patternFill>
              </fill>
            </x14:dxf>
          </x14:cfRule>
          <x14:cfRule type="expression" priority="1185" id="{7E106E12-B43C-4A61-9AF9-F4FC9DB4AFE2}">
            <xm:f>AND(K12&gt;=Einstellungen!$D$222,K12&lt;=Einstellungen!$E$222)</xm:f>
            <x14:dxf>
              <fill>
                <patternFill>
                  <bgColor theme="2" tint="-0.24994659260841701"/>
                </patternFill>
              </fill>
            </x14:dxf>
          </x14:cfRule>
          <x14:cfRule type="expression" priority="1186" id="{D7E81107-35F9-4D3B-B28F-EEA4E28EE128}">
            <xm:f>AND(K12&gt;=Einstellungen!$D$223,K12&lt;=Einstellungen!$E$223)</xm:f>
            <x14:dxf>
              <fill>
                <patternFill>
                  <bgColor theme="2" tint="-0.24994659260841701"/>
                </patternFill>
              </fill>
            </x14:dxf>
          </x14:cfRule>
          <x14:cfRule type="expression" priority="1187" id="{688DE83F-D688-4EE6-BE41-A842B09FACA5}">
            <xm:f>AND(K12&gt;=Einstellungen!$D$224,K12&lt;=Einstellungen!$E$224)</xm:f>
            <x14:dxf>
              <fill>
                <patternFill>
                  <bgColor theme="2" tint="-0.24994659260841701"/>
                </patternFill>
              </fill>
            </x14:dxf>
          </x14:cfRule>
          <x14:cfRule type="expression" priority="1188" id="{11565421-5378-4C6C-9252-5CB530B6A438}">
            <xm:f>AND(K12&gt;=Einstellungen!$D$225,K12&lt;=Einstellungen!$E$225)</xm:f>
            <x14:dxf>
              <fill>
                <patternFill>
                  <bgColor theme="2" tint="-0.24994659260841701"/>
                </patternFill>
              </fill>
            </x14:dxf>
          </x14:cfRule>
          <x14:cfRule type="expression" priority="1189" id="{9F4CD0C4-AC30-4E10-8C27-04BFEAC087E5}">
            <xm:f>AND(K12&gt;=Einstellungen!$D$226,K12&lt;=Einstellungen!$E$226)</xm:f>
            <x14:dxf>
              <fill>
                <patternFill>
                  <bgColor theme="2" tint="-0.24994659260841701"/>
                </patternFill>
              </fill>
            </x14:dxf>
          </x14:cfRule>
          <x14:cfRule type="expression" priority="1190" id="{53434C03-21A5-4021-954F-EF8C94F1F37B}">
            <xm:f>AND(K12&gt;=Einstellungen!$D$227,K12&lt;=Einstellungen!$E$227)</xm:f>
            <x14:dxf>
              <fill>
                <patternFill>
                  <bgColor theme="2" tint="-0.24994659260841701"/>
                </patternFill>
              </fill>
            </x14:dxf>
          </x14:cfRule>
          <xm:sqref>S13</xm:sqref>
        </x14:conditionalFormatting>
        <x14:conditionalFormatting xmlns:xm="http://schemas.microsoft.com/office/excel/2006/main">
          <x14:cfRule type="expression" priority="1171" id="{3AE92A67-EF79-472C-9FAD-CABF1A78EBA7}">
            <xm:f>AND(K14&gt;=Einstellungen!$D$218,K14&lt;=Einstellungen!$E$218)</xm:f>
            <x14:dxf>
              <fill>
                <patternFill>
                  <bgColor theme="2" tint="-0.24994659260841701"/>
                </patternFill>
              </fill>
            </x14:dxf>
          </x14:cfRule>
          <x14:cfRule type="expression" priority="1172" id="{640A7EE9-9DB7-45DA-9163-233054C6CDB8}">
            <xm:f>AND( K14&gt;=Einstellungen!$D$219,K14&lt;=Einstellungen!$E$219)</xm:f>
            <x14:dxf>
              <fill>
                <patternFill>
                  <bgColor theme="2" tint="-0.24994659260841701"/>
                </patternFill>
              </fill>
            </x14:dxf>
          </x14:cfRule>
          <x14:cfRule type="expression" priority="1173" id="{E28A986D-1B70-4DC2-98D0-F449EF0CF6FF}">
            <xm:f>AND(K14&gt;=Einstellungen!$D$220,K14&lt;=Einstellungen!$E$220)</xm:f>
            <x14:dxf>
              <fill>
                <patternFill>
                  <bgColor theme="2" tint="-0.24994659260841701"/>
                </patternFill>
              </fill>
            </x14:dxf>
          </x14:cfRule>
          <x14:cfRule type="expression" priority="1174" id="{065052D8-B454-4441-A646-1682D0314E21}">
            <xm:f>AND(K14&gt;=Einstellungen!$D$221,K14&lt;=Einstellungen!$E$221)</xm:f>
            <x14:dxf>
              <fill>
                <patternFill>
                  <bgColor theme="2" tint="-0.24994659260841701"/>
                </patternFill>
              </fill>
            </x14:dxf>
          </x14:cfRule>
          <x14:cfRule type="expression" priority="1175" id="{792BD43E-3B87-471C-88D7-95B8A7529F19}">
            <xm:f>AND(K14&gt;=Einstellungen!$D$222,K14&lt;=Einstellungen!$E$222)</xm:f>
            <x14:dxf>
              <fill>
                <patternFill>
                  <bgColor theme="2" tint="-0.24994659260841701"/>
                </patternFill>
              </fill>
            </x14:dxf>
          </x14:cfRule>
          <x14:cfRule type="expression" priority="1176" id="{D3BD3111-C8D4-45C5-83AF-B29FD12B6D3D}">
            <xm:f>AND(K14&gt;=Einstellungen!$D$223,K14&lt;=Einstellungen!$E$223)</xm:f>
            <x14:dxf>
              <fill>
                <patternFill>
                  <bgColor theme="2" tint="-0.24994659260841701"/>
                </patternFill>
              </fill>
            </x14:dxf>
          </x14:cfRule>
          <x14:cfRule type="expression" priority="1177" id="{F5A7771D-E00E-4F86-A123-DACCE536CADF}">
            <xm:f>AND(K14&gt;=Einstellungen!$D$224,K14&lt;=Einstellungen!$E$224)</xm:f>
            <x14:dxf>
              <fill>
                <patternFill>
                  <bgColor theme="2" tint="-0.24994659260841701"/>
                </patternFill>
              </fill>
            </x14:dxf>
          </x14:cfRule>
          <x14:cfRule type="expression" priority="1178" id="{5FEEB940-F8DB-4689-9198-59FA6CA9192F}">
            <xm:f>AND(K14&gt;=Einstellungen!$D$225,K14&lt;=Einstellungen!$E$225)</xm:f>
            <x14:dxf>
              <fill>
                <patternFill>
                  <bgColor theme="2" tint="-0.24994659260841701"/>
                </patternFill>
              </fill>
            </x14:dxf>
          </x14:cfRule>
          <x14:cfRule type="expression" priority="1179" id="{55F49A4F-2ECF-472C-8F4F-E2ECE1028520}">
            <xm:f>AND(K14&gt;=Einstellungen!$D$226,K14&lt;=Einstellungen!$E$226)</xm:f>
            <x14:dxf>
              <fill>
                <patternFill>
                  <bgColor theme="2" tint="-0.24994659260841701"/>
                </patternFill>
              </fill>
            </x14:dxf>
          </x14:cfRule>
          <x14:cfRule type="expression" priority="1180" id="{A71816E8-70DB-4E53-A855-FD8AFD1A050E}">
            <xm:f>AND(K14&gt;=Einstellungen!$D$227,K14&lt;=Einstellungen!$E$227)</xm:f>
            <x14:dxf>
              <fill>
                <patternFill>
                  <bgColor theme="2" tint="-0.24994659260841701"/>
                </patternFill>
              </fill>
            </x14:dxf>
          </x14:cfRule>
          <xm:sqref>S14 S16 S18 S24 S26 S28 S30 S32 S34 S36 S38 S40 S42 S44 S46 S48 S50 S52 S54 S56 S58 S60 S62 S64 S66 S68 S70 S72 S74 S76 S78 S80 S82 S84</xm:sqref>
        </x14:conditionalFormatting>
        <x14:conditionalFormatting xmlns:xm="http://schemas.microsoft.com/office/excel/2006/main">
          <x14:cfRule type="expression" priority="1161" id="{310E950E-4C66-4D74-99CC-1FEEF56231BE}">
            <xm:f>AND(K14&gt;=Einstellungen!$D$218,K14&lt;=Einstellungen!$E$218)</xm:f>
            <x14:dxf>
              <fill>
                <patternFill>
                  <bgColor theme="2" tint="-0.24994659260841701"/>
                </patternFill>
              </fill>
            </x14:dxf>
          </x14:cfRule>
          <x14:cfRule type="expression" priority="1162" id="{E81C5054-8372-4663-AB21-AF65F15AEE66}">
            <xm:f>AND( K14&gt;=Einstellungen!$D$219,K14&lt;=Einstellungen!$E$219)</xm:f>
            <x14:dxf>
              <fill>
                <patternFill>
                  <bgColor theme="2" tint="-0.24994659260841701"/>
                </patternFill>
              </fill>
            </x14:dxf>
          </x14:cfRule>
          <x14:cfRule type="expression" priority="1163" id="{9C06210D-B6CD-4446-B634-BB54AE9C8A79}">
            <xm:f>AND(K14&gt;=Einstellungen!$D$220,K14&lt;=Einstellungen!$E$220)</xm:f>
            <x14:dxf>
              <fill>
                <patternFill>
                  <bgColor theme="2" tint="-0.24994659260841701"/>
                </patternFill>
              </fill>
            </x14:dxf>
          </x14:cfRule>
          <x14:cfRule type="expression" priority="1164" id="{636B3885-E1E7-4FC8-A71C-FF4DDAD1A7FE}">
            <xm:f>AND(K14&gt;=Einstellungen!$D$221,K14&lt;=Einstellungen!$E$221)</xm:f>
            <x14:dxf>
              <fill>
                <patternFill>
                  <bgColor theme="2" tint="-0.24994659260841701"/>
                </patternFill>
              </fill>
            </x14:dxf>
          </x14:cfRule>
          <x14:cfRule type="expression" priority="1165" id="{24223E24-1E53-4193-AA7B-AFDD0B42958E}">
            <xm:f>AND(K14&gt;=Einstellungen!$D$222,K14&lt;=Einstellungen!$E$222)</xm:f>
            <x14:dxf>
              <fill>
                <patternFill>
                  <bgColor theme="2" tint="-0.24994659260841701"/>
                </patternFill>
              </fill>
            </x14:dxf>
          </x14:cfRule>
          <x14:cfRule type="expression" priority="1166" id="{064AFFAB-C024-41FE-9B81-2B3E7FB751C9}">
            <xm:f>AND(K14&gt;=Einstellungen!$D$223,K14&lt;=Einstellungen!$E$223)</xm:f>
            <x14:dxf>
              <fill>
                <patternFill>
                  <bgColor theme="2" tint="-0.24994659260841701"/>
                </patternFill>
              </fill>
            </x14:dxf>
          </x14:cfRule>
          <x14:cfRule type="expression" priority="1167" id="{A9047921-B338-497D-A93E-FD974BB00EA3}">
            <xm:f>AND(K14&gt;=Einstellungen!$D$224,K14&lt;=Einstellungen!$E$224)</xm:f>
            <x14:dxf>
              <fill>
                <patternFill>
                  <bgColor theme="2" tint="-0.24994659260841701"/>
                </patternFill>
              </fill>
            </x14:dxf>
          </x14:cfRule>
          <x14:cfRule type="expression" priority="1168" id="{C1DF4C3E-DF68-4650-8C9C-389F9B448A4B}">
            <xm:f>AND(K14&gt;=Einstellungen!$D$225,K14&lt;=Einstellungen!$E$225)</xm:f>
            <x14:dxf>
              <fill>
                <patternFill>
                  <bgColor theme="2" tint="-0.24994659260841701"/>
                </patternFill>
              </fill>
            </x14:dxf>
          </x14:cfRule>
          <x14:cfRule type="expression" priority="1169" id="{87B3FE8B-0550-4A52-9A84-EB8C6C4EE2E7}">
            <xm:f>AND(K14&gt;=Einstellungen!$D$226,K14&lt;=Einstellungen!$E$226)</xm:f>
            <x14:dxf>
              <fill>
                <patternFill>
                  <bgColor theme="2" tint="-0.24994659260841701"/>
                </patternFill>
              </fill>
            </x14:dxf>
          </x14:cfRule>
          <x14:cfRule type="expression" priority="1170" id="{9BB78F3E-B039-41F1-B7C0-337666490AE0}">
            <xm:f>AND(K14&gt;=Einstellungen!$D$227,K14&lt;=Einstellungen!$E$227)</xm:f>
            <x14:dxf>
              <fill>
                <patternFill>
                  <bgColor theme="2" tint="-0.24994659260841701"/>
                </patternFill>
              </fill>
            </x14:dxf>
          </x14:cfRule>
          <xm:sqref>S15 S17 S19 S25 S27 S29 S31 S33 S35 S37 S39 S41 S43 S45 S47 S49 S51 S53 S55 S57 S59 S61 S63 S65 S67 S69 S71 S73 S75 S77 S79 S81 S83 S85</xm:sqref>
        </x14:conditionalFormatting>
        <x14:conditionalFormatting xmlns:xm="http://schemas.microsoft.com/office/excel/2006/main">
          <x14:cfRule type="expression" priority="1151" id="{B65FA684-C1DB-41DC-8307-690AB4333B8E}">
            <xm:f>AND(K12&gt;=Einstellungen!$D$188,K12&lt;=Einstellungen!$E$188)</xm:f>
            <x14:dxf>
              <fill>
                <patternFill>
                  <bgColor theme="7" tint="0.39994506668294322"/>
                </patternFill>
              </fill>
            </x14:dxf>
          </x14:cfRule>
          <x14:cfRule type="expression" priority="1152" id="{B1C2F305-18DA-4EA9-9ADE-B4D756E8E38D}">
            <xm:f>AND(K12&gt;=Einstellungen!$D$187,K12&lt;=Einstellungen!$E$187)</xm:f>
            <x14:dxf>
              <fill>
                <patternFill>
                  <bgColor theme="7" tint="0.39994506668294322"/>
                </patternFill>
              </fill>
            </x14:dxf>
          </x14:cfRule>
          <x14:cfRule type="expression" priority="1153" id="{43E34815-3F26-4297-BF4A-61672512E218}">
            <xm:f>AND(K12&gt;=Einstellungen!$D$186,K12&lt;=Einstellungen!$E$186)</xm:f>
            <x14:dxf>
              <fill>
                <patternFill>
                  <bgColor theme="7" tint="0.39994506668294322"/>
                </patternFill>
              </fill>
            </x14:dxf>
          </x14:cfRule>
          <x14:cfRule type="expression" priority="1154" id="{ED27BC77-8A7D-4806-9DFA-FE26A7AE48EA}">
            <xm:f>AND(K12&gt;=Einstellungen!$D$185,K12&lt;=Einstellungen!$E$185)</xm:f>
            <x14:dxf>
              <fill>
                <patternFill>
                  <bgColor theme="7" tint="0.39994506668294322"/>
                </patternFill>
              </fill>
            </x14:dxf>
          </x14:cfRule>
          <x14:cfRule type="expression" priority="1155" id="{8EF9F7B4-38A1-44E1-9EEB-EE94F5BC9689}">
            <xm:f>AND(K12&gt;=Einstellungen!$D$184,K12&lt;=Einstellungen!$E$184)</xm:f>
            <x14:dxf>
              <fill>
                <patternFill>
                  <bgColor theme="7" tint="0.39994506668294322"/>
                </patternFill>
              </fill>
            </x14:dxf>
          </x14:cfRule>
          <x14:cfRule type="expression" priority="1156" id="{4C78885C-A580-4B04-9AA2-59AAF10BF093}">
            <xm:f>AND(K12&gt;=Einstellungen!$D$183,K12&lt;=Einstellungen!$E$183)</xm:f>
            <x14:dxf>
              <fill>
                <patternFill>
                  <bgColor theme="7" tint="0.39994506668294322"/>
                </patternFill>
              </fill>
            </x14:dxf>
          </x14:cfRule>
          <x14:cfRule type="expression" priority="1157" id="{F475114F-E148-40C8-9410-095A82A6041A}">
            <xm:f>AND(K12&gt;=Einstellungen!$D$182,K12&lt;=Einstellungen!$E$182)</xm:f>
            <x14:dxf>
              <fill>
                <patternFill>
                  <bgColor theme="7" tint="0.39994506668294322"/>
                </patternFill>
              </fill>
            </x14:dxf>
          </x14:cfRule>
          <x14:cfRule type="expression" priority="1158" id="{4477243D-77FB-4977-80DF-6C7DAA1D9B9B}">
            <xm:f>AND(K12&gt;=Einstellungen!$D$181,K12&lt;=Einstellungen!$E$181)</xm:f>
            <x14:dxf>
              <fill>
                <patternFill>
                  <bgColor theme="7" tint="0.39994506668294322"/>
                </patternFill>
              </fill>
            </x14:dxf>
          </x14:cfRule>
          <x14:cfRule type="expression" priority="1159" id="{CD2FBD00-9660-4B73-B5CD-D11B6368220A}">
            <xm:f>AND(K12&gt;=Einstellungen!$D$180,K12&lt;=Einstellungen!$E$180)</xm:f>
            <x14:dxf>
              <fill>
                <patternFill>
                  <bgColor theme="7" tint="0.39994506668294322"/>
                </patternFill>
              </fill>
            </x14:dxf>
          </x14:cfRule>
          <x14:cfRule type="expression" priority="1160" id="{E3A2AB39-B9F0-4669-9C9E-62E3021BA0B3}">
            <xm:f>AND(K12&gt;=Einstellungen!$D$179,K12&lt;=Einstellungen!$E$179)</xm:f>
            <x14:dxf>
              <fill>
                <patternFill>
                  <bgColor theme="7" tint="0.39994506668294322"/>
                </patternFill>
              </fill>
            </x14:dxf>
          </x14:cfRule>
          <xm:sqref>P12</xm:sqref>
        </x14:conditionalFormatting>
        <x14:conditionalFormatting xmlns:xm="http://schemas.microsoft.com/office/excel/2006/main">
          <x14:cfRule type="expression" priority="1141" id="{C7D83CA5-9867-4C1D-AD7C-9147CED739C6}">
            <xm:f>AND(K14&gt;=Einstellungen!$D$201,K14&lt;=Einstellungen!$E$201)</xm:f>
            <x14:dxf>
              <fill>
                <patternFill>
                  <bgColor theme="5" tint="0.59996337778862885"/>
                </patternFill>
              </fill>
            </x14:dxf>
          </x14:cfRule>
          <x14:cfRule type="expression" priority="1142" id="{CFECE2AF-5808-438C-8B77-EB12FD921EE0}">
            <xm:f>AND(K14&gt;=Einstellungen!$D$200,K14&lt;=Einstellungen!$E$200)</xm:f>
            <x14:dxf>
              <fill>
                <patternFill>
                  <bgColor theme="5" tint="0.59996337778862885"/>
                </patternFill>
              </fill>
            </x14:dxf>
          </x14:cfRule>
          <x14:cfRule type="expression" priority="1143" id="{486F50EA-0559-4257-8CBF-937D33EFC703}">
            <xm:f>AND(K14&gt;=Einstellungen!$D$199,K14&lt;=Einstellungen!$E$199)</xm:f>
            <x14:dxf>
              <fill>
                <patternFill>
                  <bgColor theme="5" tint="0.59996337778862885"/>
                </patternFill>
              </fill>
            </x14:dxf>
          </x14:cfRule>
          <x14:cfRule type="expression" priority="1144" id="{1B3DC956-FA1A-4164-96ED-D31D16388434}">
            <xm:f>AND(K14&gt;=Einstellungen!$D$198,K14&lt;=Einstellungen!$E$198)</xm:f>
            <x14:dxf>
              <fill>
                <patternFill>
                  <bgColor theme="5" tint="0.59996337778862885"/>
                </patternFill>
              </fill>
            </x14:dxf>
          </x14:cfRule>
          <x14:cfRule type="expression" priority="1145" id="{07F79EF0-F3B4-4DF9-B2D0-8FECEA27EA9B}">
            <xm:f>AND(K14&gt;=Einstellungen!$D$197,K14&lt;=Einstellungen!$E$197)</xm:f>
            <x14:dxf>
              <fill>
                <patternFill>
                  <bgColor theme="5" tint="0.59996337778862885"/>
                </patternFill>
              </fill>
            </x14:dxf>
          </x14:cfRule>
          <x14:cfRule type="expression" priority="1146" id="{0750D7C2-4CDB-4405-A618-5ECB413B7C4E}">
            <xm:f>AND(K14&gt;=Einstellungen!$D$196,K14&lt;=Einstellungen!$E$196)</xm:f>
            <x14:dxf>
              <fill>
                <patternFill>
                  <bgColor theme="5" tint="0.59996337778862885"/>
                </patternFill>
              </fill>
            </x14:dxf>
          </x14:cfRule>
          <x14:cfRule type="expression" priority="1147" id="{9EF7D4D9-C8DF-46B1-8707-49E08F523FD1}">
            <xm:f>AND(K14&gt;=Einstellungen!$D$195,K14&lt;=Einstellungen!$E$195)</xm:f>
            <x14:dxf>
              <fill>
                <patternFill>
                  <bgColor theme="5" tint="0.59996337778862885"/>
                </patternFill>
              </fill>
            </x14:dxf>
          </x14:cfRule>
          <x14:cfRule type="expression" priority="1148" id="{43B9ECE6-1065-4A17-A7CA-B1CBFE2D3EA3}">
            <xm:f>AND(K14&gt;=Einstellungen!$D$194,K14&lt;=Einstellungen!$E$194)</xm:f>
            <x14:dxf>
              <fill>
                <patternFill>
                  <bgColor theme="5" tint="0.59996337778862885"/>
                </patternFill>
              </fill>
            </x14:dxf>
          </x14:cfRule>
          <x14:cfRule type="expression" priority="1149" id="{551703BD-15EF-4BE4-82C0-A8C61F08C756}">
            <xm:f>AND(K14&gt;=Einstellungen!$D$193,K14&lt;=Einstellungen!$E$193)</xm:f>
            <x14:dxf>
              <fill>
                <patternFill>
                  <bgColor theme="5" tint="0.59996337778862885"/>
                </patternFill>
              </fill>
            </x14:dxf>
          </x14:cfRule>
          <x14:cfRule type="expression" priority="1150" id="{53B379CF-6852-446A-8B15-6EC41CB43D60}">
            <xm:f>AND(K14&gt;=Einstellungen!$D$192,K14&lt;=Einstellungen!$E$192)</xm:f>
            <x14:dxf>
              <fill>
                <patternFill>
                  <bgColor theme="5" tint="0.59996337778862885"/>
                </patternFill>
              </fill>
            </x14:dxf>
          </x14:cfRule>
          <xm:sqref>Q14 Q16 Q18 Q24 Q26 Q28 Q30 Q32 Q34 Q36 Q38 Q40 Q42 Q44 Q46 Q48 Q50 Q52 Q54 Q56 Q58 Q60 Q62 Q64 Q66 Q68 Q70 Q72 Q74 Q76 Q78 Q80 Q82 Q84</xm:sqref>
        </x14:conditionalFormatting>
        <x14:conditionalFormatting xmlns:xm="http://schemas.microsoft.com/office/excel/2006/main">
          <x14:cfRule type="expression" priority="1131" id="{7CFC9406-3206-492B-BCCB-71501F115B52}">
            <xm:f>AND(K14&gt;=Einstellungen!$D$201,K14&lt;=Einstellungen!$E$201)</xm:f>
            <x14:dxf>
              <fill>
                <patternFill>
                  <bgColor theme="5" tint="0.59996337778862885"/>
                </patternFill>
              </fill>
            </x14:dxf>
          </x14:cfRule>
          <x14:cfRule type="expression" priority="1132" id="{4D9B2FFA-A4ED-4767-AB3C-09C4206F7BF9}">
            <xm:f>AND(K14&gt;=Einstellungen!$D$200,K14&lt;=Einstellungen!$E$200)</xm:f>
            <x14:dxf>
              <fill>
                <patternFill>
                  <bgColor theme="5" tint="0.59996337778862885"/>
                </patternFill>
              </fill>
            </x14:dxf>
          </x14:cfRule>
          <x14:cfRule type="expression" priority="1133" id="{45EC0540-11C3-4C11-9B00-F4B1257819D4}">
            <xm:f>AND(K14&gt;=Einstellungen!$D$199,K14&lt;=Einstellungen!$E$199)</xm:f>
            <x14:dxf>
              <fill>
                <patternFill>
                  <bgColor theme="5" tint="0.59996337778862885"/>
                </patternFill>
              </fill>
            </x14:dxf>
          </x14:cfRule>
          <x14:cfRule type="expression" priority="1134" id="{78911A88-75A4-4386-93FF-C9F7EAF9E0C5}">
            <xm:f>AND(K14&gt;=Einstellungen!$D$198,K14&lt;=Einstellungen!$E$198)</xm:f>
            <x14:dxf>
              <fill>
                <patternFill>
                  <bgColor theme="5" tint="0.59996337778862885"/>
                </patternFill>
              </fill>
            </x14:dxf>
          </x14:cfRule>
          <x14:cfRule type="expression" priority="1135" id="{6255EAE7-C6B2-4914-8A31-E5512497761F}">
            <xm:f>AND(K14&gt;=Einstellungen!$D$197,K14&lt;=Einstellungen!$E$197)</xm:f>
            <x14:dxf>
              <fill>
                <patternFill>
                  <bgColor theme="5" tint="0.59996337778862885"/>
                </patternFill>
              </fill>
            </x14:dxf>
          </x14:cfRule>
          <x14:cfRule type="expression" priority="1136" id="{8FB90A14-7E0B-4BFD-9DFA-8966F3D5FFBB}">
            <xm:f>AND(K14&gt;=Einstellungen!$D$196,K14&lt;=Einstellungen!$E$196)</xm:f>
            <x14:dxf>
              <fill>
                <patternFill>
                  <bgColor theme="5" tint="0.59996337778862885"/>
                </patternFill>
              </fill>
            </x14:dxf>
          </x14:cfRule>
          <x14:cfRule type="expression" priority="1137" id="{FC04C7F8-A44E-4C1F-8C52-355A1B4B53A7}">
            <xm:f>AND(K14&gt;=Einstellungen!$D$195,K14&lt;=Einstellungen!$E$195)</xm:f>
            <x14:dxf>
              <fill>
                <patternFill>
                  <bgColor theme="5" tint="0.59996337778862885"/>
                </patternFill>
              </fill>
            </x14:dxf>
          </x14:cfRule>
          <x14:cfRule type="expression" priority="1138" id="{D26D2C0C-3037-4AEB-B1A6-C875D1718477}">
            <xm:f>AND(K14&gt;=Einstellungen!$D$194,K14&lt;=Einstellungen!$E$194)</xm:f>
            <x14:dxf>
              <fill>
                <patternFill>
                  <bgColor theme="5" tint="0.59996337778862885"/>
                </patternFill>
              </fill>
            </x14:dxf>
          </x14:cfRule>
          <x14:cfRule type="expression" priority="1139" id="{8F670863-489F-4725-8053-66992FCD6FA7}">
            <xm:f>AND(K14&gt;=Einstellungen!$D$193,K14&lt;=Einstellungen!$E$193)</xm:f>
            <x14:dxf>
              <fill>
                <patternFill>
                  <bgColor theme="5" tint="0.59996337778862885"/>
                </patternFill>
              </fill>
            </x14:dxf>
          </x14:cfRule>
          <x14:cfRule type="expression" priority="1140" id="{B4AE48DF-04E4-4763-B985-DBF2FE9C6771}">
            <xm:f>AND(K14&gt;=Einstellungen!$D$192,K14&lt;=Einstellungen!$E$192)</xm:f>
            <x14:dxf>
              <fill>
                <patternFill>
                  <bgColor theme="5" tint="0.59996337778862885"/>
                </patternFill>
              </fill>
            </x14:dxf>
          </x14:cfRule>
          <xm:sqref>Q15 Q17 Q19 Q25 Q27 Q29 Q31 Q33 Q35 Q37 Q39 Q41 Q43 Q45 Q47 Q49 Q51 Q53 Q55 Q57 Q59 Q61 Q63 Q65 Q67 Q69 Q71 Q73 Q75 Q77 Q79 Q81 Q83 Q85</xm:sqref>
        </x14:conditionalFormatting>
        <x14:conditionalFormatting xmlns:xm="http://schemas.microsoft.com/office/excel/2006/main">
          <x14:cfRule type="expression" priority="1121" id="{CE258D6E-3CFB-4E81-92B9-C72FA4179F25}">
            <xm:f>AND(K14&gt;=Einstellungen!$D$188,K14&lt;=Einstellungen!$E$188)</xm:f>
            <x14:dxf>
              <fill>
                <patternFill>
                  <bgColor theme="7" tint="0.39994506668294322"/>
                </patternFill>
              </fill>
            </x14:dxf>
          </x14:cfRule>
          <x14:cfRule type="expression" priority="1122" id="{0A7F27F6-302D-4C07-BB5D-8610A68BD57C}">
            <xm:f>AND(K14&gt;=Einstellungen!$D$187,K14&lt;=Einstellungen!$E$187)</xm:f>
            <x14:dxf>
              <fill>
                <patternFill>
                  <bgColor theme="7" tint="0.39994506668294322"/>
                </patternFill>
              </fill>
            </x14:dxf>
          </x14:cfRule>
          <x14:cfRule type="expression" priority="1123" id="{848CAE50-3B14-4E27-90EE-442B9070B929}">
            <xm:f>AND(K14&gt;=Einstellungen!$D$186,K14&lt;=Einstellungen!$E$186)</xm:f>
            <x14:dxf>
              <fill>
                <patternFill>
                  <bgColor theme="7" tint="0.39994506668294322"/>
                </patternFill>
              </fill>
            </x14:dxf>
          </x14:cfRule>
          <x14:cfRule type="expression" priority="1124" id="{E6A69323-C744-4A7A-B790-ADA9EC18B65B}">
            <xm:f>AND(K14&gt;=Einstellungen!$D$185,K14&lt;=Einstellungen!$E$185)</xm:f>
            <x14:dxf>
              <fill>
                <patternFill>
                  <bgColor theme="7" tint="0.39994506668294322"/>
                </patternFill>
              </fill>
            </x14:dxf>
          </x14:cfRule>
          <x14:cfRule type="expression" priority="1125" id="{FF06C9F9-9FC6-4A14-B799-5463FE894D92}">
            <xm:f>AND(K14&gt;=Einstellungen!$D$184,K14&lt;=Einstellungen!$E$184)</xm:f>
            <x14:dxf>
              <fill>
                <patternFill>
                  <bgColor theme="7" tint="0.39994506668294322"/>
                </patternFill>
              </fill>
            </x14:dxf>
          </x14:cfRule>
          <x14:cfRule type="expression" priority="1126" id="{0BF81A0E-5765-49C5-A038-345C89B56D9C}">
            <xm:f>AND(K14&gt;=Einstellungen!$D$183,K14&lt;=Einstellungen!$E$183)</xm:f>
            <x14:dxf>
              <fill>
                <patternFill>
                  <bgColor theme="7" tint="0.39994506668294322"/>
                </patternFill>
              </fill>
            </x14:dxf>
          </x14:cfRule>
          <x14:cfRule type="expression" priority="1127" id="{F8788D46-0A68-4BD9-AB48-EFA34A4C8BA7}">
            <xm:f>AND(K14&gt;=Einstellungen!$D$182,K14&lt;=Einstellungen!$E$182)</xm:f>
            <x14:dxf>
              <fill>
                <patternFill>
                  <bgColor theme="7" tint="0.39994506668294322"/>
                </patternFill>
              </fill>
            </x14:dxf>
          </x14:cfRule>
          <x14:cfRule type="expression" priority="1128" id="{BDFED681-702A-4249-A8C7-A255C53CBFE1}">
            <xm:f>AND(K14&gt;=Einstellungen!$D$181,K14&lt;=Einstellungen!$E$181)</xm:f>
            <x14:dxf>
              <fill>
                <patternFill>
                  <bgColor theme="7" tint="0.39994506668294322"/>
                </patternFill>
              </fill>
            </x14:dxf>
          </x14:cfRule>
          <x14:cfRule type="expression" priority="1129" id="{407D0206-08CB-4BCA-A451-C996C770C3E9}">
            <xm:f>AND(K14&gt;=Einstellungen!$D$180,K14&lt;=Einstellungen!$E$180)</xm:f>
            <x14:dxf>
              <fill>
                <patternFill>
                  <bgColor theme="7" tint="0.39994506668294322"/>
                </patternFill>
              </fill>
            </x14:dxf>
          </x14:cfRule>
          <x14:cfRule type="expression" priority="1130" id="{D770EAAD-361C-464D-AB24-BEF779FC2457}">
            <xm:f>AND(K14&gt;=Einstellungen!$D$179,K14&lt;=Einstellungen!$E$179)</xm:f>
            <x14:dxf>
              <fill>
                <patternFill>
                  <bgColor theme="7" tint="0.39994506668294322"/>
                </patternFill>
              </fill>
            </x14:dxf>
          </x14:cfRule>
          <xm:sqref>P15 P17 P19 P25 P27 P29 P31 P33 P35 P37 P39 P41 P43 P45 P47 P49 P51 P53 P55 P57 P59 P61 P63 P65 P67 P69 P71 P73 P75 P77 P79 P81 P83 P85</xm:sqref>
        </x14:conditionalFormatting>
        <x14:conditionalFormatting xmlns:xm="http://schemas.microsoft.com/office/excel/2006/main">
          <x14:cfRule type="expression" priority="1111" id="{5A11F562-C71E-4404-8BC0-46732FAD52BE}">
            <xm:f>AND(K14&gt;=Einstellungen!$D$188,K14&lt;=Einstellungen!$E$188)</xm:f>
            <x14:dxf>
              <fill>
                <patternFill>
                  <bgColor theme="7" tint="0.39994506668294322"/>
                </patternFill>
              </fill>
            </x14:dxf>
          </x14:cfRule>
          <x14:cfRule type="expression" priority="1112" id="{4720E913-12BC-4A73-8803-EA3BA3FF286B}">
            <xm:f>AND(K14&gt;=Einstellungen!$D$187,K14&lt;=Einstellungen!$E$187)</xm:f>
            <x14:dxf>
              <fill>
                <patternFill>
                  <bgColor theme="7" tint="0.39994506668294322"/>
                </patternFill>
              </fill>
            </x14:dxf>
          </x14:cfRule>
          <x14:cfRule type="expression" priority="1113" id="{D0434D02-9DBE-4CAE-ACE7-B1C3D6513CD6}">
            <xm:f>AND(K14&gt;=Einstellungen!$D$186,K14&lt;=Einstellungen!$E$186)</xm:f>
            <x14:dxf>
              <fill>
                <patternFill>
                  <bgColor theme="7" tint="0.39994506668294322"/>
                </patternFill>
              </fill>
            </x14:dxf>
          </x14:cfRule>
          <x14:cfRule type="expression" priority="1114" id="{ED30044B-D9E3-499E-B924-4A26173B9497}">
            <xm:f>AND(K14&gt;=Einstellungen!$D$185,K14&lt;=Einstellungen!$E$185)</xm:f>
            <x14:dxf>
              <fill>
                <patternFill>
                  <bgColor theme="7" tint="0.39994506668294322"/>
                </patternFill>
              </fill>
            </x14:dxf>
          </x14:cfRule>
          <x14:cfRule type="expression" priority="1115" id="{44CFBCEB-7175-40A0-892D-F1F4BE1EAB53}">
            <xm:f>AND(K14&gt;=Einstellungen!$D$184,K14&lt;=Einstellungen!$E$184)</xm:f>
            <x14:dxf>
              <fill>
                <patternFill>
                  <bgColor theme="7" tint="0.39994506668294322"/>
                </patternFill>
              </fill>
            </x14:dxf>
          </x14:cfRule>
          <x14:cfRule type="expression" priority="1116" id="{31908C9C-9B48-413C-B7B7-324CBB4632F6}">
            <xm:f>AND(K14&gt;=Einstellungen!$D$183,K14&lt;=Einstellungen!$E$183)</xm:f>
            <x14:dxf>
              <fill>
                <patternFill>
                  <bgColor theme="7" tint="0.39994506668294322"/>
                </patternFill>
              </fill>
            </x14:dxf>
          </x14:cfRule>
          <x14:cfRule type="expression" priority="1117" id="{34CAA45E-42C4-44C0-97A3-368BC540BCB7}">
            <xm:f>AND(K14&gt;=Einstellungen!$D$182,K14&lt;=Einstellungen!$E$182)</xm:f>
            <x14:dxf>
              <fill>
                <patternFill>
                  <bgColor theme="7" tint="0.39994506668294322"/>
                </patternFill>
              </fill>
            </x14:dxf>
          </x14:cfRule>
          <x14:cfRule type="expression" priority="1118" id="{F722FD19-4774-41C0-BAD8-E10ED776566D}">
            <xm:f>AND(K14&gt;=Einstellungen!$D$181,K14&lt;=Einstellungen!$E$181)</xm:f>
            <x14:dxf>
              <fill>
                <patternFill>
                  <bgColor theme="7" tint="0.39994506668294322"/>
                </patternFill>
              </fill>
            </x14:dxf>
          </x14:cfRule>
          <x14:cfRule type="expression" priority="1119" id="{5CFF147E-3602-4A42-AF78-6679D455287C}">
            <xm:f>AND(K14&gt;=Einstellungen!$D$180,K14&lt;=Einstellungen!$E$180)</xm:f>
            <x14:dxf>
              <fill>
                <patternFill>
                  <bgColor theme="7" tint="0.39994506668294322"/>
                </patternFill>
              </fill>
            </x14:dxf>
          </x14:cfRule>
          <x14:cfRule type="expression" priority="1120" id="{52A37438-04E0-4924-9641-4E44AB2BEFFC}">
            <xm:f>AND(K14&gt;=Einstellungen!$D$179,K14&lt;=Einstellungen!$E$179)</xm:f>
            <x14:dxf>
              <fill>
                <patternFill>
                  <bgColor theme="7" tint="0.39994506668294322"/>
                </patternFill>
              </fill>
            </x14:dxf>
          </x14:cfRule>
          <xm:sqref>P14 P16 P18 P24 P26 P28 P30 P32 P34 P36 P38 P40 P42 P44 P46 P48 P50 P52 P54 P56 P58 P60 P62 P64 P66 P68 P70 P72 P74 P76 P78 P80 P82 P84</xm:sqref>
        </x14:conditionalFormatting>
        <x14:conditionalFormatting xmlns:xm="http://schemas.microsoft.com/office/excel/2006/main">
          <x14:cfRule type="expression" priority="1101" id="{BCD5A33F-E757-48F1-A564-F26E70CECD3E}">
            <xm:f>AND(K14&gt;=Einstellungen!$D$205,K14&lt;=Einstellungen!$E$205)</xm:f>
            <x14:dxf>
              <fill>
                <patternFill>
                  <bgColor rgb="FFFFC000"/>
                </patternFill>
              </fill>
            </x14:dxf>
          </x14:cfRule>
          <x14:cfRule type="expression" priority="1102" id="{143B8405-8768-4465-8940-82A94FFB4441}">
            <xm:f>AND( K14&gt;=Einstellungen!$D$206,K14&lt;=Einstellungen!$E$206)</xm:f>
            <x14:dxf>
              <fill>
                <patternFill>
                  <bgColor rgb="FFFFC000"/>
                </patternFill>
              </fill>
            </x14:dxf>
          </x14:cfRule>
          <x14:cfRule type="expression" priority="1103" id="{4CA67A52-B307-4AB9-90D9-13B896614E2B}">
            <xm:f>AND(K14&gt;=Einstellungen!$D$207,K14&lt;=Einstellungen!$E$207)</xm:f>
            <x14:dxf>
              <fill>
                <patternFill>
                  <bgColor rgb="FFFFC000"/>
                </patternFill>
              </fill>
            </x14:dxf>
          </x14:cfRule>
          <x14:cfRule type="expression" priority="1104" id="{13710F67-80B8-48D4-AE1E-EC7B5D56FE3E}">
            <xm:f>AND(K14&gt;=Einstellungen!$D$208,K14&lt;=Einstellungen!$E$208)</xm:f>
            <x14:dxf>
              <fill>
                <patternFill>
                  <bgColor rgb="FFFFC000"/>
                </patternFill>
              </fill>
            </x14:dxf>
          </x14:cfRule>
          <x14:cfRule type="expression" priority="1105" id="{0191ED63-9677-445F-B084-C6A329361768}">
            <xm:f>AND(K14&gt;=Einstellungen!$D$209,K14&lt;=Einstellungen!$E$209)</xm:f>
            <x14:dxf>
              <fill>
                <patternFill>
                  <bgColor rgb="FFFFC000"/>
                </patternFill>
              </fill>
            </x14:dxf>
          </x14:cfRule>
          <x14:cfRule type="expression" priority="1106" id="{9646594B-862F-4E80-B25A-829E74AED932}">
            <xm:f>AND(K14&gt;=Einstellungen!$D$210,K14&lt;=Einstellungen!$E$210)</xm:f>
            <x14:dxf>
              <fill>
                <patternFill>
                  <bgColor rgb="FFFFC000"/>
                </patternFill>
              </fill>
            </x14:dxf>
          </x14:cfRule>
          <x14:cfRule type="expression" priority="1107" id="{D65DC0DE-139D-4423-B78B-4AAD61CEB8A0}">
            <xm:f>AND(K14&gt;=Einstellungen!$D$211,K14&lt;=Einstellungen!$E$211)</xm:f>
            <x14:dxf>
              <fill>
                <patternFill>
                  <bgColor rgb="FFFFC000"/>
                </patternFill>
              </fill>
            </x14:dxf>
          </x14:cfRule>
          <x14:cfRule type="expression" priority="1108" id="{AF843D0B-B713-41DE-928E-B7B0D6024C78}">
            <xm:f>AND(K14&gt;=Einstellungen!$D$212,K14&lt;=Einstellungen!$E$212)</xm:f>
            <x14:dxf>
              <fill>
                <patternFill>
                  <bgColor rgb="FFFFC000"/>
                </patternFill>
              </fill>
            </x14:dxf>
          </x14:cfRule>
          <x14:cfRule type="expression" priority="1109" id="{F5D542A3-FBC2-4F3C-A957-FE1C3F5E0757}">
            <xm:f>AND(K14&gt;=Einstellungen!$D$213,K14&lt;=Einstellungen!$E$213)</xm:f>
            <x14:dxf>
              <fill>
                <patternFill>
                  <bgColor rgb="FFFFC000"/>
                </patternFill>
              </fill>
            </x14:dxf>
          </x14:cfRule>
          <x14:cfRule type="expression" priority="1110" id="{64FA99FA-F9A2-4BA5-B53C-4F192425EDBE}">
            <xm:f>AND(K14&gt;=Einstellungen!$D$214,K14&lt;=Einstellungen!$E$214)</xm:f>
            <x14:dxf>
              <fill>
                <patternFill>
                  <bgColor rgb="FFFFC000"/>
                </patternFill>
              </fill>
            </x14:dxf>
          </x14:cfRule>
          <xm:sqref>R14 R16 R18 R24 R26 R28 R30 R32 R34 R36 R38 R40 R42 R44 R46 R48 R50 R52 R54 R56 R58 R60 R62 R64 R66 R68 R70 R72 R74 R76 R78 R80 R82 R84</xm:sqref>
        </x14:conditionalFormatting>
        <x14:conditionalFormatting xmlns:xm="http://schemas.microsoft.com/office/excel/2006/main">
          <x14:cfRule type="expression" priority="1091" id="{A9197E34-644E-4620-81F0-62EAA2C86963}">
            <xm:f>AND(K14&gt;=Einstellungen!$D$205,K14&lt;=Einstellungen!$E$205)</xm:f>
            <x14:dxf>
              <fill>
                <patternFill>
                  <bgColor rgb="FFFFC000"/>
                </patternFill>
              </fill>
            </x14:dxf>
          </x14:cfRule>
          <x14:cfRule type="expression" priority="1092" id="{4F745E25-93E3-405A-97FA-9D36A35CFFF0}">
            <xm:f>AND(K14&gt;=Einstellungen!$D$206,K14&lt;=Einstellungen!$E$206)</xm:f>
            <x14:dxf>
              <fill>
                <patternFill>
                  <bgColor rgb="FFFFC000"/>
                </patternFill>
              </fill>
            </x14:dxf>
          </x14:cfRule>
          <x14:cfRule type="expression" priority="1093" id="{027A2349-EC37-4D8E-ABE5-57B189F98D01}">
            <xm:f>AND(K14&gt;=Einstellungen!$D$207,K14&lt;=Einstellungen!$E$207)</xm:f>
            <x14:dxf>
              <fill>
                <patternFill>
                  <bgColor rgb="FFFFC000"/>
                </patternFill>
              </fill>
            </x14:dxf>
          </x14:cfRule>
          <x14:cfRule type="expression" priority="1094" id="{7B291689-4E6B-4692-827A-8A9003DE10F9}">
            <xm:f>AND(K14&gt;=Einstellungen!$D$208,K14&lt;=Einstellungen!$E$208)</xm:f>
            <x14:dxf>
              <fill>
                <patternFill>
                  <bgColor rgb="FFFFC000"/>
                </patternFill>
              </fill>
            </x14:dxf>
          </x14:cfRule>
          <x14:cfRule type="expression" priority="1095" id="{67588633-F915-4E08-82D7-97B5FDD002EE}">
            <xm:f>AND(K14&gt;=Einstellungen!$D$209,K14&lt;=Einstellungen!$E$209)</xm:f>
            <x14:dxf>
              <fill>
                <patternFill>
                  <bgColor rgb="FFFFC000"/>
                </patternFill>
              </fill>
            </x14:dxf>
          </x14:cfRule>
          <x14:cfRule type="expression" priority="1096" id="{50D84082-FCEE-4C6A-823F-E39D4356A49D}">
            <xm:f>AND(K14&gt;=Einstellungen!$D$210,K14&lt;=Einstellungen!$E$210)</xm:f>
            <x14:dxf>
              <fill>
                <patternFill>
                  <bgColor rgb="FFFFC000"/>
                </patternFill>
              </fill>
            </x14:dxf>
          </x14:cfRule>
          <x14:cfRule type="expression" priority="1097" id="{DA6CC8B9-0DBD-4C26-BF65-C7BA20B29100}">
            <xm:f>AND(K14&gt;=Einstellungen!$D$211,K14&lt;=Einstellungen!$E$211)</xm:f>
            <x14:dxf>
              <fill>
                <patternFill>
                  <bgColor rgb="FFFFC000"/>
                </patternFill>
              </fill>
            </x14:dxf>
          </x14:cfRule>
          <x14:cfRule type="expression" priority="1098" id="{015E16A6-97E0-4F9B-A3F8-2AD01DFE1211}">
            <xm:f>AND(K14&gt;=Einstellungen!$D$212,K14&lt;=Einstellungen!$E$212)</xm:f>
            <x14:dxf>
              <fill>
                <patternFill>
                  <bgColor rgb="FFFFC000"/>
                </patternFill>
              </fill>
            </x14:dxf>
          </x14:cfRule>
          <x14:cfRule type="expression" priority="1099" id="{A1237C1B-949E-4597-A5C1-A0D9B42BD787}">
            <xm:f>AND(K14&gt;=Einstellungen!$D$213,K14&lt;=Einstellungen!$E$213)</xm:f>
            <x14:dxf>
              <fill>
                <patternFill>
                  <bgColor rgb="FFFFC000"/>
                </patternFill>
              </fill>
            </x14:dxf>
          </x14:cfRule>
          <x14:cfRule type="expression" priority="1100" id="{621A26C8-A3AE-4F79-B0FC-F19FB1DD1628}">
            <xm:f>AND(K14&gt;=Einstellungen!$D$214,K14&lt;=Einstellungen!$E$214)</xm:f>
            <x14:dxf>
              <fill>
                <patternFill>
                  <bgColor rgb="FFFFC000"/>
                </patternFill>
              </fill>
            </x14:dxf>
          </x14:cfRule>
          <xm:sqref>R15 R17 R19 R25 R27 R29 R31 R33 R35 R37 R39 R41 R43 R45 R47 R49 R51 R53 R55 R57 R59 R61 R63 R65 R67 R69 R71 R73 R75 R77 R79 R81 R83 R85</xm:sqref>
        </x14:conditionalFormatting>
        <x14:conditionalFormatting xmlns:xm="http://schemas.microsoft.com/office/excel/2006/main">
          <x14:cfRule type="expression" priority="1081" id="{09413CD7-C264-47ED-811A-C28212C1F2A1}">
            <xm:f>AND(T12&gt;=Einstellungen!$D$201,T12&lt;=Einstellungen!$E$201)</xm:f>
            <x14:dxf>
              <fill>
                <patternFill>
                  <bgColor theme="5" tint="0.59996337778862885"/>
                </patternFill>
              </fill>
            </x14:dxf>
          </x14:cfRule>
          <x14:cfRule type="expression" priority="1082" id="{E10B930A-C5AF-4779-BE9E-1586EC2E073A}">
            <xm:f>AND(T12&gt;=Einstellungen!$D$200,T12&lt;=Einstellungen!$E$200)</xm:f>
            <x14:dxf>
              <fill>
                <patternFill>
                  <bgColor theme="5" tint="0.59996337778862885"/>
                </patternFill>
              </fill>
            </x14:dxf>
          </x14:cfRule>
          <x14:cfRule type="expression" priority="1083" id="{CAB096AB-F1C3-4A4D-97CE-93F0779DC7F5}">
            <xm:f>AND(T12&gt;=Einstellungen!$D$199,T12&lt;=Einstellungen!$E$199)</xm:f>
            <x14:dxf>
              <fill>
                <patternFill>
                  <bgColor theme="5" tint="0.59996337778862885"/>
                </patternFill>
              </fill>
            </x14:dxf>
          </x14:cfRule>
          <x14:cfRule type="expression" priority="1084" id="{C27295EC-B2A0-4F4A-810C-108AF28346A9}">
            <xm:f>AND(T12&gt;=Einstellungen!$D$198,T12&lt;=Einstellungen!$E$198)</xm:f>
            <x14:dxf>
              <fill>
                <patternFill>
                  <bgColor theme="5" tint="0.59996337778862885"/>
                </patternFill>
              </fill>
            </x14:dxf>
          </x14:cfRule>
          <x14:cfRule type="expression" priority="1085" id="{945BC8E0-A9B9-4E2C-A2AF-FEF613E54412}">
            <xm:f>AND(T12&gt;=Einstellungen!$D$197,T12&lt;=Einstellungen!$E$197)</xm:f>
            <x14:dxf>
              <fill>
                <patternFill>
                  <bgColor theme="5" tint="0.59996337778862885"/>
                </patternFill>
              </fill>
            </x14:dxf>
          </x14:cfRule>
          <x14:cfRule type="expression" priority="1086" id="{12953520-2343-4085-9A2E-B1829A76C27B}">
            <xm:f>AND(T12&gt;=Einstellungen!$D$196,T12&lt;=Einstellungen!$E$196)</xm:f>
            <x14:dxf>
              <fill>
                <patternFill>
                  <bgColor theme="5" tint="0.59996337778862885"/>
                </patternFill>
              </fill>
            </x14:dxf>
          </x14:cfRule>
          <x14:cfRule type="expression" priority="1087" id="{F43F42EA-5139-487B-A852-7B55E32CF58E}">
            <xm:f>AND(T12&gt;=Einstellungen!$D$195,T12&lt;=Einstellungen!$E$195)</xm:f>
            <x14:dxf>
              <fill>
                <patternFill>
                  <bgColor theme="5" tint="0.59996337778862885"/>
                </patternFill>
              </fill>
            </x14:dxf>
          </x14:cfRule>
          <x14:cfRule type="expression" priority="1088" id="{0C1A3E8C-82AF-46E1-8402-02206A985DBF}">
            <xm:f>AND(T12&gt;=Einstellungen!$D$194,T12&lt;=Einstellungen!$E$194)</xm:f>
            <x14:dxf>
              <fill>
                <patternFill>
                  <bgColor theme="5" tint="0.59996337778862885"/>
                </patternFill>
              </fill>
            </x14:dxf>
          </x14:cfRule>
          <x14:cfRule type="expression" priority="1089" id="{6342963C-5021-4314-A878-EA45BB62BFBD}">
            <xm:f>AND(T12&gt;=Einstellungen!$D$193,T12&lt;=Einstellungen!$E$193)</xm:f>
            <x14:dxf>
              <fill>
                <patternFill>
                  <bgColor theme="5" tint="0.59996337778862885"/>
                </patternFill>
              </fill>
            </x14:dxf>
          </x14:cfRule>
          <x14:cfRule type="expression" priority="1090" id="{443BB507-0731-4289-93CF-AFB900911DFA}">
            <xm:f>AND(T12&gt;=Einstellungen!$D$192,T12&lt;=Einstellungen!$E$192)</xm:f>
            <x14:dxf>
              <fill>
                <patternFill>
                  <bgColor theme="5" tint="0.59996337778862885"/>
                </patternFill>
              </fill>
            </x14:dxf>
          </x14:cfRule>
          <xm:sqref>Z12</xm:sqref>
        </x14:conditionalFormatting>
        <x14:conditionalFormatting xmlns:xm="http://schemas.microsoft.com/office/excel/2006/main">
          <x14:cfRule type="expression" priority="1071" id="{605727F2-7E2F-4193-BBA6-E6BAEB15AF35}">
            <xm:f>AND(T12&gt;=Einstellungen!$D$201,T12&lt;=Einstellungen!$E$201)</xm:f>
            <x14:dxf>
              <fill>
                <patternFill>
                  <bgColor theme="5" tint="0.59996337778862885"/>
                </patternFill>
              </fill>
            </x14:dxf>
          </x14:cfRule>
          <x14:cfRule type="expression" priority="1072" id="{8236B5E0-22A4-4634-A9EC-1D791D351D93}">
            <xm:f>AND(T12&gt;=Einstellungen!$D$200,T12&lt;=Einstellungen!$E$200)</xm:f>
            <x14:dxf>
              <fill>
                <patternFill>
                  <bgColor theme="5" tint="0.59996337778862885"/>
                </patternFill>
              </fill>
            </x14:dxf>
          </x14:cfRule>
          <x14:cfRule type="expression" priority="1073" id="{6A9CA2C9-F2A7-481A-AEFA-30C346C72E6C}">
            <xm:f>AND(T12&gt;=Einstellungen!$D$199,T12&lt;=Einstellungen!$E$199)</xm:f>
            <x14:dxf>
              <fill>
                <patternFill>
                  <bgColor theme="5" tint="0.59996337778862885"/>
                </patternFill>
              </fill>
            </x14:dxf>
          </x14:cfRule>
          <x14:cfRule type="expression" priority="1074" id="{6F4FCECD-3E91-437A-823B-26A7A74D417E}">
            <xm:f>AND(T12&gt;=Einstellungen!$D$198,T12&lt;=Einstellungen!$E$198)</xm:f>
            <x14:dxf>
              <fill>
                <patternFill>
                  <bgColor theme="5" tint="0.59996337778862885"/>
                </patternFill>
              </fill>
            </x14:dxf>
          </x14:cfRule>
          <x14:cfRule type="expression" priority="1075" id="{22D5E4C8-8545-4BD7-870A-1B30C8682CFF}">
            <xm:f>AND(T12&gt;=Einstellungen!$D$197,T12&lt;=Einstellungen!$E$197)</xm:f>
            <x14:dxf>
              <fill>
                <patternFill>
                  <bgColor theme="5" tint="0.59996337778862885"/>
                </patternFill>
              </fill>
            </x14:dxf>
          </x14:cfRule>
          <x14:cfRule type="expression" priority="1076" id="{AED2F112-9A1A-4B96-BF6C-9A91704CE6D2}">
            <xm:f>AND(T12&gt;=Einstellungen!$D$196,T12&lt;=Einstellungen!$E$196)</xm:f>
            <x14:dxf>
              <fill>
                <patternFill>
                  <bgColor theme="5" tint="0.59996337778862885"/>
                </patternFill>
              </fill>
            </x14:dxf>
          </x14:cfRule>
          <x14:cfRule type="expression" priority="1077" id="{2A4BC72E-2338-4022-A6F1-D5A86099FD0B}">
            <xm:f>AND(T12&gt;=Einstellungen!$D$195,T12&lt;=Einstellungen!$E$195)</xm:f>
            <x14:dxf>
              <fill>
                <patternFill>
                  <bgColor theme="5" tint="0.59996337778862885"/>
                </patternFill>
              </fill>
            </x14:dxf>
          </x14:cfRule>
          <x14:cfRule type="expression" priority="1078" id="{46524682-BBC1-458D-960E-026D0BB7C393}">
            <xm:f>AND(T12&gt;=Einstellungen!$D$194,T12&lt;=Einstellungen!$E$194)</xm:f>
            <x14:dxf>
              <fill>
                <patternFill>
                  <bgColor theme="5" tint="0.59996337778862885"/>
                </patternFill>
              </fill>
            </x14:dxf>
          </x14:cfRule>
          <x14:cfRule type="expression" priority="1079" id="{8FD9A1F4-A333-4586-8105-86F991493971}">
            <xm:f>AND(T12&gt;=Einstellungen!$D$193,T12&lt;=Einstellungen!$E$193)</xm:f>
            <x14:dxf>
              <fill>
                <patternFill>
                  <bgColor theme="5" tint="0.59996337778862885"/>
                </patternFill>
              </fill>
            </x14:dxf>
          </x14:cfRule>
          <x14:cfRule type="expression" priority="1080" id="{9FBA95E1-3BA3-488E-A1A5-B03685BC6C42}">
            <xm:f>AND(T12&gt;=Einstellungen!$D$192,T12&lt;=Einstellungen!$E$192)</xm:f>
            <x14:dxf>
              <fill>
                <patternFill>
                  <bgColor theme="5" tint="0.59996337778862885"/>
                </patternFill>
              </fill>
            </x14:dxf>
          </x14:cfRule>
          <xm:sqref>Z13</xm:sqref>
        </x14:conditionalFormatting>
        <x14:conditionalFormatting xmlns:xm="http://schemas.microsoft.com/office/excel/2006/main">
          <x14:cfRule type="expression" priority="1061" id="{C95A50AE-94F7-4CE7-BF71-087AA215DA60}">
            <xm:f>AND(T12&gt;=Einstellungen!$D$205,T12&lt;=Einstellungen!$E$205)</xm:f>
            <x14:dxf>
              <fill>
                <patternFill>
                  <bgColor rgb="FFFFC000"/>
                </patternFill>
              </fill>
            </x14:dxf>
          </x14:cfRule>
          <x14:cfRule type="expression" priority="1062" id="{7504BB35-C3AC-42F2-BFB6-6101076E2134}">
            <xm:f>AND( T12&gt;=Einstellungen!$D$206,T12&lt;=Einstellungen!$E$206)</xm:f>
            <x14:dxf>
              <fill>
                <patternFill>
                  <bgColor rgb="FFFFC000"/>
                </patternFill>
              </fill>
            </x14:dxf>
          </x14:cfRule>
          <x14:cfRule type="expression" priority="1063" id="{7DBBF740-FDDD-458D-8298-AAFC9ECFB546}">
            <xm:f>AND(T12&gt;=Einstellungen!$D$207,T12&lt;=Einstellungen!$E$207)</xm:f>
            <x14:dxf>
              <fill>
                <patternFill>
                  <bgColor rgb="FFFFC000"/>
                </patternFill>
              </fill>
            </x14:dxf>
          </x14:cfRule>
          <x14:cfRule type="expression" priority="1064" id="{E7ED2FEE-2665-4656-9C63-20B5BE46CFBE}">
            <xm:f>AND(T12&gt;=Einstellungen!$D$208,T12&lt;=Einstellungen!$E$208)</xm:f>
            <x14:dxf>
              <fill>
                <patternFill>
                  <bgColor rgb="FFFFC000"/>
                </patternFill>
              </fill>
            </x14:dxf>
          </x14:cfRule>
          <x14:cfRule type="expression" priority="1065" id="{5E1BAC5A-4748-446A-ADD9-D2906ED3D8A9}">
            <xm:f>AND(T12&gt;=Einstellungen!$D$209,T12&lt;=Einstellungen!$E$209)</xm:f>
            <x14:dxf>
              <fill>
                <patternFill>
                  <bgColor rgb="FFFFC000"/>
                </patternFill>
              </fill>
            </x14:dxf>
          </x14:cfRule>
          <x14:cfRule type="expression" priority="1066" id="{9FB21481-E0FE-4E3F-BCF4-E926819FC8BF}">
            <xm:f>AND(T12&gt;=Einstellungen!$D$210,T12&lt;=Einstellungen!$E$210)</xm:f>
            <x14:dxf>
              <fill>
                <patternFill>
                  <bgColor rgb="FFFFC000"/>
                </patternFill>
              </fill>
            </x14:dxf>
          </x14:cfRule>
          <x14:cfRule type="expression" priority="1067" id="{078EBA2A-3C6E-4061-8BE0-03C5AD24C273}">
            <xm:f>AND(T12&gt;=Einstellungen!$D$211,T12&lt;=Einstellungen!$E$211)</xm:f>
            <x14:dxf>
              <fill>
                <patternFill>
                  <bgColor rgb="FFFFC000"/>
                </patternFill>
              </fill>
            </x14:dxf>
          </x14:cfRule>
          <x14:cfRule type="expression" priority="1068" id="{6C7BE1C8-3FDF-443C-85E2-0E93292FDF1B}">
            <xm:f>AND(T12&gt;=Einstellungen!$D$212,T12&lt;=Einstellungen!$E$212)</xm:f>
            <x14:dxf>
              <fill>
                <patternFill>
                  <bgColor rgb="FFFFC000"/>
                </patternFill>
              </fill>
            </x14:dxf>
          </x14:cfRule>
          <x14:cfRule type="expression" priority="1069" id="{4667CD10-1221-4578-842B-F552FE94E4D0}">
            <xm:f>AND(T12&gt;=Einstellungen!$D$213,T12&lt;=Einstellungen!$E$213)</xm:f>
            <x14:dxf>
              <fill>
                <patternFill>
                  <bgColor rgb="FFFFC000"/>
                </patternFill>
              </fill>
            </x14:dxf>
          </x14:cfRule>
          <x14:cfRule type="expression" priority="1070" id="{704F6F5D-46E2-4E6A-A540-CA4131AEEF4E}">
            <xm:f>AND(T12&gt;=Einstellungen!$D$214,T12&lt;=Einstellungen!$E$214)</xm:f>
            <x14:dxf>
              <fill>
                <patternFill>
                  <bgColor rgb="FFFFC000"/>
                </patternFill>
              </fill>
            </x14:dxf>
          </x14:cfRule>
          <xm:sqref>AA12</xm:sqref>
        </x14:conditionalFormatting>
        <x14:conditionalFormatting xmlns:xm="http://schemas.microsoft.com/office/excel/2006/main">
          <x14:cfRule type="expression" priority="1051" id="{ED71DADF-BB5E-4254-9A79-4872A3B38CEA}">
            <xm:f>AND(T12&gt;=Einstellungen!$D$205,T12&lt;=Einstellungen!$E$205)</xm:f>
            <x14:dxf>
              <fill>
                <patternFill>
                  <bgColor rgb="FFFFC000"/>
                </patternFill>
              </fill>
            </x14:dxf>
          </x14:cfRule>
          <x14:cfRule type="expression" priority="1052" id="{5DC9B772-9044-4F72-812D-78B8EE17B01D}">
            <xm:f>AND(T12&gt;=Einstellungen!$D$206,T12&lt;=Einstellungen!$E$206)</xm:f>
            <x14:dxf>
              <fill>
                <patternFill>
                  <bgColor rgb="FFFFC000"/>
                </patternFill>
              </fill>
            </x14:dxf>
          </x14:cfRule>
          <x14:cfRule type="expression" priority="1053" id="{50734F59-A55E-48B1-90FB-D9F8DC34BB31}">
            <xm:f>AND(T12&gt;=Einstellungen!$D$207,T12&lt;=Einstellungen!$E$207)</xm:f>
            <x14:dxf>
              <fill>
                <patternFill>
                  <bgColor rgb="FFFFC000"/>
                </patternFill>
              </fill>
            </x14:dxf>
          </x14:cfRule>
          <x14:cfRule type="expression" priority="1054" id="{8A0F5B40-5FDB-4657-A33C-7DA18989A5C9}">
            <xm:f>AND(T12&gt;=Einstellungen!$D$208,T12&lt;=Einstellungen!$E$208)</xm:f>
            <x14:dxf>
              <fill>
                <patternFill>
                  <bgColor rgb="FFFFC000"/>
                </patternFill>
              </fill>
            </x14:dxf>
          </x14:cfRule>
          <x14:cfRule type="expression" priority="1055" id="{053E3785-3F39-4343-B0D5-F51259547026}">
            <xm:f>AND(T12&gt;=Einstellungen!$D$209,T12&lt;=Einstellungen!$E$209)</xm:f>
            <x14:dxf>
              <fill>
                <patternFill>
                  <bgColor rgb="FFFFC000"/>
                </patternFill>
              </fill>
            </x14:dxf>
          </x14:cfRule>
          <x14:cfRule type="expression" priority="1056" id="{E81A3057-22D9-4B0C-AE68-5202E31289AB}">
            <xm:f>AND(T12&gt;=Einstellungen!$D$210,T12&lt;=Einstellungen!$E$210)</xm:f>
            <x14:dxf>
              <fill>
                <patternFill>
                  <bgColor rgb="FFFFC000"/>
                </patternFill>
              </fill>
            </x14:dxf>
          </x14:cfRule>
          <x14:cfRule type="expression" priority="1057" id="{EAFD2D70-5F2C-469A-9372-DC157E9B8352}">
            <xm:f>AND(T12&gt;=Einstellungen!$D$211,T12&lt;=Einstellungen!$E$211)</xm:f>
            <x14:dxf>
              <fill>
                <patternFill>
                  <bgColor rgb="FFFFC000"/>
                </patternFill>
              </fill>
            </x14:dxf>
          </x14:cfRule>
          <x14:cfRule type="expression" priority="1058" id="{C704C15D-D529-438C-AF03-8F5138F0F216}">
            <xm:f>AND(T12&gt;=Einstellungen!$D$212,T12&lt;=Einstellungen!$E$212)</xm:f>
            <x14:dxf>
              <fill>
                <patternFill>
                  <bgColor rgb="FFFFC000"/>
                </patternFill>
              </fill>
            </x14:dxf>
          </x14:cfRule>
          <x14:cfRule type="expression" priority="1059" id="{92E9B774-228E-482E-B6B5-E757680CB02D}">
            <xm:f>AND(T12&gt;=Einstellungen!$D$213,T12&lt;=Einstellungen!$E$213)</xm:f>
            <x14:dxf>
              <fill>
                <patternFill>
                  <bgColor rgb="FFFFC000"/>
                </patternFill>
              </fill>
            </x14:dxf>
          </x14:cfRule>
          <x14:cfRule type="expression" priority="1060" id="{678EB9A2-2BAA-46DD-8A5D-9D06C8F64D0A}">
            <xm:f>AND(T12&gt;=Einstellungen!$D$214,T12&lt;=Einstellungen!$E$214)</xm:f>
            <x14:dxf>
              <fill>
                <patternFill>
                  <bgColor rgb="FFFFC000"/>
                </patternFill>
              </fill>
            </x14:dxf>
          </x14:cfRule>
          <xm:sqref>AA13</xm:sqref>
        </x14:conditionalFormatting>
        <x14:conditionalFormatting xmlns:xm="http://schemas.microsoft.com/office/excel/2006/main">
          <x14:cfRule type="expression" priority="1041" id="{ED830988-0461-4162-8883-C64BB2174AC6}">
            <xm:f>AND(T12&gt;=Einstellungen!$D$218,T12&lt;=Einstellungen!$E$218)</xm:f>
            <x14:dxf>
              <fill>
                <patternFill>
                  <bgColor theme="2" tint="-0.24994659260841701"/>
                </patternFill>
              </fill>
            </x14:dxf>
          </x14:cfRule>
          <x14:cfRule type="expression" priority="1042" id="{67381E62-6BA0-4A4D-8120-294EB0828906}">
            <xm:f>AND( T12&gt;=Einstellungen!$D$219,T12&lt;=Einstellungen!$E$219)</xm:f>
            <x14:dxf>
              <fill>
                <patternFill>
                  <bgColor theme="2" tint="-0.24994659260841701"/>
                </patternFill>
              </fill>
            </x14:dxf>
          </x14:cfRule>
          <x14:cfRule type="expression" priority="1043" id="{632C2A4A-C3C1-4265-AAC4-176653BE5F24}">
            <xm:f>AND(T12&gt;=Einstellungen!$D$220,T12&lt;=Einstellungen!$E$220)</xm:f>
            <x14:dxf>
              <fill>
                <patternFill>
                  <bgColor theme="2" tint="-0.24994659260841701"/>
                </patternFill>
              </fill>
            </x14:dxf>
          </x14:cfRule>
          <x14:cfRule type="expression" priority="1044" id="{F1B94F84-5BC9-4C91-BF68-1C5DC3FD74E4}">
            <xm:f>AND(T12&gt;=Einstellungen!$D$221,T12&lt;=Einstellungen!$E$221)</xm:f>
            <x14:dxf>
              <fill>
                <patternFill>
                  <bgColor theme="2" tint="-0.24994659260841701"/>
                </patternFill>
              </fill>
            </x14:dxf>
          </x14:cfRule>
          <x14:cfRule type="expression" priority="1045" id="{2C78D8CC-9209-4550-B03E-5F99F364BBCD}">
            <xm:f>AND(T12&gt;=Einstellungen!$D$222,T12&lt;=Einstellungen!$E$222)</xm:f>
            <x14:dxf>
              <fill>
                <patternFill>
                  <bgColor theme="2" tint="-0.24994659260841701"/>
                </patternFill>
              </fill>
            </x14:dxf>
          </x14:cfRule>
          <x14:cfRule type="expression" priority="1046" id="{24CF404D-7901-43F9-9080-29500840B6E7}">
            <xm:f>AND(T12&gt;=Einstellungen!$D$223,T12&lt;=Einstellungen!$E$223)</xm:f>
            <x14:dxf>
              <fill>
                <patternFill>
                  <bgColor theme="2" tint="-0.24994659260841701"/>
                </patternFill>
              </fill>
            </x14:dxf>
          </x14:cfRule>
          <x14:cfRule type="expression" priority="1047" id="{089749DC-83FE-474E-A5E7-BF43321A9924}">
            <xm:f>AND(T12&gt;=Einstellungen!$D$224,T12&lt;=Einstellungen!$E$224)</xm:f>
            <x14:dxf>
              <fill>
                <patternFill>
                  <bgColor theme="2" tint="-0.24994659260841701"/>
                </patternFill>
              </fill>
            </x14:dxf>
          </x14:cfRule>
          <x14:cfRule type="expression" priority="1048" id="{F10E54A2-BD8E-4D91-83B8-AE78863C23B0}">
            <xm:f>AND(T12&gt;=Einstellungen!$D$225,T12&lt;=Einstellungen!$E$225)</xm:f>
            <x14:dxf>
              <fill>
                <patternFill>
                  <bgColor theme="2" tint="-0.24994659260841701"/>
                </patternFill>
              </fill>
            </x14:dxf>
          </x14:cfRule>
          <x14:cfRule type="expression" priority="1049" id="{516598FF-E736-47B6-AF64-24CE92D3297D}">
            <xm:f>AND(T12&gt;=Einstellungen!$D$226,T12&lt;=Einstellungen!$E$226)</xm:f>
            <x14:dxf>
              <fill>
                <patternFill>
                  <bgColor theme="2" tint="-0.24994659260841701"/>
                </patternFill>
              </fill>
            </x14:dxf>
          </x14:cfRule>
          <x14:cfRule type="expression" priority="1050" id="{C79FC8B5-305C-48D5-BE7A-2506B1ED5A9A}">
            <xm:f>AND(T12&gt;=Einstellungen!$D$227,T12&lt;=Einstellungen!$E$227)</xm:f>
            <x14:dxf>
              <fill>
                <patternFill>
                  <bgColor theme="2" tint="-0.24994659260841701"/>
                </patternFill>
              </fill>
            </x14:dxf>
          </x14:cfRule>
          <xm:sqref>AB12</xm:sqref>
        </x14:conditionalFormatting>
        <x14:conditionalFormatting xmlns:xm="http://schemas.microsoft.com/office/excel/2006/main">
          <x14:cfRule type="expression" priority="1031" id="{0B15A907-3B8D-4FDE-90F2-688406CDDC01}">
            <xm:f>AND(T12&gt;=Einstellungen!$D$218,T12&lt;=Einstellungen!$E$218)</xm:f>
            <x14:dxf>
              <fill>
                <patternFill>
                  <bgColor theme="2" tint="-0.24994659260841701"/>
                </patternFill>
              </fill>
            </x14:dxf>
          </x14:cfRule>
          <x14:cfRule type="expression" priority="1032" id="{B1F53BBE-DEE1-4D85-AF1A-B1354470BDAF}">
            <xm:f>AND( T12&gt;=Einstellungen!$D$219,T12&lt;=Einstellungen!$E$219)</xm:f>
            <x14:dxf>
              <fill>
                <patternFill>
                  <bgColor theme="2" tint="-0.24994659260841701"/>
                </patternFill>
              </fill>
            </x14:dxf>
          </x14:cfRule>
          <x14:cfRule type="expression" priority="1033" id="{DBE72F0A-427A-4952-AF72-5687DB73A1E7}">
            <xm:f>AND(T12&gt;=Einstellungen!$D$220,T12&lt;=Einstellungen!$E$220)</xm:f>
            <x14:dxf>
              <fill>
                <patternFill>
                  <bgColor theme="2" tint="-0.24994659260841701"/>
                </patternFill>
              </fill>
            </x14:dxf>
          </x14:cfRule>
          <x14:cfRule type="expression" priority="1034" id="{F78D0E5A-5834-4466-AF83-C62BE6DD814E}">
            <xm:f>AND(T12&gt;=Einstellungen!$D$221,T12&lt;=Einstellungen!$E$221)</xm:f>
            <x14:dxf>
              <fill>
                <patternFill>
                  <bgColor theme="2" tint="-0.24994659260841701"/>
                </patternFill>
              </fill>
            </x14:dxf>
          </x14:cfRule>
          <x14:cfRule type="expression" priority="1035" id="{BB67836E-4ECB-47C8-94DC-7602A4C6D43F}">
            <xm:f>AND(T12&gt;=Einstellungen!$D$222,T12&lt;=Einstellungen!$E$222)</xm:f>
            <x14:dxf>
              <fill>
                <patternFill>
                  <bgColor theme="2" tint="-0.24994659260841701"/>
                </patternFill>
              </fill>
            </x14:dxf>
          </x14:cfRule>
          <x14:cfRule type="expression" priority="1036" id="{8448E63F-9790-4E78-B649-0D2E1B3F4169}">
            <xm:f>AND(T12&gt;=Einstellungen!$D$223,T12&lt;=Einstellungen!$E$223)</xm:f>
            <x14:dxf>
              <fill>
                <patternFill>
                  <bgColor theme="2" tint="-0.24994659260841701"/>
                </patternFill>
              </fill>
            </x14:dxf>
          </x14:cfRule>
          <x14:cfRule type="expression" priority="1037" id="{90303CDA-A3F7-49EC-888F-DA2FBECC31FB}">
            <xm:f>AND(T12&gt;=Einstellungen!$D$224,T12&lt;=Einstellungen!$E$224)</xm:f>
            <x14:dxf>
              <fill>
                <patternFill>
                  <bgColor theme="2" tint="-0.24994659260841701"/>
                </patternFill>
              </fill>
            </x14:dxf>
          </x14:cfRule>
          <x14:cfRule type="expression" priority="1038" id="{53D081F5-FFDE-41D8-9C63-4DE69808900A}">
            <xm:f>AND(T12&gt;=Einstellungen!$D$225,T12&lt;=Einstellungen!$E$225)</xm:f>
            <x14:dxf>
              <fill>
                <patternFill>
                  <bgColor theme="2" tint="-0.24994659260841701"/>
                </patternFill>
              </fill>
            </x14:dxf>
          </x14:cfRule>
          <x14:cfRule type="expression" priority="1039" id="{4401798A-4D7C-4B55-8268-F26679AC331C}">
            <xm:f>AND(T12&gt;=Einstellungen!$D$226,T12&lt;=Einstellungen!$E$226)</xm:f>
            <x14:dxf>
              <fill>
                <patternFill>
                  <bgColor theme="2" tint="-0.24994659260841701"/>
                </patternFill>
              </fill>
            </x14:dxf>
          </x14:cfRule>
          <x14:cfRule type="expression" priority="1040" id="{EA1D50E0-780F-4942-A92B-332E1052AE05}">
            <xm:f>AND(T12&gt;=Einstellungen!$D$227,T12&lt;=Einstellungen!$E$227)</xm:f>
            <x14:dxf>
              <fill>
                <patternFill>
                  <bgColor theme="2" tint="-0.24994659260841701"/>
                </patternFill>
              </fill>
            </x14:dxf>
          </x14:cfRule>
          <xm:sqref>AB13</xm:sqref>
        </x14:conditionalFormatting>
        <x14:conditionalFormatting xmlns:xm="http://schemas.microsoft.com/office/excel/2006/main">
          <x14:cfRule type="expression" priority="1021" id="{76C9602F-335D-4469-97C6-B622B731BDE5}">
            <xm:f>AND(T14&gt;=Einstellungen!$D$218,T14&lt;=Einstellungen!$E$218)</xm:f>
            <x14:dxf>
              <fill>
                <patternFill>
                  <bgColor theme="2" tint="-0.24994659260841701"/>
                </patternFill>
              </fill>
            </x14:dxf>
          </x14:cfRule>
          <x14:cfRule type="expression" priority="1022" id="{928334CD-72C9-4CCA-BB7A-9E2A46B85E71}">
            <xm:f>AND( T14&gt;=Einstellungen!$D$219,T14&lt;=Einstellungen!$E$219)</xm:f>
            <x14:dxf>
              <fill>
                <patternFill>
                  <bgColor theme="2" tint="-0.24994659260841701"/>
                </patternFill>
              </fill>
            </x14:dxf>
          </x14:cfRule>
          <x14:cfRule type="expression" priority="1023" id="{35D423CA-536C-403A-A0FF-D36C20369DB9}">
            <xm:f>AND(T14&gt;=Einstellungen!$D$220,T14&lt;=Einstellungen!$E$220)</xm:f>
            <x14:dxf>
              <fill>
                <patternFill>
                  <bgColor theme="2" tint="-0.24994659260841701"/>
                </patternFill>
              </fill>
            </x14:dxf>
          </x14:cfRule>
          <x14:cfRule type="expression" priority="1024" id="{1827DED8-35AE-40E7-BFCD-FC9B78ACBFD4}">
            <xm:f>AND(T14&gt;=Einstellungen!$D$221,T14&lt;=Einstellungen!$E$221)</xm:f>
            <x14:dxf>
              <fill>
                <patternFill>
                  <bgColor theme="2" tint="-0.24994659260841701"/>
                </patternFill>
              </fill>
            </x14:dxf>
          </x14:cfRule>
          <x14:cfRule type="expression" priority="1025" id="{1B0925EF-75CB-40BC-876C-B1B72E272CDB}">
            <xm:f>AND(T14&gt;=Einstellungen!$D$222,T14&lt;=Einstellungen!$E$222)</xm:f>
            <x14:dxf>
              <fill>
                <patternFill>
                  <bgColor theme="2" tint="-0.24994659260841701"/>
                </patternFill>
              </fill>
            </x14:dxf>
          </x14:cfRule>
          <x14:cfRule type="expression" priority="1026" id="{827A761A-B327-42C4-890E-459D079CBA6B}">
            <xm:f>AND(T14&gt;=Einstellungen!$D$223,T14&lt;=Einstellungen!$E$223)</xm:f>
            <x14:dxf>
              <fill>
                <patternFill>
                  <bgColor theme="2" tint="-0.24994659260841701"/>
                </patternFill>
              </fill>
            </x14:dxf>
          </x14:cfRule>
          <x14:cfRule type="expression" priority="1027" id="{6055CAF6-5A7B-43D3-B898-AA6EABE181A7}">
            <xm:f>AND(T14&gt;=Einstellungen!$D$224,T14&lt;=Einstellungen!$E$224)</xm:f>
            <x14:dxf>
              <fill>
                <patternFill>
                  <bgColor theme="2" tint="-0.24994659260841701"/>
                </patternFill>
              </fill>
            </x14:dxf>
          </x14:cfRule>
          <x14:cfRule type="expression" priority="1028" id="{D7C5D939-DDAC-4147-9A26-EE59533DAAD1}">
            <xm:f>AND(T14&gt;=Einstellungen!$D$225,T14&lt;=Einstellungen!$E$225)</xm:f>
            <x14:dxf>
              <fill>
                <patternFill>
                  <bgColor theme="2" tint="-0.24994659260841701"/>
                </patternFill>
              </fill>
            </x14:dxf>
          </x14:cfRule>
          <x14:cfRule type="expression" priority="1029" id="{79AD394A-CAFD-4EA0-BD65-0EBD8BDFD793}">
            <xm:f>AND(T14&gt;=Einstellungen!$D$226,T14&lt;=Einstellungen!$E$226)</xm:f>
            <x14:dxf>
              <fill>
                <patternFill>
                  <bgColor theme="2" tint="-0.24994659260841701"/>
                </patternFill>
              </fill>
            </x14:dxf>
          </x14:cfRule>
          <x14:cfRule type="expression" priority="1030" id="{E0F404F2-A841-4FFA-9A79-FB6C121E9926}">
            <xm:f>AND(T14&gt;=Einstellungen!$D$227,T14&lt;=Einstellungen!$E$227)</xm:f>
            <x14:dxf>
              <fill>
                <patternFill>
                  <bgColor theme="2" tint="-0.24994659260841701"/>
                </patternFill>
              </fill>
            </x14:dxf>
          </x14:cfRule>
          <xm:sqref>AB14 AB16 AB18 AB20 AB22 AB24 AB26 AB28 AB30 AB32 AB34 AB36 AB38 AB40 AB42 AB44 AB46 AB48 AB50 AB52 AB54 AB56 AB58 AB60 AB62 AB64 AB66 AB68 AB70 AB72 AB74 AB76 AB78 AB80 AB82 AB84</xm:sqref>
        </x14:conditionalFormatting>
        <x14:conditionalFormatting xmlns:xm="http://schemas.microsoft.com/office/excel/2006/main">
          <x14:cfRule type="expression" priority="1011" id="{3CCB8CDC-4D9A-4200-9C5C-074453A9B255}">
            <xm:f>AND(T14&gt;=Einstellungen!$D$218,T14&lt;=Einstellungen!$E$218)</xm:f>
            <x14:dxf>
              <fill>
                <patternFill>
                  <bgColor theme="2" tint="-0.24994659260841701"/>
                </patternFill>
              </fill>
            </x14:dxf>
          </x14:cfRule>
          <x14:cfRule type="expression" priority="1012" id="{F4709B07-8AF2-4D12-A29B-B4506AA130B2}">
            <xm:f>AND( T14&gt;=Einstellungen!$D$219,T14&lt;=Einstellungen!$E$219)</xm:f>
            <x14:dxf>
              <fill>
                <patternFill>
                  <bgColor theme="2" tint="-0.24994659260841701"/>
                </patternFill>
              </fill>
            </x14:dxf>
          </x14:cfRule>
          <x14:cfRule type="expression" priority="1013" id="{2C5B0B11-8F2B-48B6-9718-D1124FE8D48F}">
            <xm:f>AND(T14&gt;=Einstellungen!$D$220,T14&lt;=Einstellungen!$E$220)</xm:f>
            <x14:dxf>
              <fill>
                <patternFill>
                  <bgColor theme="2" tint="-0.24994659260841701"/>
                </patternFill>
              </fill>
            </x14:dxf>
          </x14:cfRule>
          <x14:cfRule type="expression" priority="1014" id="{94E5979B-F477-47F7-8365-ADC276F595BA}">
            <xm:f>AND(T14&gt;=Einstellungen!$D$221,T14&lt;=Einstellungen!$E$221)</xm:f>
            <x14:dxf>
              <fill>
                <patternFill>
                  <bgColor theme="2" tint="-0.24994659260841701"/>
                </patternFill>
              </fill>
            </x14:dxf>
          </x14:cfRule>
          <x14:cfRule type="expression" priority="1015" id="{3E2D1795-7B16-4255-903D-52E861E29809}">
            <xm:f>AND(T14&gt;=Einstellungen!$D$222,T14&lt;=Einstellungen!$E$222)</xm:f>
            <x14:dxf>
              <fill>
                <patternFill>
                  <bgColor theme="2" tint="-0.24994659260841701"/>
                </patternFill>
              </fill>
            </x14:dxf>
          </x14:cfRule>
          <x14:cfRule type="expression" priority="1016" id="{EDAA3C78-A8DA-431E-8FE5-D475E8CDFB44}">
            <xm:f>AND(T14&gt;=Einstellungen!$D$223,T14&lt;=Einstellungen!$E$223)</xm:f>
            <x14:dxf>
              <fill>
                <patternFill>
                  <bgColor theme="2" tint="-0.24994659260841701"/>
                </patternFill>
              </fill>
            </x14:dxf>
          </x14:cfRule>
          <x14:cfRule type="expression" priority="1017" id="{ACBB77E7-5357-4AFD-8CE2-7968F29A6998}">
            <xm:f>AND(T14&gt;=Einstellungen!$D$224,T14&lt;=Einstellungen!$E$224)</xm:f>
            <x14:dxf>
              <fill>
                <patternFill>
                  <bgColor theme="2" tint="-0.24994659260841701"/>
                </patternFill>
              </fill>
            </x14:dxf>
          </x14:cfRule>
          <x14:cfRule type="expression" priority="1018" id="{78923A10-F494-4A99-AEEF-6CAA82C8B023}">
            <xm:f>AND(T14&gt;=Einstellungen!$D$225,T14&lt;=Einstellungen!$E$225)</xm:f>
            <x14:dxf>
              <fill>
                <patternFill>
                  <bgColor theme="2" tint="-0.24994659260841701"/>
                </patternFill>
              </fill>
            </x14:dxf>
          </x14:cfRule>
          <x14:cfRule type="expression" priority="1019" id="{6D4AD45E-E49E-4253-A716-D1EA01E136A4}">
            <xm:f>AND(T14&gt;=Einstellungen!$D$226,T14&lt;=Einstellungen!$E$226)</xm:f>
            <x14:dxf>
              <fill>
                <patternFill>
                  <bgColor theme="2" tint="-0.24994659260841701"/>
                </patternFill>
              </fill>
            </x14:dxf>
          </x14:cfRule>
          <x14:cfRule type="expression" priority="1020" id="{7F97DA14-AEA4-4663-BE80-38F606BA7B1A}">
            <xm:f>AND(T14&gt;=Einstellungen!$D$227,T14&lt;=Einstellungen!$E$227)</xm:f>
            <x14:dxf>
              <fill>
                <patternFill>
                  <bgColor theme="2" tint="-0.24994659260841701"/>
                </patternFill>
              </fill>
            </x14:dxf>
          </x14:cfRule>
          <xm:sqref>AB15 AB17 AB19 AB21 AB23 AB25 AB27 AB29 AB31 AB33 AB35 AB37 AB39 AB41 AB43 AB45 AB47 AB49 AB51 AB53 AB55 AB57 AB59 AB61 AB63 AB65 AB67 AB69 AB71 AB73 AB75 AB77 AB79 AB81 AB83 AB85</xm:sqref>
        </x14:conditionalFormatting>
        <x14:conditionalFormatting xmlns:xm="http://schemas.microsoft.com/office/excel/2006/main">
          <x14:cfRule type="expression" priority="1001" id="{71C0700D-45DA-4D30-9449-D33CF9DC69F2}">
            <xm:f>AND(T12&gt;=Einstellungen!$D$188,T12&lt;=Einstellungen!$E$188)</xm:f>
            <x14:dxf>
              <fill>
                <patternFill>
                  <bgColor theme="7" tint="0.39994506668294322"/>
                </patternFill>
              </fill>
            </x14:dxf>
          </x14:cfRule>
          <x14:cfRule type="expression" priority="1002" id="{8DA465AC-A17E-4E28-BB25-F7F9789FA97E}">
            <xm:f>AND(T12&gt;=Einstellungen!$D$187,T12&lt;=Einstellungen!$E$187)</xm:f>
            <x14:dxf>
              <fill>
                <patternFill>
                  <bgColor theme="7" tint="0.39994506668294322"/>
                </patternFill>
              </fill>
            </x14:dxf>
          </x14:cfRule>
          <x14:cfRule type="expression" priority="1003" id="{1C512FF4-F331-4086-99FB-A55246162FCB}">
            <xm:f>AND(T12&gt;=Einstellungen!$D$186,T12&lt;=Einstellungen!$E$186)</xm:f>
            <x14:dxf>
              <fill>
                <patternFill>
                  <bgColor theme="7" tint="0.39994506668294322"/>
                </patternFill>
              </fill>
            </x14:dxf>
          </x14:cfRule>
          <x14:cfRule type="expression" priority="1004" id="{7DE7227C-2DC4-476B-B453-E49FB0062EEF}">
            <xm:f>AND(T12&gt;=Einstellungen!$D$185,T12&lt;=Einstellungen!$E$185)</xm:f>
            <x14:dxf>
              <fill>
                <patternFill>
                  <bgColor theme="7" tint="0.39994506668294322"/>
                </patternFill>
              </fill>
            </x14:dxf>
          </x14:cfRule>
          <x14:cfRule type="expression" priority="1005" id="{1375B189-B4FF-48E7-AD07-72C03686FF94}">
            <xm:f>AND(T12&gt;=Einstellungen!$D$184,T12&lt;=Einstellungen!$E$184)</xm:f>
            <x14:dxf>
              <fill>
                <patternFill>
                  <bgColor theme="7" tint="0.39994506668294322"/>
                </patternFill>
              </fill>
            </x14:dxf>
          </x14:cfRule>
          <x14:cfRule type="expression" priority="1006" id="{FCB7F301-EC8E-4317-B1ED-8A21EA2BB74A}">
            <xm:f>AND(T12&gt;=Einstellungen!$D$183,T12&lt;=Einstellungen!$E$183)</xm:f>
            <x14:dxf>
              <fill>
                <patternFill>
                  <bgColor theme="7" tint="0.39994506668294322"/>
                </patternFill>
              </fill>
            </x14:dxf>
          </x14:cfRule>
          <x14:cfRule type="expression" priority="1007" id="{F77BE3CC-27AF-4AE9-B5F1-90F8ABBC76DE}">
            <xm:f>AND(T12&gt;=Einstellungen!$D$182,T12&lt;=Einstellungen!$E$182)</xm:f>
            <x14:dxf>
              <fill>
                <patternFill>
                  <bgColor theme="7" tint="0.39994506668294322"/>
                </patternFill>
              </fill>
            </x14:dxf>
          </x14:cfRule>
          <x14:cfRule type="expression" priority="1008" id="{2BF987AC-8193-45F9-8D35-886F395640C9}">
            <xm:f>AND(T12&gt;=Einstellungen!$D$181,T12&lt;=Einstellungen!$E$181)</xm:f>
            <x14:dxf>
              <fill>
                <patternFill>
                  <bgColor theme="7" tint="0.39994506668294322"/>
                </patternFill>
              </fill>
            </x14:dxf>
          </x14:cfRule>
          <x14:cfRule type="expression" priority="1009" id="{0C244D6F-2207-48A7-B018-D0301EF8BE1D}">
            <xm:f>AND(T12&gt;=Einstellungen!$D$180,T12&lt;=Einstellungen!$E$180)</xm:f>
            <x14:dxf>
              <fill>
                <patternFill>
                  <bgColor theme="7" tint="0.39994506668294322"/>
                </patternFill>
              </fill>
            </x14:dxf>
          </x14:cfRule>
          <x14:cfRule type="expression" priority="1010" id="{52FFB7CF-87C1-4EC9-9D87-DFC66ED9402B}">
            <xm:f>AND(T12&gt;=Einstellungen!$D$179,T12&lt;=Einstellungen!$E$179)</xm:f>
            <x14:dxf>
              <fill>
                <patternFill>
                  <bgColor theme="7" tint="0.39994506668294322"/>
                </patternFill>
              </fill>
            </x14:dxf>
          </x14:cfRule>
          <xm:sqref>Y12</xm:sqref>
        </x14:conditionalFormatting>
        <x14:conditionalFormatting xmlns:xm="http://schemas.microsoft.com/office/excel/2006/main">
          <x14:cfRule type="expression" priority="991" id="{E36A2DAB-D2E6-4D0A-9E55-FFDE142FA2F3}">
            <xm:f>AND(T14&gt;=Einstellungen!$D$201,T14&lt;=Einstellungen!$E$201)</xm:f>
            <x14:dxf>
              <fill>
                <patternFill>
                  <bgColor theme="5" tint="0.59996337778862885"/>
                </patternFill>
              </fill>
            </x14:dxf>
          </x14:cfRule>
          <x14:cfRule type="expression" priority="992" id="{B8616203-6781-49F6-91FB-F93611CB3813}">
            <xm:f>AND(T14&gt;=Einstellungen!$D$200,T14&lt;=Einstellungen!$E$200)</xm:f>
            <x14:dxf>
              <fill>
                <patternFill>
                  <bgColor theme="5" tint="0.59996337778862885"/>
                </patternFill>
              </fill>
            </x14:dxf>
          </x14:cfRule>
          <x14:cfRule type="expression" priority="993" id="{3A0A98A3-4EEF-443E-949E-0C908A4D4132}">
            <xm:f>AND(T14&gt;=Einstellungen!$D$199,T14&lt;=Einstellungen!$E$199)</xm:f>
            <x14:dxf>
              <fill>
                <patternFill>
                  <bgColor theme="5" tint="0.59996337778862885"/>
                </patternFill>
              </fill>
            </x14:dxf>
          </x14:cfRule>
          <x14:cfRule type="expression" priority="994" id="{710FAEA1-10FC-48FE-AFAB-20D7D55427F9}">
            <xm:f>AND(T14&gt;=Einstellungen!$D$198,T14&lt;=Einstellungen!$E$198)</xm:f>
            <x14:dxf>
              <fill>
                <patternFill>
                  <bgColor theme="5" tint="0.59996337778862885"/>
                </patternFill>
              </fill>
            </x14:dxf>
          </x14:cfRule>
          <x14:cfRule type="expression" priority="995" id="{CA4838E1-2D69-4C2E-AB07-9136FFE7623C}">
            <xm:f>AND(T14&gt;=Einstellungen!$D$197,T14&lt;=Einstellungen!$E$197)</xm:f>
            <x14:dxf>
              <fill>
                <patternFill>
                  <bgColor theme="5" tint="0.59996337778862885"/>
                </patternFill>
              </fill>
            </x14:dxf>
          </x14:cfRule>
          <x14:cfRule type="expression" priority="996" id="{4478EC93-DC91-451F-9518-0209B1266608}">
            <xm:f>AND(T14&gt;=Einstellungen!$D$196,T14&lt;=Einstellungen!$E$196)</xm:f>
            <x14:dxf>
              <fill>
                <patternFill>
                  <bgColor theme="5" tint="0.59996337778862885"/>
                </patternFill>
              </fill>
            </x14:dxf>
          </x14:cfRule>
          <x14:cfRule type="expression" priority="997" id="{69217582-5DC7-4B34-889A-842C2227BD7E}">
            <xm:f>AND(T14&gt;=Einstellungen!$D$195,T14&lt;=Einstellungen!$E$195)</xm:f>
            <x14:dxf>
              <fill>
                <patternFill>
                  <bgColor theme="5" tint="0.59996337778862885"/>
                </patternFill>
              </fill>
            </x14:dxf>
          </x14:cfRule>
          <x14:cfRule type="expression" priority="998" id="{F23C0F4A-1D48-44A1-AE79-335E782EF959}">
            <xm:f>AND(T14&gt;=Einstellungen!$D$194,T14&lt;=Einstellungen!$E$194)</xm:f>
            <x14:dxf>
              <fill>
                <patternFill>
                  <bgColor theme="5" tint="0.59996337778862885"/>
                </patternFill>
              </fill>
            </x14:dxf>
          </x14:cfRule>
          <x14:cfRule type="expression" priority="999" id="{284B8040-048E-48C1-88AA-4A9FF8773E60}">
            <xm:f>AND(T14&gt;=Einstellungen!$D$193,T14&lt;=Einstellungen!$E$193)</xm:f>
            <x14:dxf>
              <fill>
                <patternFill>
                  <bgColor theme="5" tint="0.59996337778862885"/>
                </patternFill>
              </fill>
            </x14:dxf>
          </x14:cfRule>
          <x14:cfRule type="expression" priority="1000" id="{6BFF0748-BE48-4469-9B50-D4D84B2F2C93}">
            <xm:f>AND(T14&gt;=Einstellungen!$D$192,T14&lt;=Einstellungen!$E$192)</xm:f>
            <x14:dxf>
              <fill>
                <patternFill>
                  <bgColor theme="5" tint="0.59996337778862885"/>
                </patternFill>
              </fill>
            </x14:dxf>
          </x14:cfRule>
          <xm:sqref>Z14 Z16 Z18 Z20 Z22 Z24 Z26 Z28 Z30 Z32 Z34 Z36 Z38 Z40 Z42 Z44 Z46 Z48 Z50 Z52 Z54 Z56 Z58 Z60 Z62 Z64 Z66 Z68 Z70 Z72 Z74 Z76 Z78 Z80 Z82 Z84</xm:sqref>
        </x14:conditionalFormatting>
        <x14:conditionalFormatting xmlns:xm="http://schemas.microsoft.com/office/excel/2006/main">
          <x14:cfRule type="expression" priority="981" id="{86367EB5-348F-42B3-8B16-A8293E447950}">
            <xm:f>AND(T14&gt;=Einstellungen!$D$201,T14&lt;=Einstellungen!$E$201)</xm:f>
            <x14:dxf>
              <fill>
                <patternFill>
                  <bgColor theme="5" tint="0.59996337778862885"/>
                </patternFill>
              </fill>
            </x14:dxf>
          </x14:cfRule>
          <x14:cfRule type="expression" priority="982" id="{7E76C19F-33F4-4FC6-9EDC-BFA1C79D5B3B}">
            <xm:f>AND(T14&gt;=Einstellungen!$D$200,T14&lt;=Einstellungen!$E$200)</xm:f>
            <x14:dxf>
              <fill>
                <patternFill>
                  <bgColor theme="5" tint="0.59996337778862885"/>
                </patternFill>
              </fill>
            </x14:dxf>
          </x14:cfRule>
          <x14:cfRule type="expression" priority="983" id="{18185B19-303E-4433-894D-7CF69FB103DB}">
            <xm:f>AND(T14&gt;=Einstellungen!$D$199,T14&lt;=Einstellungen!$E$199)</xm:f>
            <x14:dxf>
              <fill>
                <patternFill>
                  <bgColor theme="5" tint="0.59996337778862885"/>
                </patternFill>
              </fill>
            </x14:dxf>
          </x14:cfRule>
          <x14:cfRule type="expression" priority="984" id="{E25C6945-C897-4AF3-9B70-1C99E05E883C}">
            <xm:f>AND(T14&gt;=Einstellungen!$D$198,T14&lt;=Einstellungen!$E$198)</xm:f>
            <x14:dxf>
              <fill>
                <patternFill>
                  <bgColor theme="5" tint="0.59996337778862885"/>
                </patternFill>
              </fill>
            </x14:dxf>
          </x14:cfRule>
          <x14:cfRule type="expression" priority="985" id="{F3D83F70-8780-4DB3-85A4-0885CCF0B62E}">
            <xm:f>AND(T14&gt;=Einstellungen!$D$197,T14&lt;=Einstellungen!$E$197)</xm:f>
            <x14:dxf>
              <fill>
                <patternFill>
                  <bgColor theme="5" tint="0.59996337778862885"/>
                </patternFill>
              </fill>
            </x14:dxf>
          </x14:cfRule>
          <x14:cfRule type="expression" priority="986" id="{002321BC-8E21-4B97-B5F7-D4FA8137D4D3}">
            <xm:f>AND(T14&gt;=Einstellungen!$D$196,T14&lt;=Einstellungen!$E$196)</xm:f>
            <x14:dxf>
              <fill>
                <patternFill>
                  <bgColor theme="5" tint="0.59996337778862885"/>
                </patternFill>
              </fill>
            </x14:dxf>
          </x14:cfRule>
          <x14:cfRule type="expression" priority="987" id="{733C5A0D-7BBD-435D-A85F-DCD758C918BC}">
            <xm:f>AND(T14&gt;=Einstellungen!$D$195,T14&lt;=Einstellungen!$E$195)</xm:f>
            <x14:dxf>
              <fill>
                <patternFill>
                  <bgColor theme="5" tint="0.59996337778862885"/>
                </patternFill>
              </fill>
            </x14:dxf>
          </x14:cfRule>
          <x14:cfRule type="expression" priority="988" id="{E7E91A1F-2C01-4958-A8F3-EA1E5C43A253}">
            <xm:f>AND(T14&gt;=Einstellungen!$D$194,T14&lt;=Einstellungen!$E$194)</xm:f>
            <x14:dxf>
              <fill>
                <patternFill>
                  <bgColor theme="5" tint="0.59996337778862885"/>
                </patternFill>
              </fill>
            </x14:dxf>
          </x14:cfRule>
          <x14:cfRule type="expression" priority="989" id="{9C1303B1-3CEB-4724-BB25-4440D0C72578}">
            <xm:f>AND(T14&gt;=Einstellungen!$D$193,T14&lt;=Einstellungen!$E$193)</xm:f>
            <x14:dxf>
              <fill>
                <patternFill>
                  <bgColor theme="5" tint="0.59996337778862885"/>
                </patternFill>
              </fill>
            </x14:dxf>
          </x14:cfRule>
          <x14:cfRule type="expression" priority="990" id="{DAA8BEE0-7C8C-4A06-BBD1-980F3BC24CEF}">
            <xm:f>AND(T14&gt;=Einstellungen!$D$192,T14&lt;=Einstellungen!$E$192)</xm:f>
            <x14:dxf>
              <fill>
                <patternFill>
                  <bgColor theme="5" tint="0.59996337778862885"/>
                </patternFill>
              </fill>
            </x14:dxf>
          </x14:cfRule>
          <xm:sqref>Z15 Z17 Z19 Z21 Z23 Z25 Z27 Z29 Z31 Z33 Z35 Z37 Z39 Z41 Z43 Z45 Z47 Z49 Z51 Z53 Z55 Z57 Z59 Z61 Z63 Z65 Z67 Z69 Z71 Z73 Z75 Z77 Z79 Z81 Z83 Z85</xm:sqref>
        </x14:conditionalFormatting>
        <x14:conditionalFormatting xmlns:xm="http://schemas.microsoft.com/office/excel/2006/main">
          <x14:cfRule type="expression" priority="971" id="{D7804E2F-4729-48F9-B87B-62AA712B7582}">
            <xm:f>AND(T14&gt;=Einstellungen!$D$188,T14&lt;=Einstellungen!$E$188)</xm:f>
            <x14:dxf>
              <fill>
                <patternFill>
                  <bgColor theme="7" tint="0.39994506668294322"/>
                </patternFill>
              </fill>
            </x14:dxf>
          </x14:cfRule>
          <x14:cfRule type="expression" priority="972" id="{C1194D03-4A8A-4FFE-89DF-C9B446D66DE8}">
            <xm:f>AND(T14&gt;=Einstellungen!$D$187,T14&lt;=Einstellungen!$E$187)</xm:f>
            <x14:dxf>
              <fill>
                <patternFill>
                  <bgColor theme="7" tint="0.39994506668294322"/>
                </patternFill>
              </fill>
            </x14:dxf>
          </x14:cfRule>
          <x14:cfRule type="expression" priority="973" id="{71F7BAD0-CFA7-4411-A2B4-B5C9C73AD3F4}">
            <xm:f>AND(T14&gt;=Einstellungen!$D$186,T14&lt;=Einstellungen!$E$186)</xm:f>
            <x14:dxf>
              <fill>
                <patternFill>
                  <bgColor theme="7" tint="0.39994506668294322"/>
                </patternFill>
              </fill>
            </x14:dxf>
          </x14:cfRule>
          <x14:cfRule type="expression" priority="974" id="{EDB83C5D-D4F5-4441-AE18-8D6AF3A42DD5}">
            <xm:f>AND(T14&gt;=Einstellungen!$D$185,T14&lt;=Einstellungen!$E$185)</xm:f>
            <x14:dxf>
              <fill>
                <patternFill>
                  <bgColor theme="7" tint="0.39994506668294322"/>
                </patternFill>
              </fill>
            </x14:dxf>
          </x14:cfRule>
          <x14:cfRule type="expression" priority="975" id="{3E0DAE9C-7924-43F5-90C6-BAEF99F88792}">
            <xm:f>AND(T14&gt;=Einstellungen!$D$184,T14&lt;=Einstellungen!$E$184)</xm:f>
            <x14:dxf>
              <fill>
                <patternFill>
                  <bgColor theme="7" tint="0.39994506668294322"/>
                </patternFill>
              </fill>
            </x14:dxf>
          </x14:cfRule>
          <x14:cfRule type="expression" priority="976" id="{27CDB44C-DC37-4B66-B0CE-89CC5A5D58C4}">
            <xm:f>AND(T14&gt;=Einstellungen!$D$183,T14&lt;=Einstellungen!$E$183)</xm:f>
            <x14:dxf>
              <fill>
                <patternFill>
                  <bgColor theme="7" tint="0.39994506668294322"/>
                </patternFill>
              </fill>
            </x14:dxf>
          </x14:cfRule>
          <x14:cfRule type="expression" priority="977" id="{C94C1142-4C10-4E92-9535-463EF3150FE6}">
            <xm:f>AND(T14&gt;=Einstellungen!$D$182,T14&lt;=Einstellungen!$E$182)</xm:f>
            <x14:dxf>
              <fill>
                <patternFill>
                  <bgColor theme="7" tint="0.39994506668294322"/>
                </patternFill>
              </fill>
            </x14:dxf>
          </x14:cfRule>
          <x14:cfRule type="expression" priority="978" id="{27267B64-6F04-4713-AC6B-F27DC97FD337}">
            <xm:f>AND(T14&gt;=Einstellungen!$D$181,T14&lt;=Einstellungen!$E$181)</xm:f>
            <x14:dxf>
              <fill>
                <patternFill>
                  <bgColor theme="7" tint="0.39994506668294322"/>
                </patternFill>
              </fill>
            </x14:dxf>
          </x14:cfRule>
          <x14:cfRule type="expression" priority="979" id="{5ED8EC20-B22E-4F4A-9549-A66145F97A99}">
            <xm:f>AND(T14&gt;=Einstellungen!$D$180,T14&lt;=Einstellungen!$E$180)</xm:f>
            <x14:dxf>
              <fill>
                <patternFill>
                  <bgColor theme="7" tint="0.39994506668294322"/>
                </patternFill>
              </fill>
            </x14:dxf>
          </x14:cfRule>
          <x14:cfRule type="expression" priority="980" id="{8B67D296-365A-4FF2-A65F-7BB9D6C58CF2}">
            <xm:f>AND(T14&gt;=Einstellungen!$D$179,T14&lt;=Einstellungen!$E$179)</xm:f>
            <x14:dxf>
              <fill>
                <patternFill>
                  <bgColor theme="7" tint="0.39994506668294322"/>
                </patternFill>
              </fill>
            </x14:dxf>
          </x14:cfRule>
          <xm:sqref>Y15 Y17 Y19 Y21 Y23 Y25 Y27 Y29 Y31 Y33 Y35 Y37 Y39 Y41 Y43 Y45 Y47 Y49 Y51 Y53 Y55 Y57 Y59 Y61 Y63 Y65 Y67 Y69 Y71 Y73 Y75 Y77 Y79 Y81 Y83 Y85</xm:sqref>
        </x14:conditionalFormatting>
        <x14:conditionalFormatting xmlns:xm="http://schemas.microsoft.com/office/excel/2006/main">
          <x14:cfRule type="expression" priority="961" id="{28AE1BDB-AF2B-41E5-B4BE-5860F2467BD0}">
            <xm:f>AND(T14&gt;=Einstellungen!$D$188,T14&lt;=Einstellungen!$E$188)</xm:f>
            <x14:dxf>
              <fill>
                <patternFill>
                  <bgColor theme="7" tint="0.39994506668294322"/>
                </patternFill>
              </fill>
            </x14:dxf>
          </x14:cfRule>
          <x14:cfRule type="expression" priority="962" id="{15022528-7979-4105-B72A-CDA9C715FFE1}">
            <xm:f>AND(T14&gt;=Einstellungen!$D$187,T14&lt;=Einstellungen!$E$187)</xm:f>
            <x14:dxf>
              <fill>
                <patternFill>
                  <bgColor theme="7" tint="0.39994506668294322"/>
                </patternFill>
              </fill>
            </x14:dxf>
          </x14:cfRule>
          <x14:cfRule type="expression" priority="963" id="{77555D2D-C65C-4C94-86E0-D4AA64971C51}">
            <xm:f>AND(T14&gt;=Einstellungen!$D$186,T14&lt;=Einstellungen!$E$186)</xm:f>
            <x14:dxf>
              <fill>
                <patternFill>
                  <bgColor theme="7" tint="0.39994506668294322"/>
                </patternFill>
              </fill>
            </x14:dxf>
          </x14:cfRule>
          <x14:cfRule type="expression" priority="964" id="{080FCE3E-F621-421A-B8FE-DF95927EF01A}">
            <xm:f>AND(T14&gt;=Einstellungen!$D$185,T14&lt;=Einstellungen!$E$185)</xm:f>
            <x14:dxf>
              <fill>
                <patternFill>
                  <bgColor theme="7" tint="0.39994506668294322"/>
                </patternFill>
              </fill>
            </x14:dxf>
          </x14:cfRule>
          <x14:cfRule type="expression" priority="965" id="{A7CD15CD-A80A-4F97-B8BB-0E4BECF7E814}">
            <xm:f>AND(T14&gt;=Einstellungen!$D$184,T14&lt;=Einstellungen!$E$184)</xm:f>
            <x14:dxf>
              <fill>
                <patternFill>
                  <bgColor theme="7" tint="0.39994506668294322"/>
                </patternFill>
              </fill>
            </x14:dxf>
          </x14:cfRule>
          <x14:cfRule type="expression" priority="966" id="{E60182FD-F232-4822-B5ED-A89E938C960D}">
            <xm:f>AND(T14&gt;=Einstellungen!$D$183,T14&lt;=Einstellungen!$E$183)</xm:f>
            <x14:dxf>
              <fill>
                <patternFill>
                  <bgColor theme="7" tint="0.39994506668294322"/>
                </patternFill>
              </fill>
            </x14:dxf>
          </x14:cfRule>
          <x14:cfRule type="expression" priority="967" id="{53B1FF3A-E679-448F-967A-334F5BCFF9F0}">
            <xm:f>AND(T14&gt;=Einstellungen!$D$182,T14&lt;=Einstellungen!$E$182)</xm:f>
            <x14:dxf>
              <fill>
                <patternFill>
                  <bgColor theme="7" tint="0.39994506668294322"/>
                </patternFill>
              </fill>
            </x14:dxf>
          </x14:cfRule>
          <x14:cfRule type="expression" priority="968" id="{EC9BE075-414D-4583-BD65-B04C1593BFDB}">
            <xm:f>AND(T14&gt;=Einstellungen!$D$181,T14&lt;=Einstellungen!$E$181)</xm:f>
            <x14:dxf>
              <fill>
                <patternFill>
                  <bgColor theme="7" tint="0.39994506668294322"/>
                </patternFill>
              </fill>
            </x14:dxf>
          </x14:cfRule>
          <x14:cfRule type="expression" priority="969" id="{B2EDD72B-C6F9-4E5B-AD6A-2679BE4E9CE3}">
            <xm:f>AND(T14&gt;=Einstellungen!$D$180,T14&lt;=Einstellungen!$E$180)</xm:f>
            <x14:dxf>
              <fill>
                <patternFill>
                  <bgColor theme="7" tint="0.39994506668294322"/>
                </patternFill>
              </fill>
            </x14:dxf>
          </x14:cfRule>
          <x14:cfRule type="expression" priority="970" id="{CF7D3006-02D3-4834-B192-22B59CEFD821}">
            <xm:f>AND(T14&gt;=Einstellungen!$D$179,T14&lt;=Einstellungen!$E$179)</xm:f>
            <x14:dxf>
              <fill>
                <patternFill>
                  <bgColor theme="7" tint="0.39994506668294322"/>
                </patternFill>
              </fill>
            </x14:dxf>
          </x14:cfRule>
          <xm:sqref>Y14 Y16 Y18 Y20 Y22 Y24 Y26 Y28 Y30 Y32 Y34 Y36 Y38 Y40 Y42 Y44 Y46 Y48 Y50 Y52 Y54 Y56 Y58 Y60 Y62 Y64 Y66 Y68 Y70 Y72 Y74 Y76 Y78 Y80 Y82 Y84</xm:sqref>
        </x14:conditionalFormatting>
        <x14:conditionalFormatting xmlns:xm="http://schemas.microsoft.com/office/excel/2006/main">
          <x14:cfRule type="expression" priority="951" id="{A47437FD-7709-410B-A602-72DEFE1836CC}">
            <xm:f>AND(T14&gt;=Einstellungen!$D$205,T14&lt;=Einstellungen!$E$205)</xm:f>
            <x14:dxf>
              <fill>
                <patternFill>
                  <bgColor rgb="FFFFC000"/>
                </patternFill>
              </fill>
            </x14:dxf>
          </x14:cfRule>
          <x14:cfRule type="expression" priority="952" id="{A14F8605-FD36-4176-8213-EBA9B9F18BCB}">
            <xm:f>AND( T14&gt;=Einstellungen!$D$206,T14&lt;=Einstellungen!$E$206)</xm:f>
            <x14:dxf>
              <fill>
                <patternFill>
                  <bgColor rgb="FFFFC000"/>
                </patternFill>
              </fill>
            </x14:dxf>
          </x14:cfRule>
          <x14:cfRule type="expression" priority="953" id="{2154E75A-7BDA-4BFD-90C6-138F034B2296}">
            <xm:f>AND(T14&gt;=Einstellungen!$D$207,T14&lt;=Einstellungen!$E$207)</xm:f>
            <x14:dxf>
              <fill>
                <patternFill>
                  <bgColor rgb="FFFFC000"/>
                </patternFill>
              </fill>
            </x14:dxf>
          </x14:cfRule>
          <x14:cfRule type="expression" priority="954" id="{FEE54D25-F35A-4D82-97D0-AB68059F1BBC}">
            <xm:f>AND(T14&gt;=Einstellungen!$D$208,T14&lt;=Einstellungen!$E$208)</xm:f>
            <x14:dxf>
              <fill>
                <patternFill>
                  <bgColor rgb="FFFFC000"/>
                </patternFill>
              </fill>
            </x14:dxf>
          </x14:cfRule>
          <x14:cfRule type="expression" priority="955" id="{8FF937C9-0143-4BD4-A87F-D91C4B2849DE}">
            <xm:f>AND(T14&gt;=Einstellungen!$D$209,T14&lt;=Einstellungen!$E$209)</xm:f>
            <x14:dxf>
              <fill>
                <patternFill>
                  <bgColor rgb="FFFFC000"/>
                </patternFill>
              </fill>
            </x14:dxf>
          </x14:cfRule>
          <x14:cfRule type="expression" priority="956" id="{D00F2AD5-C995-4E5D-8CE2-6CF173EDC4EB}">
            <xm:f>AND(T14&gt;=Einstellungen!$D$210,T14&lt;=Einstellungen!$E$210)</xm:f>
            <x14:dxf>
              <fill>
                <patternFill>
                  <bgColor rgb="FFFFC000"/>
                </patternFill>
              </fill>
            </x14:dxf>
          </x14:cfRule>
          <x14:cfRule type="expression" priority="957" id="{525830BD-3F10-42A1-97C7-6D5060928D9E}">
            <xm:f>AND(T14&gt;=Einstellungen!$D$211,T14&lt;=Einstellungen!$E$211)</xm:f>
            <x14:dxf>
              <fill>
                <patternFill>
                  <bgColor rgb="FFFFC000"/>
                </patternFill>
              </fill>
            </x14:dxf>
          </x14:cfRule>
          <x14:cfRule type="expression" priority="958" id="{09559CCC-8A6D-44FD-91FC-2EE58CD70891}">
            <xm:f>AND(T14&gt;=Einstellungen!$D$212,T14&lt;=Einstellungen!$E$212)</xm:f>
            <x14:dxf>
              <fill>
                <patternFill>
                  <bgColor rgb="FFFFC000"/>
                </patternFill>
              </fill>
            </x14:dxf>
          </x14:cfRule>
          <x14:cfRule type="expression" priority="959" id="{E445C948-3539-4016-A1C9-1BD0A2C9E5AD}">
            <xm:f>AND(T14&gt;=Einstellungen!$D$213,T14&lt;=Einstellungen!$E$213)</xm:f>
            <x14:dxf>
              <fill>
                <patternFill>
                  <bgColor rgb="FFFFC000"/>
                </patternFill>
              </fill>
            </x14:dxf>
          </x14:cfRule>
          <x14:cfRule type="expression" priority="960" id="{017039B7-2D55-41DF-93FE-F5460DAA9633}">
            <xm:f>AND(T14&gt;=Einstellungen!$D$214,T14&lt;=Einstellungen!$E$214)</xm:f>
            <x14:dxf>
              <fill>
                <patternFill>
                  <bgColor rgb="FFFFC000"/>
                </patternFill>
              </fill>
            </x14:dxf>
          </x14:cfRule>
          <xm:sqref>AA14 AA16 AA18 AA20 AA22 AA24 AA26 AA28 AA30 AA32 AA34 AA36 AA38 AA40 AA42 AA44 AA46 AA48 AA50 AA52 AA54 AA56 AA58 AA60 AA62 AA64 AA66 AA68 AA70 AA72 AA74 AA76 AA78 AA80 AA82 AA84</xm:sqref>
        </x14:conditionalFormatting>
        <x14:conditionalFormatting xmlns:xm="http://schemas.microsoft.com/office/excel/2006/main">
          <x14:cfRule type="expression" priority="941" id="{AA4DBE2D-4AA3-40A3-963C-04EED8EA5F13}">
            <xm:f>AND(T14&gt;=Einstellungen!$D$205,T14&lt;=Einstellungen!$E$205)</xm:f>
            <x14:dxf>
              <fill>
                <patternFill>
                  <bgColor rgb="FFFFC000"/>
                </patternFill>
              </fill>
            </x14:dxf>
          </x14:cfRule>
          <x14:cfRule type="expression" priority="942" id="{52AB14C7-B1E6-4A99-8314-9483D7E164E1}">
            <xm:f>AND(T14&gt;=Einstellungen!$D$206,T14&lt;=Einstellungen!$E$206)</xm:f>
            <x14:dxf>
              <fill>
                <patternFill>
                  <bgColor rgb="FFFFC000"/>
                </patternFill>
              </fill>
            </x14:dxf>
          </x14:cfRule>
          <x14:cfRule type="expression" priority="943" id="{0CA3682B-FF49-4759-A5BC-6389A5D47618}">
            <xm:f>AND(T14&gt;=Einstellungen!$D$207,T14&lt;=Einstellungen!$E$207)</xm:f>
            <x14:dxf>
              <fill>
                <patternFill>
                  <bgColor rgb="FFFFC000"/>
                </patternFill>
              </fill>
            </x14:dxf>
          </x14:cfRule>
          <x14:cfRule type="expression" priority="944" id="{5C98F7A5-E739-4784-812A-A9DB2DB6EF2E}">
            <xm:f>AND(T14&gt;=Einstellungen!$D$208,T14&lt;=Einstellungen!$E$208)</xm:f>
            <x14:dxf>
              <fill>
                <patternFill>
                  <bgColor rgb="FFFFC000"/>
                </patternFill>
              </fill>
            </x14:dxf>
          </x14:cfRule>
          <x14:cfRule type="expression" priority="945" id="{81181078-C607-4AA3-9DE3-23D243EC6D8E}">
            <xm:f>AND(T14&gt;=Einstellungen!$D$209,T14&lt;=Einstellungen!$E$209)</xm:f>
            <x14:dxf>
              <fill>
                <patternFill>
                  <bgColor rgb="FFFFC000"/>
                </patternFill>
              </fill>
            </x14:dxf>
          </x14:cfRule>
          <x14:cfRule type="expression" priority="946" id="{689FBE5A-EFBE-42A9-841F-041F9C356C22}">
            <xm:f>AND(T14&gt;=Einstellungen!$D$210,T14&lt;=Einstellungen!$E$210)</xm:f>
            <x14:dxf>
              <fill>
                <patternFill>
                  <bgColor rgb="FFFFC000"/>
                </patternFill>
              </fill>
            </x14:dxf>
          </x14:cfRule>
          <x14:cfRule type="expression" priority="947" id="{0AD64C35-B57F-4275-9635-EE76CD5D2A3A}">
            <xm:f>AND(T14&gt;=Einstellungen!$D$211,T14&lt;=Einstellungen!$E$211)</xm:f>
            <x14:dxf>
              <fill>
                <patternFill>
                  <bgColor rgb="FFFFC000"/>
                </patternFill>
              </fill>
            </x14:dxf>
          </x14:cfRule>
          <x14:cfRule type="expression" priority="948" id="{75301582-8F9C-478E-A186-9A806FC5AB37}">
            <xm:f>AND(T14&gt;=Einstellungen!$D$212,T14&lt;=Einstellungen!$E$212)</xm:f>
            <x14:dxf>
              <fill>
                <patternFill>
                  <bgColor rgb="FFFFC000"/>
                </patternFill>
              </fill>
            </x14:dxf>
          </x14:cfRule>
          <x14:cfRule type="expression" priority="949" id="{A4010AAE-2FA3-42A0-BC38-FB6127CB38A3}">
            <xm:f>AND(T14&gt;=Einstellungen!$D$213,T14&lt;=Einstellungen!$E$213)</xm:f>
            <x14:dxf>
              <fill>
                <patternFill>
                  <bgColor rgb="FFFFC000"/>
                </patternFill>
              </fill>
            </x14:dxf>
          </x14:cfRule>
          <x14:cfRule type="expression" priority="950" id="{EC221B59-DC99-4A92-86D6-6300CBBE3239}">
            <xm:f>AND(T14&gt;=Einstellungen!$D$214,T14&lt;=Einstellungen!$E$214)</xm:f>
            <x14:dxf>
              <fill>
                <patternFill>
                  <bgColor rgb="FFFFC000"/>
                </patternFill>
              </fill>
            </x14:dxf>
          </x14:cfRule>
          <xm:sqref>AA15 AA17 AA19 AA21 AA23 AA25 AA27 AA29 AA31 AA33 AA35 AA37 AA39 AA41 AA43 AA45 AA47 AA49 AA51 AA53 AA55 AA57 AA59 AA61 AA63 AA65 AA67 AA69 AA71 AA73 AA75 AA77 AA79 AA81 AA83 AA85</xm:sqref>
        </x14:conditionalFormatting>
        <x14:conditionalFormatting xmlns:xm="http://schemas.microsoft.com/office/excel/2006/main">
          <x14:cfRule type="expression" priority="931" id="{045956D9-8639-4C64-9295-DF8CDD86A97F}">
            <xm:f>AND(AC12&gt;=Einstellungen!$D$201,AC12&lt;=Einstellungen!$E$201)</xm:f>
            <x14:dxf>
              <fill>
                <patternFill>
                  <bgColor theme="5" tint="0.59996337778862885"/>
                </patternFill>
              </fill>
            </x14:dxf>
          </x14:cfRule>
          <x14:cfRule type="expression" priority="932" id="{658D7099-1823-4498-A30B-9FBA1572EFD1}">
            <xm:f>AND(AC12&gt;=Einstellungen!$D$200,AC12&lt;=Einstellungen!$E$200)</xm:f>
            <x14:dxf>
              <fill>
                <patternFill>
                  <bgColor theme="5" tint="0.59996337778862885"/>
                </patternFill>
              </fill>
            </x14:dxf>
          </x14:cfRule>
          <x14:cfRule type="expression" priority="933" id="{6E04BB45-43E1-49DA-90CE-D6309ECCA4EB}">
            <xm:f>AND(AC12&gt;=Einstellungen!$D$199,AC12&lt;=Einstellungen!$E$199)</xm:f>
            <x14:dxf>
              <fill>
                <patternFill>
                  <bgColor theme="5" tint="0.59996337778862885"/>
                </patternFill>
              </fill>
            </x14:dxf>
          </x14:cfRule>
          <x14:cfRule type="expression" priority="934" id="{509FCE02-2AEB-47C5-B460-2D5CAF921DBF}">
            <xm:f>AND(AC12&gt;=Einstellungen!$D$198,AC12&lt;=Einstellungen!$E$198)</xm:f>
            <x14:dxf>
              <fill>
                <patternFill>
                  <bgColor theme="5" tint="0.59996337778862885"/>
                </patternFill>
              </fill>
            </x14:dxf>
          </x14:cfRule>
          <x14:cfRule type="expression" priority="935" id="{6B859685-F2A2-46BF-9210-6208B8C0F77B}">
            <xm:f>AND(AC12&gt;=Einstellungen!$D$197,AC12&lt;=Einstellungen!$E$197)</xm:f>
            <x14:dxf>
              <fill>
                <patternFill>
                  <bgColor theme="5" tint="0.59996337778862885"/>
                </patternFill>
              </fill>
            </x14:dxf>
          </x14:cfRule>
          <x14:cfRule type="expression" priority="936" id="{E677A747-EA28-4262-B8E9-1342BA73772E}">
            <xm:f>AND(AC12&gt;=Einstellungen!$D$196,AC12&lt;=Einstellungen!$E$196)</xm:f>
            <x14:dxf>
              <fill>
                <patternFill>
                  <bgColor theme="5" tint="0.59996337778862885"/>
                </patternFill>
              </fill>
            </x14:dxf>
          </x14:cfRule>
          <x14:cfRule type="expression" priority="937" id="{9A0FAB79-1F7F-4999-A2A7-29DFC4F2AE07}">
            <xm:f>AND(AC12&gt;=Einstellungen!$D$195,AC12&lt;=Einstellungen!$E$195)</xm:f>
            <x14:dxf>
              <fill>
                <patternFill>
                  <bgColor theme="5" tint="0.59996337778862885"/>
                </patternFill>
              </fill>
            </x14:dxf>
          </x14:cfRule>
          <x14:cfRule type="expression" priority="938" id="{C54FF976-A496-4499-A6AB-1D4302D1E69A}">
            <xm:f>AND(AC12&gt;=Einstellungen!$D$194,AC12&lt;=Einstellungen!$E$194)</xm:f>
            <x14:dxf>
              <fill>
                <patternFill>
                  <bgColor theme="5" tint="0.59996337778862885"/>
                </patternFill>
              </fill>
            </x14:dxf>
          </x14:cfRule>
          <x14:cfRule type="expression" priority="939" id="{FE6643D1-599F-4B8D-8488-CB8EB8B529AC}">
            <xm:f>AND(AC12&gt;=Einstellungen!$D$193,AC12&lt;=Einstellungen!$E$193)</xm:f>
            <x14:dxf>
              <fill>
                <patternFill>
                  <bgColor theme="5" tint="0.59996337778862885"/>
                </patternFill>
              </fill>
            </x14:dxf>
          </x14:cfRule>
          <x14:cfRule type="expression" priority="940" id="{FC5AFFFE-9D27-4791-A31E-18E6FFFB3367}">
            <xm:f>AND(AC12&gt;=Einstellungen!$D$192,AC12&lt;=Einstellungen!$E$192)</xm:f>
            <x14:dxf>
              <fill>
                <patternFill>
                  <bgColor theme="5" tint="0.59996337778862885"/>
                </patternFill>
              </fill>
            </x14:dxf>
          </x14:cfRule>
          <xm:sqref>AI12</xm:sqref>
        </x14:conditionalFormatting>
        <x14:conditionalFormatting xmlns:xm="http://schemas.microsoft.com/office/excel/2006/main">
          <x14:cfRule type="expression" priority="921" id="{921E39ED-6715-44D9-99F7-8E1FB5E45B21}">
            <xm:f>AND(AC12&gt;=Einstellungen!$D$201,AC12&lt;=Einstellungen!$E$201)</xm:f>
            <x14:dxf>
              <fill>
                <patternFill>
                  <bgColor theme="5" tint="0.59996337778862885"/>
                </patternFill>
              </fill>
            </x14:dxf>
          </x14:cfRule>
          <x14:cfRule type="expression" priority="922" id="{DFF920A9-71C4-40C9-BB68-39AD13494501}">
            <xm:f>AND(AC12&gt;=Einstellungen!$D$200,AC12&lt;=Einstellungen!$E$200)</xm:f>
            <x14:dxf>
              <fill>
                <patternFill>
                  <bgColor theme="5" tint="0.59996337778862885"/>
                </patternFill>
              </fill>
            </x14:dxf>
          </x14:cfRule>
          <x14:cfRule type="expression" priority="923" id="{7213244B-C6C9-42C2-918B-3F3700C95D1B}">
            <xm:f>AND(AC12&gt;=Einstellungen!$D$199,AC12&lt;=Einstellungen!$E$199)</xm:f>
            <x14:dxf>
              <fill>
                <patternFill>
                  <bgColor theme="5" tint="0.59996337778862885"/>
                </patternFill>
              </fill>
            </x14:dxf>
          </x14:cfRule>
          <x14:cfRule type="expression" priority="924" id="{4DA75A4D-2D2B-4102-924F-C2DE6E4C2415}">
            <xm:f>AND(AC12&gt;=Einstellungen!$D$198,AC12&lt;=Einstellungen!$E$198)</xm:f>
            <x14:dxf>
              <fill>
                <patternFill>
                  <bgColor theme="5" tint="0.59996337778862885"/>
                </patternFill>
              </fill>
            </x14:dxf>
          </x14:cfRule>
          <x14:cfRule type="expression" priority="925" id="{3B355ADF-12F7-4357-910E-8F5B0F42C1C8}">
            <xm:f>AND(AC12&gt;=Einstellungen!$D$197,AC12&lt;=Einstellungen!$E$197)</xm:f>
            <x14:dxf>
              <fill>
                <patternFill>
                  <bgColor theme="5" tint="0.59996337778862885"/>
                </patternFill>
              </fill>
            </x14:dxf>
          </x14:cfRule>
          <x14:cfRule type="expression" priority="926" id="{38D3A728-72AF-4FBB-82BE-31E1F1B48B61}">
            <xm:f>AND(AC12&gt;=Einstellungen!$D$196,AC12&lt;=Einstellungen!$E$196)</xm:f>
            <x14:dxf>
              <fill>
                <patternFill>
                  <bgColor theme="5" tint="0.59996337778862885"/>
                </patternFill>
              </fill>
            </x14:dxf>
          </x14:cfRule>
          <x14:cfRule type="expression" priority="927" id="{D3C3175B-DFDA-44F1-B20A-2A618474EBA7}">
            <xm:f>AND(AC12&gt;=Einstellungen!$D$195,AC12&lt;=Einstellungen!$E$195)</xm:f>
            <x14:dxf>
              <fill>
                <patternFill>
                  <bgColor theme="5" tint="0.59996337778862885"/>
                </patternFill>
              </fill>
            </x14:dxf>
          </x14:cfRule>
          <x14:cfRule type="expression" priority="928" id="{63C3253B-CF3A-4AE5-A64F-DF7EA1FDDEE9}">
            <xm:f>AND(AC12&gt;=Einstellungen!$D$194,AC12&lt;=Einstellungen!$E$194)</xm:f>
            <x14:dxf>
              <fill>
                <patternFill>
                  <bgColor theme="5" tint="0.59996337778862885"/>
                </patternFill>
              </fill>
            </x14:dxf>
          </x14:cfRule>
          <x14:cfRule type="expression" priority="929" id="{19A85685-FD94-4A5F-AA71-F4586676B42F}">
            <xm:f>AND(AC12&gt;=Einstellungen!$D$193,AC12&lt;=Einstellungen!$E$193)</xm:f>
            <x14:dxf>
              <fill>
                <patternFill>
                  <bgColor theme="5" tint="0.59996337778862885"/>
                </patternFill>
              </fill>
            </x14:dxf>
          </x14:cfRule>
          <x14:cfRule type="expression" priority="930" id="{C5F42030-ABF2-4694-A673-CFE322F20B45}">
            <xm:f>AND(AC12&gt;=Einstellungen!$D$192,AC12&lt;=Einstellungen!$E$192)</xm:f>
            <x14:dxf>
              <fill>
                <patternFill>
                  <bgColor theme="5" tint="0.59996337778862885"/>
                </patternFill>
              </fill>
            </x14:dxf>
          </x14:cfRule>
          <xm:sqref>AI13</xm:sqref>
        </x14:conditionalFormatting>
        <x14:conditionalFormatting xmlns:xm="http://schemas.microsoft.com/office/excel/2006/main">
          <x14:cfRule type="expression" priority="911" id="{C2282FFC-968C-40ED-9E77-EBAD9D048FBA}">
            <xm:f>AND(AC12&gt;=Einstellungen!$D$205,AC12&lt;=Einstellungen!$E$205)</xm:f>
            <x14:dxf>
              <fill>
                <patternFill>
                  <bgColor rgb="FFFFC000"/>
                </patternFill>
              </fill>
            </x14:dxf>
          </x14:cfRule>
          <x14:cfRule type="expression" priority="912" id="{DDA08769-9F17-4A35-ACC1-8D7861C4746E}">
            <xm:f>AND( AC12&gt;=Einstellungen!$D$206,AC12&lt;=Einstellungen!$E$206)</xm:f>
            <x14:dxf>
              <fill>
                <patternFill>
                  <bgColor rgb="FFFFC000"/>
                </patternFill>
              </fill>
            </x14:dxf>
          </x14:cfRule>
          <x14:cfRule type="expression" priority="913" id="{5F4C973D-B92B-49C0-8FEF-748EFF673C56}">
            <xm:f>AND(AC12&gt;=Einstellungen!$D$207,AC12&lt;=Einstellungen!$E$207)</xm:f>
            <x14:dxf>
              <fill>
                <patternFill>
                  <bgColor rgb="FFFFC000"/>
                </patternFill>
              </fill>
            </x14:dxf>
          </x14:cfRule>
          <x14:cfRule type="expression" priority="914" id="{B89874B2-335C-47EE-9A40-6B55EDD00A2C}">
            <xm:f>AND(AC12&gt;=Einstellungen!$D$208,AC12&lt;=Einstellungen!$E$208)</xm:f>
            <x14:dxf>
              <fill>
                <patternFill>
                  <bgColor rgb="FFFFC000"/>
                </patternFill>
              </fill>
            </x14:dxf>
          </x14:cfRule>
          <x14:cfRule type="expression" priority="915" id="{57466F06-0162-45AF-8223-A59583D6D57E}">
            <xm:f>AND(AC12&gt;=Einstellungen!$D$209,AC12&lt;=Einstellungen!$E$209)</xm:f>
            <x14:dxf>
              <fill>
                <patternFill>
                  <bgColor rgb="FFFFC000"/>
                </patternFill>
              </fill>
            </x14:dxf>
          </x14:cfRule>
          <x14:cfRule type="expression" priority="916" id="{5B48F0AC-547D-4F42-9380-936897839235}">
            <xm:f>AND(AC12&gt;=Einstellungen!$D$210,AC12&lt;=Einstellungen!$E$210)</xm:f>
            <x14:dxf>
              <fill>
                <patternFill>
                  <bgColor rgb="FFFFC000"/>
                </patternFill>
              </fill>
            </x14:dxf>
          </x14:cfRule>
          <x14:cfRule type="expression" priority="917" id="{03DBB925-6BB9-46F0-8185-9747097B5A98}">
            <xm:f>AND(AC12&gt;=Einstellungen!$D$211,AC12&lt;=Einstellungen!$E$211)</xm:f>
            <x14:dxf>
              <fill>
                <patternFill>
                  <bgColor rgb="FFFFC000"/>
                </patternFill>
              </fill>
            </x14:dxf>
          </x14:cfRule>
          <x14:cfRule type="expression" priority="918" id="{639D83DE-5E37-4E99-9D36-A4CF3A6F8BF0}">
            <xm:f>AND(AC12&gt;=Einstellungen!$D$212,AC12&lt;=Einstellungen!$E$212)</xm:f>
            <x14:dxf>
              <fill>
                <patternFill>
                  <bgColor rgb="FFFFC000"/>
                </patternFill>
              </fill>
            </x14:dxf>
          </x14:cfRule>
          <x14:cfRule type="expression" priority="919" id="{3BDFD242-1AFA-412B-9754-E514501FA354}">
            <xm:f>AND(AC12&gt;=Einstellungen!$D$213,AC12&lt;=Einstellungen!$E$213)</xm:f>
            <x14:dxf>
              <fill>
                <patternFill>
                  <bgColor rgb="FFFFC000"/>
                </patternFill>
              </fill>
            </x14:dxf>
          </x14:cfRule>
          <x14:cfRule type="expression" priority="920" id="{630B541D-51E1-4E23-8BFB-98E5BC0DED38}">
            <xm:f>AND(AC12&gt;=Einstellungen!$D$214,AC12&lt;=Einstellungen!$E$214)</xm:f>
            <x14:dxf>
              <fill>
                <patternFill>
                  <bgColor rgb="FFFFC000"/>
                </patternFill>
              </fill>
            </x14:dxf>
          </x14:cfRule>
          <xm:sqref>AJ12</xm:sqref>
        </x14:conditionalFormatting>
        <x14:conditionalFormatting xmlns:xm="http://schemas.microsoft.com/office/excel/2006/main">
          <x14:cfRule type="expression" priority="901" id="{811F9F89-8828-40DE-93B2-2D23B5B8A5CD}">
            <xm:f>AND(AC12&gt;=Einstellungen!$D$205,AC12&lt;=Einstellungen!$E$205)</xm:f>
            <x14:dxf>
              <fill>
                <patternFill>
                  <bgColor rgb="FFFFC000"/>
                </patternFill>
              </fill>
            </x14:dxf>
          </x14:cfRule>
          <x14:cfRule type="expression" priority="902" id="{DB11BD6B-DC22-4B9E-9054-327BD16F3AF6}">
            <xm:f>AND(AC12&gt;=Einstellungen!$D$206,AC12&lt;=Einstellungen!$E$206)</xm:f>
            <x14:dxf>
              <fill>
                <patternFill>
                  <bgColor rgb="FFFFC000"/>
                </patternFill>
              </fill>
            </x14:dxf>
          </x14:cfRule>
          <x14:cfRule type="expression" priority="903" id="{2F286428-2EFA-467C-8DB6-F3903B627AD2}">
            <xm:f>AND(AC12&gt;=Einstellungen!$D$207,AC12&lt;=Einstellungen!$E$207)</xm:f>
            <x14:dxf>
              <fill>
                <patternFill>
                  <bgColor rgb="FFFFC000"/>
                </patternFill>
              </fill>
            </x14:dxf>
          </x14:cfRule>
          <x14:cfRule type="expression" priority="904" id="{92AF7955-B3B6-4E9A-A786-24B90684F8C1}">
            <xm:f>AND(AC12&gt;=Einstellungen!$D$208,AC12&lt;=Einstellungen!$E$208)</xm:f>
            <x14:dxf>
              <fill>
                <patternFill>
                  <bgColor rgb="FFFFC000"/>
                </patternFill>
              </fill>
            </x14:dxf>
          </x14:cfRule>
          <x14:cfRule type="expression" priority="905" id="{C54D5399-C8B6-4962-BFFA-359303FC955D}">
            <xm:f>AND(AC12&gt;=Einstellungen!$D$209,AC12&lt;=Einstellungen!$E$209)</xm:f>
            <x14:dxf>
              <fill>
                <patternFill>
                  <bgColor rgb="FFFFC000"/>
                </patternFill>
              </fill>
            </x14:dxf>
          </x14:cfRule>
          <x14:cfRule type="expression" priority="906" id="{F70AC95F-96B5-459C-B827-937138369F6D}">
            <xm:f>AND(AC12&gt;=Einstellungen!$D$210,AC12&lt;=Einstellungen!$E$210)</xm:f>
            <x14:dxf>
              <fill>
                <patternFill>
                  <bgColor rgb="FFFFC000"/>
                </patternFill>
              </fill>
            </x14:dxf>
          </x14:cfRule>
          <x14:cfRule type="expression" priority="907" id="{D053D6AF-5802-4288-80C3-FF927BC8E627}">
            <xm:f>AND(AC12&gt;=Einstellungen!$D$211,AC12&lt;=Einstellungen!$E$211)</xm:f>
            <x14:dxf>
              <fill>
                <patternFill>
                  <bgColor rgb="FFFFC000"/>
                </patternFill>
              </fill>
            </x14:dxf>
          </x14:cfRule>
          <x14:cfRule type="expression" priority="908" id="{87461E74-0D34-4FAD-B1F8-60EF5A00C048}">
            <xm:f>AND(AC12&gt;=Einstellungen!$D$212,AC12&lt;=Einstellungen!$E$212)</xm:f>
            <x14:dxf>
              <fill>
                <patternFill>
                  <bgColor rgb="FFFFC000"/>
                </patternFill>
              </fill>
            </x14:dxf>
          </x14:cfRule>
          <x14:cfRule type="expression" priority="909" id="{F099C12F-8196-4852-AC45-D1C1E3B3A632}">
            <xm:f>AND(AC12&gt;=Einstellungen!$D$213,AC12&lt;=Einstellungen!$E$213)</xm:f>
            <x14:dxf>
              <fill>
                <patternFill>
                  <bgColor rgb="FFFFC000"/>
                </patternFill>
              </fill>
            </x14:dxf>
          </x14:cfRule>
          <x14:cfRule type="expression" priority="910" id="{561EC37F-12D0-41BE-9AE7-29BEE7CFD10B}">
            <xm:f>AND(AC12&gt;=Einstellungen!$D$214,AC12&lt;=Einstellungen!$E$214)</xm:f>
            <x14:dxf>
              <fill>
                <patternFill>
                  <bgColor rgb="FFFFC000"/>
                </patternFill>
              </fill>
            </x14:dxf>
          </x14:cfRule>
          <xm:sqref>AJ13</xm:sqref>
        </x14:conditionalFormatting>
        <x14:conditionalFormatting xmlns:xm="http://schemas.microsoft.com/office/excel/2006/main">
          <x14:cfRule type="expression" priority="891" id="{964E83FC-77A1-4784-9EC2-93061B4C8F5A}">
            <xm:f>AND(AC12&gt;=Einstellungen!$D$218,AC12&lt;=Einstellungen!$E$218)</xm:f>
            <x14:dxf>
              <fill>
                <patternFill>
                  <bgColor theme="2" tint="-0.24994659260841701"/>
                </patternFill>
              </fill>
            </x14:dxf>
          </x14:cfRule>
          <x14:cfRule type="expression" priority="892" id="{93D4372E-0B9D-4AE3-A526-E5C8D2DB01BE}">
            <xm:f>AND( AC12&gt;=Einstellungen!$D$219,AC12&lt;=Einstellungen!$E$219)</xm:f>
            <x14:dxf>
              <fill>
                <patternFill>
                  <bgColor theme="2" tint="-0.24994659260841701"/>
                </patternFill>
              </fill>
            </x14:dxf>
          </x14:cfRule>
          <x14:cfRule type="expression" priority="893" id="{6D64A1E4-6B0E-41AE-8E07-77A2701DE4CE}">
            <xm:f>AND(AC12&gt;=Einstellungen!$D$220,AC12&lt;=Einstellungen!$E$220)</xm:f>
            <x14:dxf>
              <fill>
                <patternFill>
                  <bgColor theme="2" tint="-0.24994659260841701"/>
                </patternFill>
              </fill>
            </x14:dxf>
          </x14:cfRule>
          <x14:cfRule type="expression" priority="894" id="{32E59825-6021-4F93-929C-CE528FD30BCF}">
            <xm:f>AND(AC12&gt;=Einstellungen!$D$221,AC12&lt;=Einstellungen!$E$221)</xm:f>
            <x14:dxf>
              <fill>
                <patternFill>
                  <bgColor theme="2" tint="-0.24994659260841701"/>
                </patternFill>
              </fill>
            </x14:dxf>
          </x14:cfRule>
          <x14:cfRule type="expression" priority="895" id="{57B98A19-FE60-4985-A2D2-2F4B8F5D8B4B}">
            <xm:f>AND(AC12&gt;=Einstellungen!$D$222,AC12&lt;=Einstellungen!$E$222)</xm:f>
            <x14:dxf>
              <fill>
                <patternFill>
                  <bgColor theme="2" tint="-0.24994659260841701"/>
                </patternFill>
              </fill>
            </x14:dxf>
          </x14:cfRule>
          <x14:cfRule type="expression" priority="896" id="{5BD66D12-ED65-40C3-9E34-D6EFCA804597}">
            <xm:f>AND(AC12&gt;=Einstellungen!$D$223,AC12&lt;=Einstellungen!$E$223)</xm:f>
            <x14:dxf>
              <fill>
                <patternFill>
                  <bgColor theme="2" tint="-0.24994659260841701"/>
                </patternFill>
              </fill>
            </x14:dxf>
          </x14:cfRule>
          <x14:cfRule type="expression" priority="897" id="{4A26A2CB-D8B6-4144-AE62-B0712F9960BE}">
            <xm:f>AND(AC12&gt;=Einstellungen!$D$224,AC12&lt;=Einstellungen!$E$224)</xm:f>
            <x14:dxf>
              <fill>
                <patternFill>
                  <bgColor theme="2" tint="-0.24994659260841701"/>
                </patternFill>
              </fill>
            </x14:dxf>
          </x14:cfRule>
          <x14:cfRule type="expression" priority="898" id="{6411B8C2-9008-41DD-8EE7-027D89693E36}">
            <xm:f>AND(AC12&gt;=Einstellungen!$D$225,AC12&lt;=Einstellungen!$E$225)</xm:f>
            <x14:dxf>
              <fill>
                <patternFill>
                  <bgColor theme="2" tint="-0.24994659260841701"/>
                </patternFill>
              </fill>
            </x14:dxf>
          </x14:cfRule>
          <x14:cfRule type="expression" priority="899" id="{4D7AE1AA-7708-48F3-8ADE-5AAC0F85AF18}">
            <xm:f>AND(AC12&gt;=Einstellungen!$D$226,AC12&lt;=Einstellungen!$E$226)</xm:f>
            <x14:dxf>
              <fill>
                <patternFill>
                  <bgColor theme="2" tint="-0.24994659260841701"/>
                </patternFill>
              </fill>
            </x14:dxf>
          </x14:cfRule>
          <x14:cfRule type="expression" priority="900" id="{3F59F7B6-9B21-4DAF-ACCB-5E624634B93F}">
            <xm:f>AND(AC12&gt;=Einstellungen!$D$227,AC12&lt;=Einstellungen!$E$227)</xm:f>
            <x14:dxf>
              <fill>
                <patternFill>
                  <bgColor theme="2" tint="-0.24994659260841701"/>
                </patternFill>
              </fill>
            </x14:dxf>
          </x14:cfRule>
          <xm:sqref>AK12</xm:sqref>
        </x14:conditionalFormatting>
        <x14:conditionalFormatting xmlns:xm="http://schemas.microsoft.com/office/excel/2006/main">
          <x14:cfRule type="expression" priority="881" id="{C85DB867-01B1-4A08-B8EB-C5041E03640D}">
            <xm:f>AND(AC12&gt;=Einstellungen!$D$218,AC12&lt;=Einstellungen!$E$218)</xm:f>
            <x14:dxf>
              <fill>
                <patternFill>
                  <bgColor theme="2" tint="-0.24994659260841701"/>
                </patternFill>
              </fill>
            </x14:dxf>
          </x14:cfRule>
          <x14:cfRule type="expression" priority="882" id="{FDB9A8C2-6A8E-4978-8BF3-B177C197A2A2}">
            <xm:f>AND( AC12&gt;=Einstellungen!$D$219,AC12&lt;=Einstellungen!$E$219)</xm:f>
            <x14:dxf>
              <fill>
                <patternFill>
                  <bgColor theme="2" tint="-0.24994659260841701"/>
                </patternFill>
              </fill>
            </x14:dxf>
          </x14:cfRule>
          <x14:cfRule type="expression" priority="883" id="{120754AB-47D0-4E23-830C-1E82B5C11C75}">
            <xm:f>AND(AC12&gt;=Einstellungen!$D$220,AC12&lt;=Einstellungen!$E$220)</xm:f>
            <x14:dxf>
              <fill>
                <patternFill>
                  <bgColor theme="2" tint="-0.24994659260841701"/>
                </patternFill>
              </fill>
            </x14:dxf>
          </x14:cfRule>
          <x14:cfRule type="expression" priority="884" id="{3309C79F-7B30-4E91-8EB1-213A2F707A42}">
            <xm:f>AND(AC12&gt;=Einstellungen!$D$221,AC12&lt;=Einstellungen!$E$221)</xm:f>
            <x14:dxf>
              <fill>
                <patternFill>
                  <bgColor theme="2" tint="-0.24994659260841701"/>
                </patternFill>
              </fill>
            </x14:dxf>
          </x14:cfRule>
          <x14:cfRule type="expression" priority="885" id="{4F6DF930-F843-4A92-868D-8395A73AF6DC}">
            <xm:f>AND(AC12&gt;=Einstellungen!$D$222,AC12&lt;=Einstellungen!$E$222)</xm:f>
            <x14:dxf>
              <fill>
                <patternFill>
                  <bgColor theme="2" tint="-0.24994659260841701"/>
                </patternFill>
              </fill>
            </x14:dxf>
          </x14:cfRule>
          <x14:cfRule type="expression" priority="886" id="{4976A42B-D623-402C-9601-9115EC1CF4BE}">
            <xm:f>AND(AC12&gt;=Einstellungen!$D$223,AC12&lt;=Einstellungen!$E$223)</xm:f>
            <x14:dxf>
              <fill>
                <patternFill>
                  <bgColor theme="2" tint="-0.24994659260841701"/>
                </patternFill>
              </fill>
            </x14:dxf>
          </x14:cfRule>
          <x14:cfRule type="expression" priority="887" id="{417F04A0-6ADB-488E-9457-CD192E463E97}">
            <xm:f>AND(AC12&gt;=Einstellungen!$D$224,AC12&lt;=Einstellungen!$E$224)</xm:f>
            <x14:dxf>
              <fill>
                <patternFill>
                  <bgColor theme="2" tint="-0.24994659260841701"/>
                </patternFill>
              </fill>
            </x14:dxf>
          </x14:cfRule>
          <x14:cfRule type="expression" priority="888" id="{1C117E57-2B9F-431B-A8B3-2E5ABBB825F7}">
            <xm:f>AND(AC12&gt;=Einstellungen!$D$225,AC12&lt;=Einstellungen!$E$225)</xm:f>
            <x14:dxf>
              <fill>
                <patternFill>
                  <bgColor theme="2" tint="-0.24994659260841701"/>
                </patternFill>
              </fill>
            </x14:dxf>
          </x14:cfRule>
          <x14:cfRule type="expression" priority="889" id="{B158BBBC-D07B-40ED-8C16-6BA7216F0012}">
            <xm:f>AND(AC12&gt;=Einstellungen!$D$226,AC12&lt;=Einstellungen!$E$226)</xm:f>
            <x14:dxf>
              <fill>
                <patternFill>
                  <bgColor theme="2" tint="-0.24994659260841701"/>
                </patternFill>
              </fill>
            </x14:dxf>
          </x14:cfRule>
          <x14:cfRule type="expression" priority="890" id="{0FBB5CCC-0F33-483E-9F01-A4EC8301D1B0}">
            <xm:f>AND(AC12&gt;=Einstellungen!$D$227,AC12&lt;=Einstellungen!$E$227)</xm:f>
            <x14:dxf>
              <fill>
                <patternFill>
                  <bgColor theme="2" tint="-0.24994659260841701"/>
                </patternFill>
              </fill>
            </x14:dxf>
          </x14:cfRule>
          <xm:sqref>AK13</xm:sqref>
        </x14:conditionalFormatting>
        <x14:conditionalFormatting xmlns:xm="http://schemas.microsoft.com/office/excel/2006/main">
          <x14:cfRule type="expression" priority="871" id="{C67041FD-611D-492A-B84F-9E54152CC76E}">
            <xm:f>AND(AC14&gt;=Einstellungen!$D$218,AC14&lt;=Einstellungen!$E$218)</xm:f>
            <x14:dxf>
              <fill>
                <patternFill>
                  <bgColor theme="2" tint="-0.24994659260841701"/>
                </patternFill>
              </fill>
            </x14:dxf>
          </x14:cfRule>
          <x14:cfRule type="expression" priority="872" id="{F4F1E579-B7A3-47BA-9DBF-2207CB5E0730}">
            <xm:f>AND( AC14&gt;=Einstellungen!$D$219,AC14&lt;=Einstellungen!$E$219)</xm:f>
            <x14:dxf>
              <fill>
                <patternFill>
                  <bgColor theme="2" tint="-0.24994659260841701"/>
                </patternFill>
              </fill>
            </x14:dxf>
          </x14:cfRule>
          <x14:cfRule type="expression" priority="873" id="{1502F911-72CB-47C9-B685-CE6342258A76}">
            <xm:f>AND(AC14&gt;=Einstellungen!$D$220,AC14&lt;=Einstellungen!$E$220)</xm:f>
            <x14:dxf>
              <fill>
                <patternFill>
                  <bgColor theme="2" tint="-0.24994659260841701"/>
                </patternFill>
              </fill>
            </x14:dxf>
          </x14:cfRule>
          <x14:cfRule type="expression" priority="874" id="{869F4E05-43DA-4A0E-B70D-DEC6C2DB3D11}">
            <xm:f>AND(AC14&gt;=Einstellungen!$D$221,AC14&lt;=Einstellungen!$E$221)</xm:f>
            <x14:dxf>
              <fill>
                <patternFill>
                  <bgColor theme="2" tint="-0.24994659260841701"/>
                </patternFill>
              </fill>
            </x14:dxf>
          </x14:cfRule>
          <x14:cfRule type="expression" priority="875" id="{9E585741-2229-44EC-914C-98710C5F6A32}">
            <xm:f>AND(AC14&gt;=Einstellungen!$D$222,AC14&lt;=Einstellungen!$E$222)</xm:f>
            <x14:dxf>
              <fill>
                <patternFill>
                  <bgColor theme="2" tint="-0.24994659260841701"/>
                </patternFill>
              </fill>
            </x14:dxf>
          </x14:cfRule>
          <x14:cfRule type="expression" priority="876" id="{66BE118F-D096-47E3-A83F-58DC3AAC6958}">
            <xm:f>AND(AC14&gt;=Einstellungen!$D$223,AC14&lt;=Einstellungen!$E$223)</xm:f>
            <x14:dxf>
              <fill>
                <patternFill>
                  <bgColor theme="2" tint="-0.24994659260841701"/>
                </patternFill>
              </fill>
            </x14:dxf>
          </x14:cfRule>
          <x14:cfRule type="expression" priority="877" id="{D6DB066C-39A7-49E3-90A2-6AF824091085}">
            <xm:f>AND(AC14&gt;=Einstellungen!$D$224,AC14&lt;=Einstellungen!$E$224)</xm:f>
            <x14:dxf>
              <fill>
                <patternFill>
                  <bgColor theme="2" tint="-0.24994659260841701"/>
                </patternFill>
              </fill>
            </x14:dxf>
          </x14:cfRule>
          <x14:cfRule type="expression" priority="878" id="{CB8375BF-DAE9-4DE0-9D3A-FB18AC42D745}">
            <xm:f>AND(AC14&gt;=Einstellungen!$D$225,AC14&lt;=Einstellungen!$E$225)</xm:f>
            <x14:dxf>
              <fill>
                <patternFill>
                  <bgColor theme="2" tint="-0.24994659260841701"/>
                </patternFill>
              </fill>
            </x14:dxf>
          </x14:cfRule>
          <x14:cfRule type="expression" priority="879" id="{8BDE2F9A-4AA0-4BF5-9EB5-CCC9A9ACE861}">
            <xm:f>AND(AC14&gt;=Einstellungen!$D$226,AC14&lt;=Einstellungen!$E$226)</xm:f>
            <x14:dxf>
              <fill>
                <patternFill>
                  <bgColor theme="2" tint="-0.24994659260841701"/>
                </patternFill>
              </fill>
            </x14:dxf>
          </x14:cfRule>
          <x14:cfRule type="expression" priority="880" id="{3A2188D2-BB9F-4A06-AF4C-C34629E1F35C}">
            <xm:f>AND(AC14&gt;=Einstellungen!$D$227,AC14&lt;=Einstellungen!$E$227)</xm:f>
            <x14:dxf>
              <fill>
                <patternFill>
                  <bgColor theme="2" tint="-0.24994659260841701"/>
                </patternFill>
              </fill>
            </x14:dxf>
          </x14:cfRule>
          <xm:sqref>AK14 AK16 AK18 AK20 AK22 AK24 AK26 AK28 AK30 AK32 AK34 AK36 AK38 AK40 AK42 AK44 AK46 AK48 AK50 AK52 AK54 AK56 AK58 AK60 AK62 AK64 AK66 AK68 AK70 AK72 AK74 AK76 AK78 AK80 AK82 AK84</xm:sqref>
        </x14:conditionalFormatting>
        <x14:conditionalFormatting xmlns:xm="http://schemas.microsoft.com/office/excel/2006/main">
          <x14:cfRule type="expression" priority="861" id="{0527A2EE-AF92-4EE2-9724-AF76D578223B}">
            <xm:f>AND(AC14&gt;=Einstellungen!$D$218,AC14&lt;=Einstellungen!$E$218)</xm:f>
            <x14:dxf>
              <fill>
                <patternFill>
                  <bgColor theme="2" tint="-0.24994659260841701"/>
                </patternFill>
              </fill>
            </x14:dxf>
          </x14:cfRule>
          <x14:cfRule type="expression" priority="862" id="{ED0BED66-48CB-4933-AFF7-D9CE6B2101F7}">
            <xm:f>AND( AC14&gt;=Einstellungen!$D$219,AC14&lt;=Einstellungen!$E$219)</xm:f>
            <x14:dxf>
              <fill>
                <patternFill>
                  <bgColor theme="2" tint="-0.24994659260841701"/>
                </patternFill>
              </fill>
            </x14:dxf>
          </x14:cfRule>
          <x14:cfRule type="expression" priority="863" id="{7FC1E41A-0571-4FB6-A41A-5416584FF3D4}">
            <xm:f>AND(AC14&gt;=Einstellungen!$D$220,AC14&lt;=Einstellungen!$E$220)</xm:f>
            <x14:dxf>
              <fill>
                <patternFill>
                  <bgColor theme="2" tint="-0.24994659260841701"/>
                </patternFill>
              </fill>
            </x14:dxf>
          </x14:cfRule>
          <x14:cfRule type="expression" priority="864" id="{FCBA770E-DF26-4CFA-86DE-0B8266A8EFC9}">
            <xm:f>AND(AC14&gt;=Einstellungen!$D$221,AC14&lt;=Einstellungen!$E$221)</xm:f>
            <x14:dxf>
              <fill>
                <patternFill>
                  <bgColor theme="2" tint="-0.24994659260841701"/>
                </patternFill>
              </fill>
            </x14:dxf>
          </x14:cfRule>
          <x14:cfRule type="expression" priority="865" id="{4D5CB8FB-BCE1-46FE-B06E-6BE4E8E2CD21}">
            <xm:f>AND(AC14&gt;=Einstellungen!$D$222,AC14&lt;=Einstellungen!$E$222)</xm:f>
            <x14:dxf>
              <fill>
                <patternFill>
                  <bgColor theme="2" tint="-0.24994659260841701"/>
                </patternFill>
              </fill>
            </x14:dxf>
          </x14:cfRule>
          <x14:cfRule type="expression" priority="866" id="{E2C18675-0214-45D4-8765-AE458F667C9C}">
            <xm:f>AND(AC14&gt;=Einstellungen!$D$223,AC14&lt;=Einstellungen!$E$223)</xm:f>
            <x14:dxf>
              <fill>
                <patternFill>
                  <bgColor theme="2" tint="-0.24994659260841701"/>
                </patternFill>
              </fill>
            </x14:dxf>
          </x14:cfRule>
          <x14:cfRule type="expression" priority="867" id="{1FA0F55C-5ADA-44DA-9C51-59A694A158CA}">
            <xm:f>AND(AC14&gt;=Einstellungen!$D$224,AC14&lt;=Einstellungen!$E$224)</xm:f>
            <x14:dxf>
              <fill>
                <patternFill>
                  <bgColor theme="2" tint="-0.24994659260841701"/>
                </patternFill>
              </fill>
            </x14:dxf>
          </x14:cfRule>
          <x14:cfRule type="expression" priority="868" id="{A2FDFC35-0329-4586-9B54-34CD9192F642}">
            <xm:f>AND(AC14&gt;=Einstellungen!$D$225,AC14&lt;=Einstellungen!$E$225)</xm:f>
            <x14:dxf>
              <fill>
                <patternFill>
                  <bgColor theme="2" tint="-0.24994659260841701"/>
                </patternFill>
              </fill>
            </x14:dxf>
          </x14:cfRule>
          <x14:cfRule type="expression" priority="869" id="{DB9B54AD-2C63-420C-85F2-85C9CF76A129}">
            <xm:f>AND(AC14&gt;=Einstellungen!$D$226,AC14&lt;=Einstellungen!$E$226)</xm:f>
            <x14:dxf>
              <fill>
                <patternFill>
                  <bgColor theme="2" tint="-0.24994659260841701"/>
                </patternFill>
              </fill>
            </x14:dxf>
          </x14:cfRule>
          <x14:cfRule type="expression" priority="870" id="{AE72DFD0-B3C4-400D-B51F-CBB7DD85915C}">
            <xm:f>AND(AC14&gt;=Einstellungen!$D$227,AC14&lt;=Einstellungen!$E$227)</xm:f>
            <x14:dxf>
              <fill>
                <patternFill>
                  <bgColor theme="2" tint="-0.24994659260841701"/>
                </patternFill>
              </fill>
            </x14:dxf>
          </x14:cfRule>
          <xm:sqref>AK15 AK17 AK19 AK21 AK23 AK25 AK27 AK29 AK31 AK33 AK35 AK37 AK39 AK41 AK43 AK45 AK47 AK49 AK51 AK53 AK55 AK57 AK59 AK61 AK63 AK65 AK67 AK69 AK71 AK73 AK75 AK77 AK79 AK81 AK83 AK85</xm:sqref>
        </x14:conditionalFormatting>
        <x14:conditionalFormatting xmlns:xm="http://schemas.microsoft.com/office/excel/2006/main">
          <x14:cfRule type="expression" priority="851" id="{2BB5C03C-74AB-4AFA-8DD5-84C42E2B4C0A}">
            <xm:f>AND(AC12&gt;=Einstellungen!$D$188,AC12&lt;=Einstellungen!$E$188)</xm:f>
            <x14:dxf>
              <fill>
                <patternFill>
                  <bgColor theme="7" tint="0.39994506668294322"/>
                </patternFill>
              </fill>
            </x14:dxf>
          </x14:cfRule>
          <x14:cfRule type="expression" priority="852" id="{A2EE2B60-8A91-4FB5-BC0F-3C15C8149EBD}">
            <xm:f>AND(AC12&gt;=Einstellungen!$D$187,AC12&lt;=Einstellungen!$E$187)</xm:f>
            <x14:dxf>
              <fill>
                <patternFill>
                  <bgColor theme="7" tint="0.39994506668294322"/>
                </patternFill>
              </fill>
            </x14:dxf>
          </x14:cfRule>
          <x14:cfRule type="expression" priority="853" id="{1073B432-C768-45DC-BF46-FE89B2205FAB}">
            <xm:f>AND(AC12&gt;=Einstellungen!$D$186,AC12&lt;=Einstellungen!$E$186)</xm:f>
            <x14:dxf>
              <fill>
                <patternFill>
                  <bgColor theme="7" tint="0.39994506668294322"/>
                </patternFill>
              </fill>
            </x14:dxf>
          </x14:cfRule>
          <x14:cfRule type="expression" priority="854" id="{BF804D52-9D62-4B6C-9850-00ADA2C2386A}">
            <xm:f>AND(AC12&gt;=Einstellungen!$D$185,AC12&lt;=Einstellungen!$E$185)</xm:f>
            <x14:dxf>
              <fill>
                <patternFill>
                  <bgColor theme="7" tint="0.39994506668294322"/>
                </patternFill>
              </fill>
            </x14:dxf>
          </x14:cfRule>
          <x14:cfRule type="expression" priority="855" id="{BC1A614F-785C-42D0-852C-2C9216FECD18}">
            <xm:f>AND(AC12&gt;=Einstellungen!$D$184,AC12&lt;=Einstellungen!$E$184)</xm:f>
            <x14:dxf>
              <fill>
                <patternFill>
                  <bgColor theme="7" tint="0.39994506668294322"/>
                </patternFill>
              </fill>
            </x14:dxf>
          </x14:cfRule>
          <x14:cfRule type="expression" priority="856" id="{FD49986B-0B3B-4EBD-99AF-F8B487D1D454}">
            <xm:f>AND(AC12&gt;=Einstellungen!$D$183,AC12&lt;=Einstellungen!$E$183)</xm:f>
            <x14:dxf>
              <fill>
                <patternFill>
                  <bgColor theme="7" tint="0.39994506668294322"/>
                </patternFill>
              </fill>
            </x14:dxf>
          </x14:cfRule>
          <x14:cfRule type="expression" priority="857" id="{6F168626-B97F-48DC-A429-1E82C7B719A0}">
            <xm:f>AND(AC12&gt;=Einstellungen!$D$182,AC12&lt;=Einstellungen!$E$182)</xm:f>
            <x14:dxf>
              <fill>
                <patternFill>
                  <bgColor theme="7" tint="0.39994506668294322"/>
                </patternFill>
              </fill>
            </x14:dxf>
          </x14:cfRule>
          <x14:cfRule type="expression" priority="858" id="{20DD6B76-43BB-4F3B-BD3D-F33E93286FBB}">
            <xm:f>AND(AC12&gt;=Einstellungen!$D$181,AC12&lt;=Einstellungen!$E$181)</xm:f>
            <x14:dxf>
              <fill>
                <patternFill>
                  <bgColor theme="7" tint="0.39994506668294322"/>
                </patternFill>
              </fill>
            </x14:dxf>
          </x14:cfRule>
          <x14:cfRule type="expression" priority="859" id="{CAD069C1-3A52-42FB-9C8D-DA0D739D412A}">
            <xm:f>AND(AC12&gt;=Einstellungen!$D$180,AC12&lt;=Einstellungen!$E$180)</xm:f>
            <x14:dxf>
              <fill>
                <patternFill>
                  <bgColor theme="7" tint="0.39994506668294322"/>
                </patternFill>
              </fill>
            </x14:dxf>
          </x14:cfRule>
          <x14:cfRule type="expression" priority="860" id="{7DFA9CBA-F03D-47CC-8AE6-F8B450C72736}">
            <xm:f>AND(AC12&gt;=Einstellungen!$D$179,AC12&lt;=Einstellungen!$E$179)</xm:f>
            <x14:dxf>
              <fill>
                <patternFill>
                  <bgColor theme="7" tint="0.39994506668294322"/>
                </patternFill>
              </fill>
            </x14:dxf>
          </x14:cfRule>
          <xm:sqref>AH12</xm:sqref>
        </x14:conditionalFormatting>
        <x14:conditionalFormatting xmlns:xm="http://schemas.microsoft.com/office/excel/2006/main">
          <x14:cfRule type="expression" priority="841" id="{A1490B25-ECCB-4F67-AABA-B921231AA65A}">
            <xm:f>AND(AC14&gt;=Einstellungen!$D$201,AC14&lt;=Einstellungen!$E$201)</xm:f>
            <x14:dxf>
              <fill>
                <patternFill>
                  <bgColor theme="5" tint="0.59996337778862885"/>
                </patternFill>
              </fill>
            </x14:dxf>
          </x14:cfRule>
          <x14:cfRule type="expression" priority="842" id="{3B571C73-F0ED-48C5-9219-39C40FBFE7EC}">
            <xm:f>AND(AC14&gt;=Einstellungen!$D$200,AC14&lt;=Einstellungen!$E$200)</xm:f>
            <x14:dxf>
              <fill>
                <patternFill>
                  <bgColor theme="5" tint="0.59996337778862885"/>
                </patternFill>
              </fill>
            </x14:dxf>
          </x14:cfRule>
          <x14:cfRule type="expression" priority="843" id="{AAED91E4-C2E2-4F71-BB15-63E43CBDEE8E}">
            <xm:f>AND(AC14&gt;=Einstellungen!$D$199,AC14&lt;=Einstellungen!$E$199)</xm:f>
            <x14:dxf>
              <fill>
                <patternFill>
                  <bgColor theme="5" tint="0.59996337778862885"/>
                </patternFill>
              </fill>
            </x14:dxf>
          </x14:cfRule>
          <x14:cfRule type="expression" priority="844" id="{445A6F33-2752-4813-A0CF-7654A89A3D26}">
            <xm:f>AND(AC14&gt;=Einstellungen!$D$198,AC14&lt;=Einstellungen!$E$198)</xm:f>
            <x14:dxf>
              <fill>
                <patternFill>
                  <bgColor theme="5" tint="0.59996337778862885"/>
                </patternFill>
              </fill>
            </x14:dxf>
          </x14:cfRule>
          <x14:cfRule type="expression" priority="845" id="{FAF04283-82B8-4E69-85DD-86A103BD8297}">
            <xm:f>AND(AC14&gt;=Einstellungen!$D$197,AC14&lt;=Einstellungen!$E$197)</xm:f>
            <x14:dxf>
              <fill>
                <patternFill>
                  <bgColor theme="5" tint="0.59996337778862885"/>
                </patternFill>
              </fill>
            </x14:dxf>
          </x14:cfRule>
          <x14:cfRule type="expression" priority="846" id="{7111FAEF-65C7-4BE3-A9C3-77FF07FB11C7}">
            <xm:f>AND(AC14&gt;=Einstellungen!$D$196,AC14&lt;=Einstellungen!$E$196)</xm:f>
            <x14:dxf>
              <fill>
                <patternFill>
                  <bgColor theme="5" tint="0.59996337778862885"/>
                </patternFill>
              </fill>
            </x14:dxf>
          </x14:cfRule>
          <x14:cfRule type="expression" priority="847" id="{F67F3995-801E-4D59-ABF6-E2FDB4C2C6A3}">
            <xm:f>AND(AC14&gt;=Einstellungen!$D$195,AC14&lt;=Einstellungen!$E$195)</xm:f>
            <x14:dxf>
              <fill>
                <patternFill>
                  <bgColor theme="5" tint="0.59996337778862885"/>
                </patternFill>
              </fill>
            </x14:dxf>
          </x14:cfRule>
          <x14:cfRule type="expression" priority="848" id="{8AE65A48-5A81-42EF-B55F-BA5FDB0AABBC}">
            <xm:f>AND(AC14&gt;=Einstellungen!$D$194,AC14&lt;=Einstellungen!$E$194)</xm:f>
            <x14:dxf>
              <fill>
                <patternFill>
                  <bgColor theme="5" tint="0.59996337778862885"/>
                </patternFill>
              </fill>
            </x14:dxf>
          </x14:cfRule>
          <x14:cfRule type="expression" priority="849" id="{A0092C5F-61FF-4A04-A649-9B6636A538F9}">
            <xm:f>AND(AC14&gt;=Einstellungen!$D$193,AC14&lt;=Einstellungen!$E$193)</xm:f>
            <x14:dxf>
              <fill>
                <patternFill>
                  <bgColor theme="5" tint="0.59996337778862885"/>
                </patternFill>
              </fill>
            </x14:dxf>
          </x14:cfRule>
          <x14:cfRule type="expression" priority="850" id="{C04A4EA2-CAB9-4CD4-B316-31E8A17092E7}">
            <xm:f>AND(AC14&gt;=Einstellungen!$D$192,AC14&lt;=Einstellungen!$E$192)</xm:f>
            <x14:dxf>
              <fill>
                <patternFill>
                  <bgColor theme="5" tint="0.59996337778862885"/>
                </patternFill>
              </fill>
            </x14:dxf>
          </x14:cfRule>
          <xm:sqref>AI14 AI16 AI18 AI20 AI22 AI24 AI26 AI28 AI30 AI32 AI34 AI36 AI38 AI40 AI42 AI44 AI46 AI48 AI50 AI52 AI54 AI56 AI58 AI60 AI62 AI64 AI66 AI68 AI70 AI72 AI74 AI76 AI78 AI80 AI82 AI84</xm:sqref>
        </x14:conditionalFormatting>
        <x14:conditionalFormatting xmlns:xm="http://schemas.microsoft.com/office/excel/2006/main">
          <x14:cfRule type="expression" priority="831" id="{1573140D-5AC1-49DF-A337-9BCAF9361592}">
            <xm:f>AND(AC14&gt;=Einstellungen!$D$201,AC14&lt;=Einstellungen!$E$201)</xm:f>
            <x14:dxf>
              <fill>
                <patternFill>
                  <bgColor theme="5" tint="0.59996337778862885"/>
                </patternFill>
              </fill>
            </x14:dxf>
          </x14:cfRule>
          <x14:cfRule type="expression" priority="832" id="{3762DA03-2BD5-4608-8E6A-B291D7063B96}">
            <xm:f>AND(AC14&gt;=Einstellungen!$D$200,AC14&lt;=Einstellungen!$E$200)</xm:f>
            <x14:dxf>
              <fill>
                <patternFill>
                  <bgColor theme="5" tint="0.59996337778862885"/>
                </patternFill>
              </fill>
            </x14:dxf>
          </x14:cfRule>
          <x14:cfRule type="expression" priority="833" id="{04DB64A0-B443-4760-B8B4-2DDA640D581F}">
            <xm:f>AND(AC14&gt;=Einstellungen!$D$199,AC14&lt;=Einstellungen!$E$199)</xm:f>
            <x14:dxf>
              <fill>
                <patternFill>
                  <bgColor theme="5" tint="0.59996337778862885"/>
                </patternFill>
              </fill>
            </x14:dxf>
          </x14:cfRule>
          <x14:cfRule type="expression" priority="834" id="{A0788C20-7F09-497F-9712-8DF9BA8B4C86}">
            <xm:f>AND(AC14&gt;=Einstellungen!$D$198,AC14&lt;=Einstellungen!$E$198)</xm:f>
            <x14:dxf>
              <fill>
                <patternFill>
                  <bgColor theme="5" tint="0.59996337778862885"/>
                </patternFill>
              </fill>
            </x14:dxf>
          </x14:cfRule>
          <x14:cfRule type="expression" priority="835" id="{6F3EBE7F-26A0-4DDF-AA6D-C66C2B837187}">
            <xm:f>AND(AC14&gt;=Einstellungen!$D$197,AC14&lt;=Einstellungen!$E$197)</xm:f>
            <x14:dxf>
              <fill>
                <patternFill>
                  <bgColor theme="5" tint="0.59996337778862885"/>
                </patternFill>
              </fill>
            </x14:dxf>
          </x14:cfRule>
          <x14:cfRule type="expression" priority="836" id="{EFDD1C70-4AE3-402D-9288-BFBEF3DE72A8}">
            <xm:f>AND(AC14&gt;=Einstellungen!$D$196,AC14&lt;=Einstellungen!$E$196)</xm:f>
            <x14:dxf>
              <fill>
                <patternFill>
                  <bgColor theme="5" tint="0.59996337778862885"/>
                </patternFill>
              </fill>
            </x14:dxf>
          </x14:cfRule>
          <x14:cfRule type="expression" priority="837" id="{9C1E1589-B3BD-43EA-B8A7-4E8926F5BFB9}">
            <xm:f>AND(AC14&gt;=Einstellungen!$D$195,AC14&lt;=Einstellungen!$E$195)</xm:f>
            <x14:dxf>
              <fill>
                <patternFill>
                  <bgColor theme="5" tint="0.59996337778862885"/>
                </patternFill>
              </fill>
            </x14:dxf>
          </x14:cfRule>
          <x14:cfRule type="expression" priority="838" id="{CB719D8B-5D8B-4CE4-B803-BF5F6BBB50C9}">
            <xm:f>AND(AC14&gt;=Einstellungen!$D$194,AC14&lt;=Einstellungen!$E$194)</xm:f>
            <x14:dxf>
              <fill>
                <patternFill>
                  <bgColor theme="5" tint="0.59996337778862885"/>
                </patternFill>
              </fill>
            </x14:dxf>
          </x14:cfRule>
          <x14:cfRule type="expression" priority="839" id="{3BF78155-60F5-49E5-9EDB-3BC0049E38EF}">
            <xm:f>AND(AC14&gt;=Einstellungen!$D$193,AC14&lt;=Einstellungen!$E$193)</xm:f>
            <x14:dxf>
              <fill>
                <patternFill>
                  <bgColor theme="5" tint="0.59996337778862885"/>
                </patternFill>
              </fill>
            </x14:dxf>
          </x14:cfRule>
          <x14:cfRule type="expression" priority="840" id="{7B51667E-16CD-4DBE-8048-7F67901CE888}">
            <xm:f>AND(AC14&gt;=Einstellungen!$D$192,AC14&lt;=Einstellungen!$E$192)</xm:f>
            <x14:dxf>
              <fill>
                <patternFill>
                  <bgColor theme="5" tint="0.59996337778862885"/>
                </patternFill>
              </fill>
            </x14:dxf>
          </x14:cfRule>
          <xm:sqref>AI15 AI17 AI19 AI21 AI23 AI25 AI27 AI29 AI31 AI33 AI35 AI37 AI39 AI41 AI43 AI45 AI47 AI49 AI51 AI53 AI55 AI57 AI59 AI61 AI63 AI65 AI67 AI69 AI71 AI73 AI75 AI77 AI79 AI81 AI83 AI85</xm:sqref>
        </x14:conditionalFormatting>
        <x14:conditionalFormatting xmlns:xm="http://schemas.microsoft.com/office/excel/2006/main">
          <x14:cfRule type="expression" priority="821" id="{D6249FBE-8251-4824-8BCA-0B3330E02E6B}">
            <xm:f>AND(AC14&gt;=Einstellungen!$D$188,AC14&lt;=Einstellungen!$E$188)</xm:f>
            <x14:dxf>
              <fill>
                <patternFill>
                  <bgColor theme="7" tint="0.39994506668294322"/>
                </patternFill>
              </fill>
            </x14:dxf>
          </x14:cfRule>
          <x14:cfRule type="expression" priority="822" id="{A70758AB-467C-4511-993C-0FA4DCD5DB13}">
            <xm:f>AND(AC14&gt;=Einstellungen!$D$187,AC14&lt;=Einstellungen!$E$187)</xm:f>
            <x14:dxf>
              <fill>
                <patternFill>
                  <bgColor theme="7" tint="0.39994506668294322"/>
                </patternFill>
              </fill>
            </x14:dxf>
          </x14:cfRule>
          <x14:cfRule type="expression" priority="823" id="{D5447157-EF0F-4C90-8F31-EB449884F160}">
            <xm:f>AND(AC14&gt;=Einstellungen!$D$186,AC14&lt;=Einstellungen!$E$186)</xm:f>
            <x14:dxf>
              <fill>
                <patternFill>
                  <bgColor theme="7" tint="0.39994506668294322"/>
                </patternFill>
              </fill>
            </x14:dxf>
          </x14:cfRule>
          <x14:cfRule type="expression" priority="824" id="{0119C85D-93F0-451B-99F4-CF58E0930053}">
            <xm:f>AND(AC14&gt;=Einstellungen!$D$185,AC14&lt;=Einstellungen!$E$185)</xm:f>
            <x14:dxf>
              <fill>
                <patternFill>
                  <bgColor theme="7" tint="0.39994506668294322"/>
                </patternFill>
              </fill>
            </x14:dxf>
          </x14:cfRule>
          <x14:cfRule type="expression" priority="825" id="{AD1C76B0-EF84-45A2-A2B7-B37B9FD95685}">
            <xm:f>AND(AC14&gt;=Einstellungen!$D$184,AC14&lt;=Einstellungen!$E$184)</xm:f>
            <x14:dxf>
              <fill>
                <patternFill>
                  <bgColor theme="7" tint="0.39994506668294322"/>
                </patternFill>
              </fill>
            </x14:dxf>
          </x14:cfRule>
          <x14:cfRule type="expression" priority="826" id="{FA38F7F6-BD60-465B-B488-592420D10A10}">
            <xm:f>AND(AC14&gt;=Einstellungen!$D$183,AC14&lt;=Einstellungen!$E$183)</xm:f>
            <x14:dxf>
              <fill>
                <patternFill>
                  <bgColor theme="7" tint="0.39994506668294322"/>
                </patternFill>
              </fill>
            </x14:dxf>
          </x14:cfRule>
          <x14:cfRule type="expression" priority="827" id="{2C11F5A8-C896-4EBC-BE37-A24F5218AD23}">
            <xm:f>AND(AC14&gt;=Einstellungen!$D$182,AC14&lt;=Einstellungen!$E$182)</xm:f>
            <x14:dxf>
              <fill>
                <patternFill>
                  <bgColor theme="7" tint="0.39994506668294322"/>
                </patternFill>
              </fill>
            </x14:dxf>
          </x14:cfRule>
          <x14:cfRule type="expression" priority="828" id="{9516C14D-1CE2-4FBD-9CFC-FAEBBB297774}">
            <xm:f>AND(AC14&gt;=Einstellungen!$D$181,AC14&lt;=Einstellungen!$E$181)</xm:f>
            <x14:dxf>
              <fill>
                <patternFill>
                  <bgColor theme="7" tint="0.39994506668294322"/>
                </patternFill>
              </fill>
            </x14:dxf>
          </x14:cfRule>
          <x14:cfRule type="expression" priority="829" id="{18FD112D-46E4-4794-99B1-2065E07F4419}">
            <xm:f>AND(AC14&gt;=Einstellungen!$D$180,AC14&lt;=Einstellungen!$E$180)</xm:f>
            <x14:dxf>
              <fill>
                <patternFill>
                  <bgColor theme="7" tint="0.39994506668294322"/>
                </patternFill>
              </fill>
            </x14:dxf>
          </x14:cfRule>
          <x14:cfRule type="expression" priority="830" id="{A6C74ABC-3ADF-4435-9697-CCBB6A5BF950}">
            <xm:f>AND(AC14&gt;=Einstellungen!$D$179,AC14&lt;=Einstellungen!$E$179)</xm:f>
            <x14:dxf>
              <fill>
                <patternFill>
                  <bgColor theme="7" tint="0.39994506668294322"/>
                </patternFill>
              </fill>
            </x14:dxf>
          </x14:cfRule>
          <xm:sqref>AH15 AH17 AH19 AH21 AH23 AH25 AH27 AH29 AH31 AH33 AH35 AH37 AH39 AH41 AH43 AH45 AH47 AH49 AH51 AH53 AH55 AH57 AH59 AH61 AH63 AH65 AH67 AH69 AH71 AH73 AH75 AH77 AH79 AH81 AH83 AH85</xm:sqref>
        </x14:conditionalFormatting>
        <x14:conditionalFormatting xmlns:xm="http://schemas.microsoft.com/office/excel/2006/main">
          <x14:cfRule type="expression" priority="811" id="{AC1C7D70-5B59-4F80-920D-651354BB2141}">
            <xm:f>AND(AC14&gt;=Einstellungen!$D$188,AC14&lt;=Einstellungen!$E$188)</xm:f>
            <x14:dxf>
              <fill>
                <patternFill>
                  <bgColor theme="7" tint="0.39994506668294322"/>
                </patternFill>
              </fill>
            </x14:dxf>
          </x14:cfRule>
          <x14:cfRule type="expression" priority="812" id="{24BAB3FD-81B8-43A0-8A30-F3C170429CA6}">
            <xm:f>AND(AC14&gt;=Einstellungen!$D$187,AC14&lt;=Einstellungen!$E$187)</xm:f>
            <x14:dxf>
              <fill>
                <patternFill>
                  <bgColor theme="7" tint="0.39994506668294322"/>
                </patternFill>
              </fill>
            </x14:dxf>
          </x14:cfRule>
          <x14:cfRule type="expression" priority="813" id="{697551D4-A794-4636-AA24-EDC2120F32A4}">
            <xm:f>AND(AC14&gt;=Einstellungen!$D$186,AC14&lt;=Einstellungen!$E$186)</xm:f>
            <x14:dxf>
              <fill>
                <patternFill>
                  <bgColor theme="7" tint="0.39994506668294322"/>
                </patternFill>
              </fill>
            </x14:dxf>
          </x14:cfRule>
          <x14:cfRule type="expression" priority="814" id="{E32E94CA-A261-4787-A7CD-0B9675E28AF7}">
            <xm:f>AND(AC14&gt;=Einstellungen!$D$185,AC14&lt;=Einstellungen!$E$185)</xm:f>
            <x14:dxf>
              <fill>
                <patternFill>
                  <bgColor theme="7" tint="0.39994506668294322"/>
                </patternFill>
              </fill>
            </x14:dxf>
          </x14:cfRule>
          <x14:cfRule type="expression" priority="815" id="{510BB0C7-D9F0-43E6-A396-EABB34501187}">
            <xm:f>AND(AC14&gt;=Einstellungen!$D$184,AC14&lt;=Einstellungen!$E$184)</xm:f>
            <x14:dxf>
              <fill>
                <patternFill>
                  <bgColor theme="7" tint="0.39994506668294322"/>
                </patternFill>
              </fill>
            </x14:dxf>
          </x14:cfRule>
          <x14:cfRule type="expression" priority="816" id="{A7564A63-2861-45F6-80F6-6654F9A801AB}">
            <xm:f>AND(AC14&gt;=Einstellungen!$D$183,AC14&lt;=Einstellungen!$E$183)</xm:f>
            <x14:dxf>
              <fill>
                <patternFill>
                  <bgColor theme="7" tint="0.39994506668294322"/>
                </patternFill>
              </fill>
            </x14:dxf>
          </x14:cfRule>
          <x14:cfRule type="expression" priority="817" id="{AF69D8B6-728B-43B2-A928-D19372B843B7}">
            <xm:f>AND(AC14&gt;=Einstellungen!$D$182,AC14&lt;=Einstellungen!$E$182)</xm:f>
            <x14:dxf>
              <fill>
                <patternFill>
                  <bgColor theme="7" tint="0.39994506668294322"/>
                </patternFill>
              </fill>
            </x14:dxf>
          </x14:cfRule>
          <x14:cfRule type="expression" priority="818" id="{8C0566CB-DE94-4AE5-85AE-B794BB02903C}">
            <xm:f>AND(AC14&gt;=Einstellungen!$D$181,AC14&lt;=Einstellungen!$E$181)</xm:f>
            <x14:dxf>
              <fill>
                <patternFill>
                  <bgColor theme="7" tint="0.39994506668294322"/>
                </patternFill>
              </fill>
            </x14:dxf>
          </x14:cfRule>
          <x14:cfRule type="expression" priority="819" id="{B8C5C2C8-8DC1-40D5-8BF0-D966CF009F2C}">
            <xm:f>AND(AC14&gt;=Einstellungen!$D$180,AC14&lt;=Einstellungen!$E$180)</xm:f>
            <x14:dxf>
              <fill>
                <patternFill>
                  <bgColor theme="7" tint="0.39994506668294322"/>
                </patternFill>
              </fill>
            </x14:dxf>
          </x14:cfRule>
          <x14:cfRule type="expression" priority="820" id="{69648D34-39D7-420E-91DA-2CD8D110BC6E}">
            <xm:f>AND(AC14&gt;=Einstellungen!$D$179,AC14&lt;=Einstellungen!$E$179)</xm:f>
            <x14:dxf>
              <fill>
                <patternFill>
                  <bgColor theme="7" tint="0.39994506668294322"/>
                </patternFill>
              </fill>
            </x14:dxf>
          </x14:cfRule>
          <xm:sqref>AH14 AH16 AH18 AH20 AH22 AH24 AH26 AH28 AH30 AH32 AH34 AH36 AH38 AH40 AH42 AH44 AH46 AH48 AH50 AH52 AH54 AH56 AH58 AH60 AH62 AH64 AH66 AH68 AH70 AH72 AH74 AH76 AH78 AH80 AH82 AH84</xm:sqref>
        </x14:conditionalFormatting>
        <x14:conditionalFormatting xmlns:xm="http://schemas.microsoft.com/office/excel/2006/main">
          <x14:cfRule type="expression" priority="801" id="{C46934B6-900E-4023-A813-0B3F7A8169AE}">
            <xm:f>AND(AC14&gt;=Einstellungen!$D$205,AC14&lt;=Einstellungen!$E$205)</xm:f>
            <x14:dxf>
              <fill>
                <patternFill>
                  <bgColor rgb="FFFFC000"/>
                </patternFill>
              </fill>
            </x14:dxf>
          </x14:cfRule>
          <x14:cfRule type="expression" priority="802" id="{CD0AFEAC-6AEE-4C31-91FA-1B986A24A095}">
            <xm:f>AND( AC14&gt;=Einstellungen!$D$206,AC14&lt;=Einstellungen!$E$206)</xm:f>
            <x14:dxf>
              <fill>
                <patternFill>
                  <bgColor rgb="FFFFC000"/>
                </patternFill>
              </fill>
            </x14:dxf>
          </x14:cfRule>
          <x14:cfRule type="expression" priority="803" id="{22D9E99F-92C5-4AB5-BB74-38C4D9B0CDBF}">
            <xm:f>AND(AC14&gt;=Einstellungen!$D$207,AC14&lt;=Einstellungen!$E$207)</xm:f>
            <x14:dxf>
              <fill>
                <patternFill>
                  <bgColor rgb="FFFFC000"/>
                </patternFill>
              </fill>
            </x14:dxf>
          </x14:cfRule>
          <x14:cfRule type="expression" priority="804" id="{0286F417-06E9-4C0E-9592-80E5F3678410}">
            <xm:f>AND(AC14&gt;=Einstellungen!$D$208,AC14&lt;=Einstellungen!$E$208)</xm:f>
            <x14:dxf>
              <fill>
                <patternFill>
                  <bgColor rgb="FFFFC000"/>
                </patternFill>
              </fill>
            </x14:dxf>
          </x14:cfRule>
          <x14:cfRule type="expression" priority="805" id="{FEB63B9C-D493-45DD-816F-A4FE272BADF3}">
            <xm:f>AND(AC14&gt;=Einstellungen!$D$209,AC14&lt;=Einstellungen!$E$209)</xm:f>
            <x14:dxf>
              <fill>
                <patternFill>
                  <bgColor rgb="FFFFC000"/>
                </patternFill>
              </fill>
            </x14:dxf>
          </x14:cfRule>
          <x14:cfRule type="expression" priority="806" id="{34EFA998-5103-4E94-BACE-11E9D868BE4C}">
            <xm:f>AND(AC14&gt;=Einstellungen!$D$210,AC14&lt;=Einstellungen!$E$210)</xm:f>
            <x14:dxf>
              <fill>
                <patternFill>
                  <bgColor rgb="FFFFC000"/>
                </patternFill>
              </fill>
            </x14:dxf>
          </x14:cfRule>
          <x14:cfRule type="expression" priority="807" id="{EA8D3A30-FEC5-494A-8FC2-8C42A05D7CDF}">
            <xm:f>AND(AC14&gt;=Einstellungen!$D$211,AC14&lt;=Einstellungen!$E$211)</xm:f>
            <x14:dxf>
              <fill>
                <patternFill>
                  <bgColor rgb="FFFFC000"/>
                </patternFill>
              </fill>
            </x14:dxf>
          </x14:cfRule>
          <x14:cfRule type="expression" priority="808" id="{8BA1E3E1-B9A0-41B3-89B2-4ABFB3CD0A6D}">
            <xm:f>AND(AC14&gt;=Einstellungen!$D$212,AC14&lt;=Einstellungen!$E$212)</xm:f>
            <x14:dxf>
              <fill>
                <patternFill>
                  <bgColor rgb="FFFFC000"/>
                </patternFill>
              </fill>
            </x14:dxf>
          </x14:cfRule>
          <x14:cfRule type="expression" priority="809" id="{A3C2A312-3BC3-4687-BDB8-42287FE28562}">
            <xm:f>AND(AC14&gt;=Einstellungen!$D$213,AC14&lt;=Einstellungen!$E$213)</xm:f>
            <x14:dxf>
              <fill>
                <patternFill>
                  <bgColor rgb="FFFFC000"/>
                </patternFill>
              </fill>
            </x14:dxf>
          </x14:cfRule>
          <x14:cfRule type="expression" priority="810" id="{1611FAD6-D550-4635-B818-C26A5812D8F2}">
            <xm:f>AND(AC14&gt;=Einstellungen!$D$214,AC14&lt;=Einstellungen!$E$214)</xm:f>
            <x14:dxf>
              <fill>
                <patternFill>
                  <bgColor rgb="FFFFC000"/>
                </patternFill>
              </fill>
            </x14:dxf>
          </x14:cfRule>
          <xm:sqref>AJ14 AJ16 AJ18 AJ20 AJ22 AJ24 AJ26 AJ28 AJ30 AJ32 AJ34 AJ36 AJ38 AJ40 AJ42 AJ44 AJ46 AJ48 AJ50 AJ52 AJ54 AJ56 AJ58 AJ60 AJ62 AJ64 AJ66 AJ68 AJ70 AJ72 AJ74 AJ76 AJ78 AJ80 AJ82 AJ84</xm:sqref>
        </x14:conditionalFormatting>
        <x14:conditionalFormatting xmlns:xm="http://schemas.microsoft.com/office/excel/2006/main">
          <x14:cfRule type="expression" priority="791" id="{9D18BDEB-1E2B-42F3-956D-389D36D584FE}">
            <xm:f>AND(AC14&gt;=Einstellungen!$D$205,AC14&lt;=Einstellungen!$E$205)</xm:f>
            <x14:dxf>
              <fill>
                <patternFill>
                  <bgColor rgb="FFFFC000"/>
                </patternFill>
              </fill>
            </x14:dxf>
          </x14:cfRule>
          <x14:cfRule type="expression" priority="792" id="{D0D3113B-7372-44E0-A878-8184500E5C73}">
            <xm:f>AND(AC14&gt;=Einstellungen!$D$206,AC14&lt;=Einstellungen!$E$206)</xm:f>
            <x14:dxf>
              <fill>
                <patternFill>
                  <bgColor rgb="FFFFC000"/>
                </patternFill>
              </fill>
            </x14:dxf>
          </x14:cfRule>
          <x14:cfRule type="expression" priority="793" id="{FA034EAA-FBA5-4346-9800-F2A1139852C2}">
            <xm:f>AND(AC14&gt;=Einstellungen!$D$207,AC14&lt;=Einstellungen!$E$207)</xm:f>
            <x14:dxf>
              <fill>
                <patternFill>
                  <bgColor rgb="FFFFC000"/>
                </patternFill>
              </fill>
            </x14:dxf>
          </x14:cfRule>
          <x14:cfRule type="expression" priority="794" id="{89B176FA-EE40-4FCF-A89A-F5F10831DBEC}">
            <xm:f>AND(AC14&gt;=Einstellungen!$D$208,AC14&lt;=Einstellungen!$E$208)</xm:f>
            <x14:dxf>
              <fill>
                <patternFill>
                  <bgColor rgb="FFFFC000"/>
                </patternFill>
              </fill>
            </x14:dxf>
          </x14:cfRule>
          <x14:cfRule type="expression" priority="795" id="{E6BD69D1-DD40-42D2-8295-5AE7C96A7480}">
            <xm:f>AND(AC14&gt;=Einstellungen!$D$209,AC14&lt;=Einstellungen!$E$209)</xm:f>
            <x14:dxf>
              <fill>
                <patternFill>
                  <bgColor rgb="FFFFC000"/>
                </patternFill>
              </fill>
            </x14:dxf>
          </x14:cfRule>
          <x14:cfRule type="expression" priority="796" id="{9AC5CAE0-A9DB-4EDF-8842-B7D710EDFE3C}">
            <xm:f>AND(AC14&gt;=Einstellungen!$D$210,AC14&lt;=Einstellungen!$E$210)</xm:f>
            <x14:dxf>
              <fill>
                <patternFill>
                  <bgColor rgb="FFFFC000"/>
                </patternFill>
              </fill>
            </x14:dxf>
          </x14:cfRule>
          <x14:cfRule type="expression" priority="797" id="{74BFCF00-9535-4E50-ADC8-B13FB8A71252}">
            <xm:f>AND(AC14&gt;=Einstellungen!$D$211,AC14&lt;=Einstellungen!$E$211)</xm:f>
            <x14:dxf>
              <fill>
                <patternFill>
                  <bgColor rgb="FFFFC000"/>
                </patternFill>
              </fill>
            </x14:dxf>
          </x14:cfRule>
          <x14:cfRule type="expression" priority="798" id="{D448729F-E69F-4E54-A2D2-73B54A50A07B}">
            <xm:f>AND(AC14&gt;=Einstellungen!$D$212,AC14&lt;=Einstellungen!$E$212)</xm:f>
            <x14:dxf>
              <fill>
                <patternFill>
                  <bgColor rgb="FFFFC000"/>
                </patternFill>
              </fill>
            </x14:dxf>
          </x14:cfRule>
          <x14:cfRule type="expression" priority="799" id="{7FB64736-8909-4B0C-BD8F-DC3BFBAA514A}">
            <xm:f>AND(AC14&gt;=Einstellungen!$D$213,AC14&lt;=Einstellungen!$E$213)</xm:f>
            <x14:dxf>
              <fill>
                <patternFill>
                  <bgColor rgb="FFFFC000"/>
                </patternFill>
              </fill>
            </x14:dxf>
          </x14:cfRule>
          <x14:cfRule type="expression" priority="800" id="{F404ADA1-50CD-415E-9F96-8AE6536ED71F}">
            <xm:f>AND(AC14&gt;=Einstellungen!$D$214,AC14&lt;=Einstellungen!$E$214)</xm:f>
            <x14:dxf>
              <fill>
                <patternFill>
                  <bgColor rgb="FFFFC000"/>
                </patternFill>
              </fill>
            </x14:dxf>
          </x14:cfRule>
          <xm:sqref>AJ15 AJ17 AJ19 AJ21 AJ23 AJ25 AJ27 AJ29 AJ31 AJ33 AJ35 AJ37 AJ39 AJ41 AJ43 AJ45 AJ47 AJ49 AJ51 AJ53 AJ55 AJ57 AJ59 AJ61 AJ63 AJ65 AJ67 AJ69 AJ71 AJ73 AJ75 AJ77 AJ79 AJ81 AJ83 AJ85</xm:sqref>
        </x14:conditionalFormatting>
        <x14:conditionalFormatting xmlns:xm="http://schemas.microsoft.com/office/excel/2006/main">
          <x14:cfRule type="expression" priority="781" id="{A9462DF9-3F1E-4F34-A011-6C7421F1AE2E}">
            <xm:f>AND(AL12&gt;=Einstellungen!$D$201,AL12&lt;=Einstellungen!$E$201)</xm:f>
            <x14:dxf>
              <fill>
                <patternFill>
                  <bgColor theme="5" tint="0.59996337778862885"/>
                </patternFill>
              </fill>
            </x14:dxf>
          </x14:cfRule>
          <x14:cfRule type="expression" priority="782" id="{E6E03BBE-6F4C-4ADC-A8D6-489E8FBEBA0B}">
            <xm:f>AND(AL12&gt;=Einstellungen!$D$200,AL12&lt;=Einstellungen!$E$200)</xm:f>
            <x14:dxf>
              <fill>
                <patternFill>
                  <bgColor theme="5" tint="0.59996337778862885"/>
                </patternFill>
              </fill>
            </x14:dxf>
          </x14:cfRule>
          <x14:cfRule type="expression" priority="783" id="{6DCCBCEC-1092-4933-8B56-6259A1D016E5}">
            <xm:f>AND(AL12&gt;=Einstellungen!$D$199,AL12&lt;=Einstellungen!$E$199)</xm:f>
            <x14:dxf>
              <fill>
                <patternFill>
                  <bgColor theme="5" tint="0.59996337778862885"/>
                </patternFill>
              </fill>
            </x14:dxf>
          </x14:cfRule>
          <x14:cfRule type="expression" priority="784" id="{3FE1C70C-3115-47CA-A8B4-38B300507AF1}">
            <xm:f>AND(AL12&gt;=Einstellungen!$D$198,AL12&lt;=Einstellungen!$E$198)</xm:f>
            <x14:dxf>
              <fill>
                <patternFill>
                  <bgColor theme="5" tint="0.59996337778862885"/>
                </patternFill>
              </fill>
            </x14:dxf>
          </x14:cfRule>
          <x14:cfRule type="expression" priority="785" id="{757D599F-451D-4319-8AAF-8782C95D82B1}">
            <xm:f>AND(AL12&gt;=Einstellungen!$D$197,AL12&lt;=Einstellungen!$E$197)</xm:f>
            <x14:dxf>
              <fill>
                <patternFill>
                  <bgColor theme="5" tint="0.59996337778862885"/>
                </patternFill>
              </fill>
            </x14:dxf>
          </x14:cfRule>
          <x14:cfRule type="expression" priority="786" id="{2C195E6C-0DB6-41D2-893A-FD87652AA7CC}">
            <xm:f>AND(AL12&gt;=Einstellungen!$D$196,AL12&lt;=Einstellungen!$E$196)</xm:f>
            <x14:dxf>
              <fill>
                <patternFill>
                  <bgColor theme="5" tint="0.59996337778862885"/>
                </patternFill>
              </fill>
            </x14:dxf>
          </x14:cfRule>
          <x14:cfRule type="expression" priority="787" id="{3B50F95C-3476-42EE-8951-F70ADD24AF65}">
            <xm:f>AND(AL12&gt;=Einstellungen!$D$195,AL12&lt;=Einstellungen!$E$195)</xm:f>
            <x14:dxf>
              <fill>
                <patternFill>
                  <bgColor theme="5" tint="0.59996337778862885"/>
                </patternFill>
              </fill>
            </x14:dxf>
          </x14:cfRule>
          <x14:cfRule type="expression" priority="788" id="{BAEAEB26-78D2-4B11-931D-668C931D1272}">
            <xm:f>AND(AL12&gt;=Einstellungen!$D$194,AL12&lt;=Einstellungen!$E$194)</xm:f>
            <x14:dxf>
              <fill>
                <patternFill>
                  <bgColor theme="5" tint="0.59996337778862885"/>
                </patternFill>
              </fill>
            </x14:dxf>
          </x14:cfRule>
          <x14:cfRule type="expression" priority="789" id="{1941F1A0-17B2-495C-87B5-B0A68CA5EB8D}">
            <xm:f>AND(AL12&gt;=Einstellungen!$D$193,AL12&lt;=Einstellungen!$E$193)</xm:f>
            <x14:dxf>
              <fill>
                <patternFill>
                  <bgColor theme="5" tint="0.59996337778862885"/>
                </patternFill>
              </fill>
            </x14:dxf>
          </x14:cfRule>
          <x14:cfRule type="expression" priority="790" id="{E9C27686-743E-4702-8ECF-A6906CF5751E}">
            <xm:f>AND(AL12&gt;=Einstellungen!$D$192,AL12&lt;=Einstellungen!$E$192)</xm:f>
            <x14:dxf>
              <fill>
                <patternFill>
                  <bgColor theme="5" tint="0.59996337778862885"/>
                </patternFill>
              </fill>
            </x14:dxf>
          </x14:cfRule>
          <xm:sqref>AR12</xm:sqref>
        </x14:conditionalFormatting>
        <x14:conditionalFormatting xmlns:xm="http://schemas.microsoft.com/office/excel/2006/main">
          <x14:cfRule type="expression" priority="771" id="{2B74A040-9218-43DB-9968-26561FF72DCA}">
            <xm:f>AND(AL12&gt;=Einstellungen!$D$201,AL12&lt;=Einstellungen!$E$201)</xm:f>
            <x14:dxf>
              <fill>
                <patternFill>
                  <bgColor theme="5" tint="0.59996337778862885"/>
                </patternFill>
              </fill>
            </x14:dxf>
          </x14:cfRule>
          <x14:cfRule type="expression" priority="772" id="{C7E8A4F5-BB19-401B-B4F9-7B39F2AB3D15}">
            <xm:f>AND(AL12&gt;=Einstellungen!$D$200,AL12&lt;=Einstellungen!$E$200)</xm:f>
            <x14:dxf>
              <fill>
                <patternFill>
                  <bgColor theme="5" tint="0.59996337778862885"/>
                </patternFill>
              </fill>
            </x14:dxf>
          </x14:cfRule>
          <x14:cfRule type="expression" priority="773" id="{4907992B-55D6-4A6B-B59A-D87495E6A359}">
            <xm:f>AND(AL12&gt;=Einstellungen!$D$199,AL12&lt;=Einstellungen!$E$199)</xm:f>
            <x14:dxf>
              <fill>
                <patternFill>
                  <bgColor theme="5" tint="0.59996337778862885"/>
                </patternFill>
              </fill>
            </x14:dxf>
          </x14:cfRule>
          <x14:cfRule type="expression" priority="774" id="{A821A3A7-816C-4255-9348-065D206E199F}">
            <xm:f>AND(AL12&gt;=Einstellungen!$D$198,AL12&lt;=Einstellungen!$E$198)</xm:f>
            <x14:dxf>
              <fill>
                <patternFill>
                  <bgColor theme="5" tint="0.59996337778862885"/>
                </patternFill>
              </fill>
            </x14:dxf>
          </x14:cfRule>
          <x14:cfRule type="expression" priority="775" id="{23D196B8-0BFC-4589-9BF1-4F97CD1F3496}">
            <xm:f>AND(AL12&gt;=Einstellungen!$D$197,AL12&lt;=Einstellungen!$E$197)</xm:f>
            <x14:dxf>
              <fill>
                <patternFill>
                  <bgColor theme="5" tint="0.59996337778862885"/>
                </patternFill>
              </fill>
            </x14:dxf>
          </x14:cfRule>
          <x14:cfRule type="expression" priority="776" id="{4A188545-0DC2-43E3-A35A-58BEE1AFE2F3}">
            <xm:f>AND(AL12&gt;=Einstellungen!$D$196,AL12&lt;=Einstellungen!$E$196)</xm:f>
            <x14:dxf>
              <fill>
                <patternFill>
                  <bgColor theme="5" tint="0.59996337778862885"/>
                </patternFill>
              </fill>
            </x14:dxf>
          </x14:cfRule>
          <x14:cfRule type="expression" priority="777" id="{04E7242D-7498-49DC-85AE-A7EC9B00769B}">
            <xm:f>AND(AL12&gt;=Einstellungen!$D$195,AL12&lt;=Einstellungen!$E$195)</xm:f>
            <x14:dxf>
              <fill>
                <patternFill>
                  <bgColor theme="5" tint="0.59996337778862885"/>
                </patternFill>
              </fill>
            </x14:dxf>
          </x14:cfRule>
          <x14:cfRule type="expression" priority="778" id="{63BB9C15-8730-4ED8-AC80-D1496AFF7A36}">
            <xm:f>AND(AL12&gt;=Einstellungen!$D$194,AL12&lt;=Einstellungen!$E$194)</xm:f>
            <x14:dxf>
              <fill>
                <patternFill>
                  <bgColor theme="5" tint="0.59996337778862885"/>
                </patternFill>
              </fill>
            </x14:dxf>
          </x14:cfRule>
          <x14:cfRule type="expression" priority="779" id="{838403FA-DF83-42B2-A261-9320AE5D2EF6}">
            <xm:f>AND(AL12&gt;=Einstellungen!$D$193,AL12&lt;=Einstellungen!$E$193)</xm:f>
            <x14:dxf>
              <fill>
                <patternFill>
                  <bgColor theme="5" tint="0.59996337778862885"/>
                </patternFill>
              </fill>
            </x14:dxf>
          </x14:cfRule>
          <x14:cfRule type="expression" priority="780" id="{3C5846C2-CF43-4676-B154-E1B1163D8FF6}">
            <xm:f>AND(AL12&gt;=Einstellungen!$D$192,AL12&lt;=Einstellungen!$E$192)</xm:f>
            <x14:dxf>
              <fill>
                <patternFill>
                  <bgColor theme="5" tint="0.59996337778862885"/>
                </patternFill>
              </fill>
            </x14:dxf>
          </x14:cfRule>
          <xm:sqref>AR13</xm:sqref>
        </x14:conditionalFormatting>
        <x14:conditionalFormatting xmlns:xm="http://schemas.microsoft.com/office/excel/2006/main">
          <x14:cfRule type="expression" priority="761" id="{B09D9D4C-0847-410E-8455-F7EE54E7BA31}">
            <xm:f>AND(AL12&gt;=Einstellungen!$D$205,AL12&lt;=Einstellungen!$E$205)</xm:f>
            <x14:dxf>
              <fill>
                <patternFill>
                  <bgColor rgb="FFFFC000"/>
                </patternFill>
              </fill>
            </x14:dxf>
          </x14:cfRule>
          <x14:cfRule type="expression" priority="762" id="{90926B42-673B-45D0-9CCF-F44364842326}">
            <xm:f>AND( AL12&gt;=Einstellungen!$D$206,AL12&lt;=Einstellungen!$E$206)</xm:f>
            <x14:dxf>
              <fill>
                <patternFill>
                  <bgColor rgb="FFFFC000"/>
                </patternFill>
              </fill>
            </x14:dxf>
          </x14:cfRule>
          <x14:cfRule type="expression" priority="763" id="{0CE42095-F302-4F6F-A01D-C4FC3F6FF7FA}">
            <xm:f>AND(AL12&gt;=Einstellungen!$D$207,AL12&lt;=Einstellungen!$E$207)</xm:f>
            <x14:dxf>
              <fill>
                <patternFill>
                  <bgColor rgb="FFFFC000"/>
                </patternFill>
              </fill>
            </x14:dxf>
          </x14:cfRule>
          <x14:cfRule type="expression" priority="764" id="{D0A8C786-BF85-4411-B749-437F3FCC9771}">
            <xm:f>AND(AL12&gt;=Einstellungen!$D$208,AL12&lt;=Einstellungen!$E$208)</xm:f>
            <x14:dxf>
              <fill>
                <patternFill>
                  <bgColor rgb="FFFFC000"/>
                </patternFill>
              </fill>
            </x14:dxf>
          </x14:cfRule>
          <x14:cfRule type="expression" priority="765" id="{223EC34A-9D18-40D0-9E3F-650BE88D9267}">
            <xm:f>AND(AL12&gt;=Einstellungen!$D$209,AL12&lt;=Einstellungen!$E$209)</xm:f>
            <x14:dxf>
              <fill>
                <patternFill>
                  <bgColor rgb="FFFFC000"/>
                </patternFill>
              </fill>
            </x14:dxf>
          </x14:cfRule>
          <x14:cfRule type="expression" priority="766" id="{1485D366-045C-45C4-9473-2BB4700704A4}">
            <xm:f>AND(AL12&gt;=Einstellungen!$D$210,AL12&lt;=Einstellungen!$E$210)</xm:f>
            <x14:dxf>
              <fill>
                <patternFill>
                  <bgColor rgb="FFFFC000"/>
                </patternFill>
              </fill>
            </x14:dxf>
          </x14:cfRule>
          <x14:cfRule type="expression" priority="767" id="{D7884D4B-7B0B-48BF-920A-5771C5CDF5E3}">
            <xm:f>AND(AL12&gt;=Einstellungen!$D$211,AL12&lt;=Einstellungen!$E$211)</xm:f>
            <x14:dxf>
              <fill>
                <patternFill>
                  <bgColor rgb="FFFFC000"/>
                </patternFill>
              </fill>
            </x14:dxf>
          </x14:cfRule>
          <x14:cfRule type="expression" priority="768" id="{ED0B7004-02E4-49BF-A85B-0EFDFADEBFF2}">
            <xm:f>AND(AL12&gt;=Einstellungen!$D$212,AL12&lt;=Einstellungen!$E$212)</xm:f>
            <x14:dxf>
              <fill>
                <patternFill>
                  <bgColor rgb="FFFFC000"/>
                </patternFill>
              </fill>
            </x14:dxf>
          </x14:cfRule>
          <x14:cfRule type="expression" priority="769" id="{A1DF3085-1B2F-4227-A36F-96FB79BCEE9B}">
            <xm:f>AND(AL12&gt;=Einstellungen!$D$213,AL12&lt;=Einstellungen!$E$213)</xm:f>
            <x14:dxf>
              <fill>
                <patternFill>
                  <bgColor rgb="FFFFC000"/>
                </patternFill>
              </fill>
            </x14:dxf>
          </x14:cfRule>
          <x14:cfRule type="expression" priority="770" id="{0D4BC7EC-F76A-49A4-B468-C819980E5CCD}">
            <xm:f>AND(AL12&gt;=Einstellungen!$D$214,AL12&lt;=Einstellungen!$E$214)</xm:f>
            <x14:dxf>
              <fill>
                <patternFill>
                  <bgColor rgb="FFFFC000"/>
                </patternFill>
              </fill>
            </x14:dxf>
          </x14:cfRule>
          <xm:sqref>AS12</xm:sqref>
        </x14:conditionalFormatting>
        <x14:conditionalFormatting xmlns:xm="http://schemas.microsoft.com/office/excel/2006/main">
          <x14:cfRule type="expression" priority="751" id="{5BD5AEA3-7639-4B2C-99DE-A7FFCCEF7952}">
            <xm:f>AND(AL12&gt;=Einstellungen!$D$205,AL12&lt;=Einstellungen!$E$205)</xm:f>
            <x14:dxf>
              <fill>
                <patternFill>
                  <bgColor rgb="FFFFC000"/>
                </patternFill>
              </fill>
            </x14:dxf>
          </x14:cfRule>
          <x14:cfRule type="expression" priority="752" id="{20BF6B8C-107C-4B3E-A2CA-8E9D46655F9D}">
            <xm:f>AND(AL12&gt;=Einstellungen!$D$206,AL12&lt;=Einstellungen!$E$206)</xm:f>
            <x14:dxf>
              <fill>
                <patternFill>
                  <bgColor rgb="FFFFC000"/>
                </patternFill>
              </fill>
            </x14:dxf>
          </x14:cfRule>
          <x14:cfRule type="expression" priority="753" id="{6464529E-BB40-4710-94FF-6F4C826C6708}">
            <xm:f>AND(AL12&gt;=Einstellungen!$D$207,AL12&lt;=Einstellungen!$E$207)</xm:f>
            <x14:dxf>
              <fill>
                <patternFill>
                  <bgColor rgb="FFFFC000"/>
                </patternFill>
              </fill>
            </x14:dxf>
          </x14:cfRule>
          <x14:cfRule type="expression" priority="754" id="{8F6AB4AE-A8BE-4C81-9D2A-18E2DE2B84A2}">
            <xm:f>AND(AL12&gt;=Einstellungen!$D$208,AL12&lt;=Einstellungen!$E$208)</xm:f>
            <x14:dxf>
              <fill>
                <patternFill>
                  <bgColor rgb="FFFFC000"/>
                </patternFill>
              </fill>
            </x14:dxf>
          </x14:cfRule>
          <x14:cfRule type="expression" priority="755" id="{10F94ECA-7B7D-4E58-9225-CC6E1699A92D}">
            <xm:f>AND(AL12&gt;=Einstellungen!$D$209,AL12&lt;=Einstellungen!$E$209)</xm:f>
            <x14:dxf>
              <fill>
                <patternFill>
                  <bgColor rgb="FFFFC000"/>
                </patternFill>
              </fill>
            </x14:dxf>
          </x14:cfRule>
          <x14:cfRule type="expression" priority="756" id="{71B64E7F-8367-4EFA-8E5F-C0F3DDECA6F3}">
            <xm:f>AND(AL12&gt;=Einstellungen!$D$210,AL12&lt;=Einstellungen!$E$210)</xm:f>
            <x14:dxf>
              <fill>
                <patternFill>
                  <bgColor rgb="FFFFC000"/>
                </patternFill>
              </fill>
            </x14:dxf>
          </x14:cfRule>
          <x14:cfRule type="expression" priority="757" id="{163F8384-91A6-4BB3-9F18-E324537A2C55}">
            <xm:f>AND(AL12&gt;=Einstellungen!$D$211,AL12&lt;=Einstellungen!$E$211)</xm:f>
            <x14:dxf>
              <fill>
                <patternFill>
                  <bgColor rgb="FFFFC000"/>
                </patternFill>
              </fill>
            </x14:dxf>
          </x14:cfRule>
          <x14:cfRule type="expression" priority="758" id="{AF23340C-8694-4018-B8B2-630B8CEDFB33}">
            <xm:f>AND(AL12&gt;=Einstellungen!$D$212,AL12&lt;=Einstellungen!$E$212)</xm:f>
            <x14:dxf>
              <fill>
                <patternFill>
                  <bgColor rgb="FFFFC000"/>
                </patternFill>
              </fill>
            </x14:dxf>
          </x14:cfRule>
          <x14:cfRule type="expression" priority="759" id="{6ED3DE5B-C695-4CC4-A882-9E7A11DE553F}">
            <xm:f>AND(AL12&gt;=Einstellungen!$D$213,AL12&lt;=Einstellungen!$E$213)</xm:f>
            <x14:dxf>
              <fill>
                <patternFill>
                  <bgColor rgb="FFFFC000"/>
                </patternFill>
              </fill>
            </x14:dxf>
          </x14:cfRule>
          <x14:cfRule type="expression" priority="760" id="{3AA85578-4809-4075-BAFB-45CC69B67F95}">
            <xm:f>AND(AL12&gt;=Einstellungen!$D$214,AL12&lt;=Einstellungen!$E$214)</xm:f>
            <x14:dxf>
              <fill>
                <patternFill>
                  <bgColor rgb="FFFFC000"/>
                </patternFill>
              </fill>
            </x14:dxf>
          </x14:cfRule>
          <xm:sqref>AS13</xm:sqref>
        </x14:conditionalFormatting>
        <x14:conditionalFormatting xmlns:xm="http://schemas.microsoft.com/office/excel/2006/main">
          <x14:cfRule type="expression" priority="741" id="{4A882592-6548-4F07-BCE9-B2F5EEA3C958}">
            <xm:f>AND(AL12&gt;=Einstellungen!$D$218,AL12&lt;=Einstellungen!$E$218)</xm:f>
            <x14:dxf>
              <fill>
                <patternFill>
                  <bgColor theme="2" tint="-0.24994659260841701"/>
                </patternFill>
              </fill>
            </x14:dxf>
          </x14:cfRule>
          <x14:cfRule type="expression" priority="742" id="{FC6058B1-886E-4369-8386-08C4FA444E70}">
            <xm:f>AND( AL12&gt;=Einstellungen!$D$219,AL12&lt;=Einstellungen!$E$219)</xm:f>
            <x14:dxf>
              <fill>
                <patternFill>
                  <bgColor theme="2" tint="-0.24994659260841701"/>
                </patternFill>
              </fill>
            </x14:dxf>
          </x14:cfRule>
          <x14:cfRule type="expression" priority="743" id="{EEC3F23E-C872-4DD2-87AB-F7D2E8B2EC4B}">
            <xm:f>AND(AL12&gt;=Einstellungen!$D$220,AL12&lt;=Einstellungen!$E$220)</xm:f>
            <x14:dxf>
              <fill>
                <patternFill>
                  <bgColor theme="2" tint="-0.24994659260841701"/>
                </patternFill>
              </fill>
            </x14:dxf>
          </x14:cfRule>
          <x14:cfRule type="expression" priority="744" id="{56FE8B5B-C6CB-4CD3-96EA-2196A02C66C5}">
            <xm:f>AND(AL12&gt;=Einstellungen!$D$221,AL12&lt;=Einstellungen!$E$221)</xm:f>
            <x14:dxf>
              <fill>
                <patternFill>
                  <bgColor theme="2" tint="-0.24994659260841701"/>
                </patternFill>
              </fill>
            </x14:dxf>
          </x14:cfRule>
          <x14:cfRule type="expression" priority="745" id="{3A9DD204-4CCD-4210-AC1E-64069F30F9F9}">
            <xm:f>AND(AL12&gt;=Einstellungen!$D$222,AL12&lt;=Einstellungen!$E$222)</xm:f>
            <x14:dxf>
              <fill>
                <patternFill>
                  <bgColor theme="2" tint="-0.24994659260841701"/>
                </patternFill>
              </fill>
            </x14:dxf>
          </x14:cfRule>
          <x14:cfRule type="expression" priority="746" id="{1C50478E-9B32-4F2C-8DB2-9879954D3B22}">
            <xm:f>AND(AL12&gt;=Einstellungen!$D$223,AL12&lt;=Einstellungen!$E$223)</xm:f>
            <x14:dxf>
              <fill>
                <patternFill>
                  <bgColor theme="2" tint="-0.24994659260841701"/>
                </patternFill>
              </fill>
            </x14:dxf>
          </x14:cfRule>
          <x14:cfRule type="expression" priority="747" id="{55DB62CE-72A1-4CC6-9453-61FFA15F17AC}">
            <xm:f>AND(AL12&gt;=Einstellungen!$D$224,AL12&lt;=Einstellungen!$E$224)</xm:f>
            <x14:dxf>
              <fill>
                <patternFill>
                  <bgColor theme="2" tint="-0.24994659260841701"/>
                </patternFill>
              </fill>
            </x14:dxf>
          </x14:cfRule>
          <x14:cfRule type="expression" priority="748" id="{E2F2922D-2446-47B8-B46E-C099E9C0F46D}">
            <xm:f>AND(AL12&gt;=Einstellungen!$D$225,AL12&lt;=Einstellungen!$E$225)</xm:f>
            <x14:dxf>
              <fill>
                <patternFill>
                  <bgColor theme="2" tint="-0.24994659260841701"/>
                </patternFill>
              </fill>
            </x14:dxf>
          </x14:cfRule>
          <x14:cfRule type="expression" priority="749" id="{06569C63-459B-4EFA-A00D-3BD2E6265175}">
            <xm:f>AND(AL12&gt;=Einstellungen!$D$226,AL12&lt;=Einstellungen!$E$226)</xm:f>
            <x14:dxf>
              <fill>
                <patternFill>
                  <bgColor theme="2" tint="-0.24994659260841701"/>
                </patternFill>
              </fill>
            </x14:dxf>
          </x14:cfRule>
          <x14:cfRule type="expression" priority="750" id="{5CFB17CA-BB64-49F1-991E-44590971F740}">
            <xm:f>AND(AL12&gt;=Einstellungen!$D$227,AL12&lt;=Einstellungen!$E$227)</xm:f>
            <x14:dxf>
              <fill>
                <patternFill>
                  <bgColor theme="2" tint="-0.24994659260841701"/>
                </patternFill>
              </fill>
            </x14:dxf>
          </x14:cfRule>
          <xm:sqref>AT12</xm:sqref>
        </x14:conditionalFormatting>
        <x14:conditionalFormatting xmlns:xm="http://schemas.microsoft.com/office/excel/2006/main">
          <x14:cfRule type="expression" priority="731" id="{DE00B635-43C7-44DA-9DB8-AFEC711A42FA}">
            <xm:f>AND(AL12&gt;=Einstellungen!$D$218,AL12&lt;=Einstellungen!$E$218)</xm:f>
            <x14:dxf>
              <fill>
                <patternFill>
                  <bgColor theme="2" tint="-0.24994659260841701"/>
                </patternFill>
              </fill>
            </x14:dxf>
          </x14:cfRule>
          <x14:cfRule type="expression" priority="732" id="{370C85EE-9EDF-415C-AC4F-A23CE85D762B}">
            <xm:f>AND( AL12&gt;=Einstellungen!$D$219,AL12&lt;=Einstellungen!$E$219)</xm:f>
            <x14:dxf>
              <fill>
                <patternFill>
                  <bgColor theme="2" tint="-0.24994659260841701"/>
                </patternFill>
              </fill>
            </x14:dxf>
          </x14:cfRule>
          <x14:cfRule type="expression" priority="733" id="{821C6C0B-3A34-498A-AA6C-59E802496FEE}">
            <xm:f>AND(AL12&gt;=Einstellungen!$D$220,AL12&lt;=Einstellungen!$E$220)</xm:f>
            <x14:dxf>
              <fill>
                <patternFill>
                  <bgColor theme="2" tint="-0.24994659260841701"/>
                </patternFill>
              </fill>
            </x14:dxf>
          </x14:cfRule>
          <x14:cfRule type="expression" priority="734" id="{62B4744A-6E07-44D3-B562-04A8AE8B2C0A}">
            <xm:f>AND(AL12&gt;=Einstellungen!$D$221,AL12&lt;=Einstellungen!$E$221)</xm:f>
            <x14:dxf>
              <fill>
                <patternFill>
                  <bgColor theme="2" tint="-0.24994659260841701"/>
                </patternFill>
              </fill>
            </x14:dxf>
          </x14:cfRule>
          <x14:cfRule type="expression" priority="735" id="{C1B9F164-4876-4C58-8604-8354051BF2F5}">
            <xm:f>AND(AL12&gt;=Einstellungen!$D$222,AL12&lt;=Einstellungen!$E$222)</xm:f>
            <x14:dxf>
              <fill>
                <patternFill>
                  <bgColor theme="2" tint="-0.24994659260841701"/>
                </patternFill>
              </fill>
            </x14:dxf>
          </x14:cfRule>
          <x14:cfRule type="expression" priority="736" id="{A7BFE198-CD9C-4540-B6C9-D22871F31EA4}">
            <xm:f>AND(AL12&gt;=Einstellungen!$D$223,AL12&lt;=Einstellungen!$E$223)</xm:f>
            <x14:dxf>
              <fill>
                <patternFill>
                  <bgColor theme="2" tint="-0.24994659260841701"/>
                </patternFill>
              </fill>
            </x14:dxf>
          </x14:cfRule>
          <x14:cfRule type="expression" priority="737" id="{89250812-73FB-4D27-A0AA-735261CF2464}">
            <xm:f>AND(AL12&gt;=Einstellungen!$D$224,AL12&lt;=Einstellungen!$E$224)</xm:f>
            <x14:dxf>
              <fill>
                <patternFill>
                  <bgColor theme="2" tint="-0.24994659260841701"/>
                </patternFill>
              </fill>
            </x14:dxf>
          </x14:cfRule>
          <x14:cfRule type="expression" priority="738" id="{598FD2F4-D2AF-46FF-9670-437383B59058}">
            <xm:f>AND(AL12&gt;=Einstellungen!$D$225,AL12&lt;=Einstellungen!$E$225)</xm:f>
            <x14:dxf>
              <fill>
                <patternFill>
                  <bgColor theme="2" tint="-0.24994659260841701"/>
                </patternFill>
              </fill>
            </x14:dxf>
          </x14:cfRule>
          <x14:cfRule type="expression" priority="739" id="{966A0AF9-2270-474A-9312-14416A3062CE}">
            <xm:f>AND(AL12&gt;=Einstellungen!$D$226,AL12&lt;=Einstellungen!$E$226)</xm:f>
            <x14:dxf>
              <fill>
                <patternFill>
                  <bgColor theme="2" tint="-0.24994659260841701"/>
                </patternFill>
              </fill>
            </x14:dxf>
          </x14:cfRule>
          <x14:cfRule type="expression" priority="740" id="{5035B913-F0D7-466E-ABD9-FB037C29D50D}">
            <xm:f>AND(AL12&gt;=Einstellungen!$D$227,AL12&lt;=Einstellungen!$E$227)</xm:f>
            <x14:dxf>
              <fill>
                <patternFill>
                  <bgColor theme="2" tint="-0.24994659260841701"/>
                </patternFill>
              </fill>
            </x14:dxf>
          </x14:cfRule>
          <xm:sqref>AT13</xm:sqref>
        </x14:conditionalFormatting>
        <x14:conditionalFormatting xmlns:xm="http://schemas.microsoft.com/office/excel/2006/main">
          <x14:cfRule type="expression" priority="721" id="{5E082730-982D-44DA-987D-6CE777712774}">
            <xm:f>AND(AL14&gt;=Einstellungen!$D$218,AL14&lt;=Einstellungen!$E$218)</xm:f>
            <x14:dxf>
              <fill>
                <patternFill>
                  <bgColor theme="2" tint="-0.24994659260841701"/>
                </patternFill>
              </fill>
            </x14:dxf>
          </x14:cfRule>
          <x14:cfRule type="expression" priority="722" id="{253B6B24-0212-4BCA-A188-57D163D84B2A}">
            <xm:f>AND( AL14&gt;=Einstellungen!$D$219,AL14&lt;=Einstellungen!$E$219)</xm:f>
            <x14:dxf>
              <fill>
                <patternFill>
                  <bgColor theme="2" tint="-0.24994659260841701"/>
                </patternFill>
              </fill>
            </x14:dxf>
          </x14:cfRule>
          <x14:cfRule type="expression" priority="723" id="{7A14B004-0AC1-4FF0-9139-3DBAB56B9062}">
            <xm:f>AND(AL14&gt;=Einstellungen!$D$220,AL14&lt;=Einstellungen!$E$220)</xm:f>
            <x14:dxf>
              <fill>
                <patternFill>
                  <bgColor theme="2" tint="-0.24994659260841701"/>
                </patternFill>
              </fill>
            </x14:dxf>
          </x14:cfRule>
          <x14:cfRule type="expression" priority="724" id="{C33F675F-CEE3-4D95-BF49-23B3593C376A}">
            <xm:f>AND(AL14&gt;=Einstellungen!$D$221,AL14&lt;=Einstellungen!$E$221)</xm:f>
            <x14:dxf>
              <fill>
                <patternFill>
                  <bgColor theme="2" tint="-0.24994659260841701"/>
                </patternFill>
              </fill>
            </x14:dxf>
          </x14:cfRule>
          <x14:cfRule type="expression" priority="725" id="{0CCDB747-2CFB-445B-A3CA-EDCDB17CBA5C}">
            <xm:f>AND(AL14&gt;=Einstellungen!$D$222,AL14&lt;=Einstellungen!$E$222)</xm:f>
            <x14:dxf>
              <fill>
                <patternFill>
                  <bgColor theme="2" tint="-0.24994659260841701"/>
                </patternFill>
              </fill>
            </x14:dxf>
          </x14:cfRule>
          <x14:cfRule type="expression" priority="726" id="{E3653E4D-96F3-4051-9C69-F521581389CE}">
            <xm:f>AND(AL14&gt;=Einstellungen!$D$223,AL14&lt;=Einstellungen!$E$223)</xm:f>
            <x14:dxf>
              <fill>
                <patternFill>
                  <bgColor theme="2" tint="-0.24994659260841701"/>
                </patternFill>
              </fill>
            </x14:dxf>
          </x14:cfRule>
          <x14:cfRule type="expression" priority="727" id="{234AFFD4-1FC4-4EC5-8602-C8A7DC0DEBD2}">
            <xm:f>AND(AL14&gt;=Einstellungen!$D$224,AL14&lt;=Einstellungen!$E$224)</xm:f>
            <x14:dxf>
              <fill>
                <patternFill>
                  <bgColor theme="2" tint="-0.24994659260841701"/>
                </patternFill>
              </fill>
            </x14:dxf>
          </x14:cfRule>
          <x14:cfRule type="expression" priority="728" id="{0176BA0D-3D26-4EF7-AE20-25199BC2DA83}">
            <xm:f>AND(AL14&gt;=Einstellungen!$D$225,AL14&lt;=Einstellungen!$E$225)</xm:f>
            <x14:dxf>
              <fill>
                <patternFill>
                  <bgColor theme="2" tint="-0.24994659260841701"/>
                </patternFill>
              </fill>
            </x14:dxf>
          </x14:cfRule>
          <x14:cfRule type="expression" priority="729" id="{6F3CA25D-8AE7-40C9-9130-A2007C02E8EF}">
            <xm:f>AND(AL14&gt;=Einstellungen!$D$226,AL14&lt;=Einstellungen!$E$226)</xm:f>
            <x14:dxf>
              <fill>
                <patternFill>
                  <bgColor theme="2" tint="-0.24994659260841701"/>
                </patternFill>
              </fill>
            </x14:dxf>
          </x14:cfRule>
          <x14:cfRule type="expression" priority="730" id="{53285E6E-059A-4411-87A6-FF98C54C83E7}">
            <xm:f>AND(AL14&gt;=Einstellungen!$D$227,AL14&lt;=Einstellungen!$E$227)</xm:f>
            <x14:dxf>
              <fill>
                <patternFill>
                  <bgColor theme="2" tint="-0.24994659260841701"/>
                </patternFill>
              </fill>
            </x14:dxf>
          </x14:cfRule>
          <xm:sqref>AT14 AT16 AT18 AT20 AT22 AT24 AT26 AT28 AT30 AT32 AT34 AT36 AT38 AT40 AT42 AT44 AT46 AT48 AT50 AT52 AT54 AT56 AT58 AT60 AT62 AT64 AT66 AT68 AT70 AT72 AT74 AT76 AT78 AT80 AT82 AT84</xm:sqref>
        </x14:conditionalFormatting>
        <x14:conditionalFormatting xmlns:xm="http://schemas.microsoft.com/office/excel/2006/main">
          <x14:cfRule type="expression" priority="711" id="{CFD7B87D-019E-4FD5-97DB-8DDC8E60EA8E}">
            <xm:f>AND(AL14&gt;=Einstellungen!$D$218,AL14&lt;=Einstellungen!$E$218)</xm:f>
            <x14:dxf>
              <fill>
                <patternFill>
                  <bgColor theme="2" tint="-0.24994659260841701"/>
                </patternFill>
              </fill>
            </x14:dxf>
          </x14:cfRule>
          <x14:cfRule type="expression" priority="712" id="{89F9B1E1-4AEB-4DB2-963D-665066009781}">
            <xm:f>AND( AL14&gt;=Einstellungen!$D$219,AL14&lt;=Einstellungen!$E$219)</xm:f>
            <x14:dxf>
              <fill>
                <patternFill>
                  <bgColor theme="2" tint="-0.24994659260841701"/>
                </patternFill>
              </fill>
            </x14:dxf>
          </x14:cfRule>
          <x14:cfRule type="expression" priority="713" id="{5A1677D2-C33F-4F5B-9755-C1C8EDE89296}">
            <xm:f>AND(AL14&gt;=Einstellungen!$D$220,AL14&lt;=Einstellungen!$E$220)</xm:f>
            <x14:dxf>
              <fill>
                <patternFill>
                  <bgColor theme="2" tint="-0.24994659260841701"/>
                </patternFill>
              </fill>
            </x14:dxf>
          </x14:cfRule>
          <x14:cfRule type="expression" priority="714" id="{4E3D27CD-F745-4B8B-8D8D-28342D60C97C}">
            <xm:f>AND(AL14&gt;=Einstellungen!$D$221,AL14&lt;=Einstellungen!$E$221)</xm:f>
            <x14:dxf>
              <fill>
                <patternFill>
                  <bgColor theme="2" tint="-0.24994659260841701"/>
                </patternFill>
              </fill>
            </x14:dxf>
          </x14:cfRule>
          <x14:cfRule type="expression" priority="715" id="{DC95E2B4-B38D-4E02-8485-03A2D843E57F}">
            <xm:f>AND(AL14&gt;=Einstellungen!$D$222,AL14&lt;=Einstellungen!$E$222)</xm:f>
            <x14:dxf>
              <fill>
                <patternFill>
                  <bgColor theme="2" tint="-0.24994659260841701"/>
                </patternFill>
              </fill>
            </x14:dxf>
          </x14:cfRule>
          <x14:cfRule type="expression" priority="716" id="{85AD3512-10BE-4FDA-8CC4-33B7E192FC3F}">
            <xm:f>AND(AL14&gt;=Einstellungen!$D$223,AL14&lt;=Einstellungen!$E$223)</xm:f>
            <x14:dxf>
              <fill>
                <patternFill>
                  <bgColor theme="2" tint="-0.24994659260841701"/>
                </patternFill>
              </fill>
            </x14:dxf>
          </x14:cfRule>
          <x14:cfRule type="expression" priority="717" id="{E6C8D55B-6678-42B7-9B79-AFF609B2F90E}">
            <xm:f>AND(AL14&gt;=Einstellungen!$D$224,AL14&lt;=Einstellungen!$E$224)</xm:f>
            <x14:dxf>
              <fill>
                <patternFill>
                  <bgColor theme="2" tint="-0.24994659260841701"/>
                </patternFill>
              </fill>
            </x14:dxf>
          </x14:cfRule>
          <x14:cfRule type="expression" priority="718" id="{1DA0D1ED-621F-4146-8C1B-EEE40EF4E49D}">
            <xm:f>AND(AL14&gt;=Einstellungen!$D$225,AL14&lt;=Einstellungen!$E$225)</xm:f>
            <x14:dxf>
              <fill>
                <patternFill>
                  <bgColor theme="2" tint="-0.24994659260841701"/>
                </patternFill>
              </fill>
            </x14:dxf>
          </x14:cfRule>
          <x14:cfRule type="expression" priority="719" id="{B907E4E5-C3F4-4CE9-882E-335113B986E7}">
            <xm:f>AND(AL14&gt;=Einstellungen!$D$226,AL14&lt;=Einstellungen!$E$226)</xm:f>
            <x14:dxf>
              <fill>
                <patternFill>
                  <bgColor theme="2" tint="-0.24994659260841701"/>
                </patternFill>
              </fill>
            </x14:dxf>
          </x14:cfRule>
          <x14:cfRule type="expression" priority="720" id="{6D92114F-2D8C-4EA4-9B8C-653B4698077B}">
            <xm:f>AND(AL14&gt;=Einstellungen!$D$227,AL14&lt;=Einstellungen!$E$227)</xm:f>
            <x14:dxf>
              <fill>
                <patternFill>
                  <bgColor theme="2" tint="-0.24994659260841701"/>
                </patternFill>
              </fill>
            </x14:dxf>
          </x14:cfRule>
          <xm:sqref>AT15 AT17 AT19 AT21 AT23 AT25 AT27 AT29 AT31 AT33 AT35 AT37 AT39 AT41 AT43 AT45 AT47 AT49 AT51 AT53 AT55 AT57 AT59 AT61 AT63 AT65 AT67 AT69 AT71 AT73 AT75 AT77 AT79 AT81 AT83 AT85</xm:sqref>
        </x14:conditionalFormatting>
        <x14:conditionalFormatting xmlns:xm="http://schemas.microsoft.com/office/excel/2006/main">
          <x14:cfRule type="expression" priority="701" id="{18B02BF0-7ADC-4DEC-8320-15A0D7870044}">
            <xm:f>AND(AL12&gt;=Einstellungen!$D$188,AL12&lt;=Einstellungen!$E$188)</xm:f>
            <x14:dxf>
              <fill>
                <patternFill>
                  <bgColor theme="7" tint="0.39994506668294322"/>
                </patternFill>
              </fill>
            </x14:dxf>
          </x14:cfRule>
          <x14:cfRule type="expression" priority="702" id="{F170D9D9-DD34-4AFD-B77B-11E58BAC45FC}">
            <xm:f>AND(AL12&gt;=Einstellungen!$D$187,AL12&lt;=Einstellungen!$E$187)</xm:f>
            <x14:dxf>
              <fill>
                <patternFill>
                  <bgColor theme="7" tint="0.39994506668294322"/>
                </patternFill>
              </fill>
            </x14:dxf>
          </x14:cfRule>
          <x14:cfRule type="expression" priority="703" id="{12D554BF-50A3-4E91-8F76-4A654E77B2A9}">
            <xm:f>AND(AL12&gt;=Einstellungen!$D$186,AL12&lt;=Einstellungen!$E$186)</xm:f>
            <x14:dxf>
              <fill>
                <patternFill>
                  <bgColor theme="7" tint="0.39994506668294322"/>
                </patternFill>
              </fill>
            </x14:dxf>
          </x14:cfRule>
          <x14:cfRule type="expression" priority="704" id="{622B7738-1606-49E8-AD73-3A043A3EC39A}">
            <xm:f>AND(AL12&gt;=Einstellungen!$D$185,AL12&lt;=Einstellungen!$E$185)</xm:f>
            <x14:dxf>
              <fill>
                <patternFill>
                  <bgColor theme="7" tint="0.39994506668294322"/>
                </patternFill>
              </fill>
            </x14:dxf>
          </x14:cfRule>
          <x14:cfRule type="expression" priority="705" id="{6861C859-D49D-4E3A-B96B-A99F9787C052}">
            <xm:f>AND(AL12&gt;=Einstellungen!$D$184,AL12&lt;=Einstellungen!$E$184)</xm:f>
            <x14:dxf>
              <fill>
                <patternFill>
                  <bgColor theme="7" tint="0.39994506668294322"/>
                </patternFill>
              </fill>
            </x14:dxf>
          </x14:cfRule>
          <x14:cfRule type="expression" priority="706" id="{54FF8724-BAFA-412B-9188-3C4C60BDBF2B}">
            <xm:f>AND(AL12&gt;=Einstellungen!$D$183,AL12&lt;=Einstellungen!$E$183)</xm:f>
            <x14:dxf>
              <fill>
                <patternFill>
                  <bgColor theme="7" tint="0.39994506668294322"/>
                </patternFill>
              </fill>
            </x14:dxf>
          </x14:cfRule>
          <x14:cfRule type="expression" priority="707" id="{32771F0C-64A5-4FAE-83CD-7B330612AD6E}">
            <xm:f>AND(AL12&gt;=Einstellungen!$D$182,AL12&lt;=Einstellungen!$E$182)</xm:f>
            <x14:dxf>
              <fill>
                <patternFill>
                  <bgColor theme="7" tint="0.39994506668294322"/>
                </patternFill>
              </fill>
            </x14:dxf>
          </x14:cfRule>
          <x14:cfRule type="expression" priority="708" id="{85C70325-87A4-4DFA-8A24-5147BD439C90}">
            <xm:f>AND(AL12&gt;=Einstellungen!$D$181,AL12&lt;=Einstellungen!$E$181)</xm:f>
            <x14:dxf>
              <fill>
                <patternFill>
                  <bgColor theme="7" tint="0.39994506668294322"/>
                </patternFill>
              </fill>
            </x14:dxf>
          </x14:cfRule>
          <x14:cfRule type="expression" priority="709" id="{2388947E-E313-4E55-AC0B-245B45112AD9}">
            <xm:f>AND(AL12&gt;=Einstellungen!$D$180,AL12&lt;=Einstellungen!$E$180)</xm:f>
            <x14:dxf>
              <fill>
                <patternFill>
                  <bgColor theme="7" tint="0.39994506668294322"/>
                </patternFill>
              </fill>
            </x14:dxf>
          </x14:cfRule>
          <x14:cfRule type="expression" priority="710" id="{F6569616-6279-4027-8759-44779E06631C}">
            <xm:f>AND(AL12&gt;=Einstellungen!$D$179,AL12&lt;=Einstellungen!$E$179)</xm:f>
            <x14:dxf>
              <fill>
                <patternFill>
                  <bgColor theme="7" tint="0.39994506668294322"/>
                </patternFill>
              </fill>
            </x14:dxf>
          </x14:cfRule>
          <xm:sqref>AQ12</xm:sqref>
        </x14:conditionalFormatting>
        <x14:conditionalFormatting xmlns:xm="http://schemas.microsoft.com/office/excel/2006/main">
          <x14:cfRule type="expression" priority="691" id="{038CEB4C-B661-406A-B54E-F3C46929CEF4}">
            <xm:f>AND(AL14&gt;=Einstellungen!$D$201,AL14&lt;=Einstellungen!$E$201)</xm:f>
            <x14:dxf>
              <fill>
                <patternFill>
                  <bgColor theme="5" tint="0.59996337778862885"/>
                </patternFill>
              </fill>
            </x14:dxf>
          </x14:cfRule>
          <x14:cfRule type="expression" priority="692" id="{06DE263F-9137-4AB4-8E68-0EA90293D401}">
            <xm:f>AND(AL14&gt;=Einstellungen!$D$200,AL14&lt;=Einstellungen!$E$200)</xm:f>
            <x14:dxf>
              <fill>
                <patternFill>
                  <bgColor theme="5" tint="0.59996337778862885"/>
                </patternFill>
              </fill>
            </x14:dxf>
          </x14:cfRule>
          <x14:cfRule type="expression" priority="693" id="{EACE3DDA-BD60-48E9-B885-D1E5E85F80CD}">
            <xm:f>AND(AL14&gt;=Einstellungen!$D$199,AL14&lt;=Einstellungen!$E$199)</xm:f>
            <x14:dxf>
              <fill>
                <patternFill>
                  <bgColor theme="5" tint="0.59996337778862885"/>
                </patternFill>
              </fill>
            </x14:dxf>
          </x14:cfRule>
          <x14:cfRule type="expression" priority="694" id="{9DECA5DC-4BEC-44D6-BEC5-A9A4F227EB6D}">
            <xm:f>AND(AL14&gt;=Einstellungen!$D$198,AL14&lt;=Einstellungen!$E$198)</xm:f>
            <x14:dxf>
              <fill>
                <patternFill>
                  <bgColor theme="5" tint="0.59996337778862885"/>
                </patternFill>
              </fill>
            </x14:dxf>
          </x14:cfRule>
          <x14:cfRule type="expression" priority="695" id="{58906D32-4D56-4785-8EDC-9595D8DDF8C7}">
            <xm:f>AND(AL14&gt;=Einstellungen!$D$197,AL14&lt;=Einstellungen!$E$197)</xm:f>
            <x14:dxf>
              <fill>
                <patternFill>
                  <bgColor theme="5" tint="0.59996337778862885"/>
                </patternFill>
              </fill>
            </x14:dxf>
          </x14:cfRule>
          <x14:cfRule type="expression" priority="696" id="{1E8F36EB-D499-43F4-8376-0BB94795FDD7}">
            <xm:f>AND(AL14&gt;=Einstellungen!$D$196,AL14&lt;=Einstellungen!$E$196)</xm:f>
            <x14:dxf>
              <fill>
                <patternFill>
                  <bgColor theme="5" tint="0.59996337778862885"/>
                </patternFill>
              </fill>
            </x14:dxf>
          </x14:cfRule>
          <x14:cfRule type="expression" priority="697" id="{E7874574-16EB-447D-88F7-056FAF4DE782}">
            <xm:f>AND(AL14&gt;=Einstellungen!$D$195,AL14&lt;=Einstellungen!$E$195)</xm:f>
            <x14:dxf>
              <fill>
                <patternFill>
                  <bgColor theme="5" tint="0.59996337778862885"/>
                </patternFill>
              </fill>
            </x14:dxf>
          </x14:cfRule>
          <x14:cfRule type="expression" priority="698" id="{04F8B35A-47A4-42AF-A103-A5C5B6F485AE}">
            <xm:f>AND(AL14&gt;=Einstellungen!$D$194,AL14&lt;=Einstellungen!$E$194)</xm:f>
            <x14:dxf>
              <fill>
                <patternFill>
                  <bgColor theme="5" tint="0.59996337778862885"/>
                </patternFill>
              </fill>
            </x14:dxf>
          </x14:cfRule>
          <x14:cfRule type="expression" priority="699" id="{CA373FBB-A97E-47E6-A6B2-67ECAC039A58}">
            <xm:f>AND(AL14&gt;=Einstellungen!$D$193,AL14&lt;=Einstellungen!$E$193)</xm:f>
            <x14:dxf>
              <fill>
                <patternFill>
                  <bgColor theme="5" tint="0.59996337778862885"/>
                </patternFill>
              </fill>
            </x14:dxf>
          </x14:cfRule>
          <x14:cfRule type="expression" priority="700" id="{0BDD5BA7-7191-4787-8962-DA0006128049}">
            <xm:f>AND(AL14&gt;=Einstellungen!$D$192,AL14&lt;=Einstellungen!$E$192)</xm:f>
            <x14:dxf>
              <fill>
                <patternFill>
                  <bgColor theme="5" tint="0.59996337778862885"/>
                </patternFill>
              </fill>
            </x14:dxf>
          </x14:cfRule>
          <xm:sqref>AR14 AR16 AR18 AR20 AR22 AR24 AR26 AR28 AR30 AR32 AR34 AR36 AR38 AR40 AR42 AR44 AR46 AR48 AR50 AR52 AR54 AR56 AR58 AR60 AR62 AR64 AR66 AR68 AR70 AR72 AR74 AR76 AR78 AR80 AR82 AR84</xm:sqref>
        </x14:conditionalFormatting>
        <x14:conditionalFormatting xmlns:xm="http://schemas.microsoft.com/office/excel/2006/main">
          <x14:cfRule type="expression" priority="681" id="{131E28DF-29E6-4FB3-B9C5-357688E20C9C}">
            <xm:f>AND(AL14&gt;=Einstellungen!$D$201,AL14&lt;=Einstellungen!$E$201)</xm:f>
            <x14:dxf>
              <fill>
                <patternFill>
                  <bgColor theme="5" tint="0.59996337778862885"/>
                </patternFill>
              </fill>
            </x14:dxf>
          </x14:cfRule>
          <x14:cfRule type="expression" priority="682" id="{E21E6D76-22D7-43E7-AFDF-5A0DD9351709}">
            <xm:f>AND(AL14&gt;=Einstellungen!$D$200,AL14&lt;=Einstellungen!$E$200)</xm:f>
            <x14:dxf>
              <fill>
                <patternFill>
                  <bgColor theme="5" tint="0.59996337778862885"/>
                </patternFill>
              </fill>
            </x14:dxf>
          </x14:cfRule>
          <x14:cfRule type="expression" priority="683" id="{AA96D658-307C-4B52-82BC-10654DA6D16A}">
            <xm:f>AND(AL14&gt;=Einstellungen!$D$199,AL14&lt;=Einstellungen!$E$199)</xm:f>
            <x14:dxf>
              <fill>
                <patternFill>
                  <bgColor theme="5" tint="0.59996337778862885"/>
                </patternFill>
              </fill>
            </x14:dxf>
          </x14:cfRule>
          <x14:cfRule type="expression" priority="684" id="{9386C02F-43DB-406E-8522-5CC39274E26A}">
            <xm:f>AND(AL14&gt;=Einstellungen!$D$198,AL14&lt;=Einstellungen!$E$198)</xm:f>
            <x14:dxf>
              <fill>
                <patternFill>
                  <bgColor theme="5" tint="0.59996337778862885"/>
                </patternFill>
              </fill>
            </x14:dxf>
          </x14:cfRule>
          <x14:cfRule type="expression" priority="685" id="{9A90F458-3B64-494F-94A1-B110D1E8637C}">
            <xm:f>AND(AL14&gt;=Einstellungen!$D$197,AL14&lt;=Einstellungen!$E$197)</xm:f>
            <x14:dxf>
              <fill>
                <patternFill>
                  <bgColor theme="5" tint="0.59996337778862885"/>
                </patternFill>
              </fill>
            </x14:dxf>
          </x14:cfRule>
          <x14:cfRule type="expression" priority="686" id="{D31CF21D-144D-47C9-A3DB-946DB7ADD128}">
            <xm:f>AND(AL14&gt;=Einstellungen!$D$196,AL14&lt;=Einstellungen!$E$196)</xm:f>
            <x14:dxf>
              <fill>
                <patternFill>
                  <bgColor theme="5" tint="0.59996337778862885"/>
                </patternFill>
              </fill>
            </x14:dxf>
          </x14:cfRule>
          <x14:cfRule type="expression" priority="687" id="{D9BEFB57-4430-45E1-A3E8-8DFE8CD8921B}">
            <xm:f>AND(AL14&gt;=Einstellungen!$D$195,AL14&lt;=Einstellungen!$E$195)</xm:f>
            <x14:dxf>
              <fill>
                <patternFill>
                  <bgColor theme="5" tint="0.59996337778862885"/>
                </patternFill>
              </fill>
            </x14:dxf>
          </x14:cfRule>
          <x14:cfRule type="expression" priority="688" id="{3C2B09AC-DFC2-456A-83F7-E629AE6BC6C5}">
            <xm:f>AND(AL14&gt;=Einstellungen!$D$194,AL14&lt;=Einstellungen!$E$194)</xm:f>
            <x14:dxf>
              <fill>
                <patternFill>
                  <bgColor theme="5" tint="0.59996337778862885"/>
                </patternFill>
              </fill>
            </x14:dxf>
          </x14:cfRule>
          <x14:cfRule type="expression" priority="689" id="{4D8F1CA5-DAC1-4D6F-80CD-3D747493CAB2}">
            <xm:f>AND(AL14&gt;=Einstellungen!$D$193,AL14&lt;=Einstellungen!$E$193)</xm:f>
            <x14:dxf>
              <fill>
                <patternFill>
                  <bgColor theme="5" tint="0.59996337778862885"/>
                </patternFill>
              </fill>
            </x14:dxf>
          </x14:cfRule>
          <x14:cfRule type="expression" priority="690" id="{BB9A9CE1-3980-44BC-945C-E9CA6D0962DC}">
            <xm:f>AND(AL14&gt;=Einstellungen!$D$192,AL14&lt;=Einstellungen!$E$192)</xm:f>
            <x14:dxf>
              <fill>
                <patternFill>
                  <bgColor theme="5" tint="0.59996337778862885"/>
                </patternFill>
              </fill>
            </x14:dxf>
          </x14:cfRule>
          <xm:sqref>AR15 AR17 AR19 AR21 AR23 AR25 AR27 AR29 AR31 AR33 AR35 AR37 AR39 AR41 AR43 AR45 AR47 AR49 AR51 AR53 AR55 AR57 AR59 AR61 AR63 AR65 AR67 AR69 AR71 AR73 AR75 AR77 AR79 AR81 AR83 AR85</xm:sqref>
        </x14:conditionalFormatting>
        <x14:conditionalFormatting xmlns:xm="http://schemas.microsoft.com/office/excel/2006/main">
          <x14:cfRule type="expression" priority="671" id="{A9CCDFFF-B15E-4402-86DD-9AD44EB77BC3}">
            <xm:f>AND(AL14&gt;=Einstellungen!$D$188,AL14&lt;=Einstellungen!$E$188)</xm:f>
            <x14:dxf>
              <fill>
                <patternFill>
                  <bgColor theme="7" tint="0.39994506668294322"/>
                </patternFill>
              </fill>
            </x14:dxf>
          </x14:cfRule>
          <x14:cfRule type="expression" priority="672" id="{AE117076-FF50-4D2F-94C7-78839B533E54}">
            <xm:f>AND(AL14&gt;=Einstellungen!$D$187,AL14&lt;=Einstellungen!$E$187)</xm:f>
            <x14:dxf>
              <fill>
                <patternFill>
                  <bgColor theme="7" tint="0.39994506668294322"/>
                </patternFill>
              </fill>
            </x14:dxf>
          </x14:cfRule>
          <x14:cfRule type="expression" priority="673" id="{E956FFD3-3D8C-4A31-88F1-BCB62FF482DF}">
            <xm:f>AND(AL14&gt;=Einstellungen!$D$186,AL14&lt;=Einstellungen!$E$186)</xm:f>
            <x14:dxf>
              <fill>
                <patternFill>
                  <bgColor theme="7" tint="0.39994506668294322"/>
                </patternFill>
              </fill>
            </x14:dxf>
          </x14:cfRule>
          <x14:cfRule type="expression" priority="674" id="{F6775968-B67C-4DD4-8DA3-E3E414769963}">
            <xm:f>AND(AL14&gt;=Einstellungen!$D$185,AL14&lt;=Einstellungen!$E$185)</xm:f>
            <x14:dxf>
              <fill>
                <patternFill>
                  <bgColor theme="7" tint="0.39994506668294322"/>
                </patternFill>
              </fill>
            </x14:dxf>
          </x14:cfRule>
          <x14:cfRule type="expression" priority="675" id="{FD5EA105-B776-452B-BDED-A3E7AA6310D4}">
            <xm:f>AND(AL14&gt;=Einstellungen!$D$184,AL14&lt;=Einstellungen!$E$184)</xm:f>
            <x14:dxf>
              <fill>
                <patternFill>
                  <bgColor theme="7" tint="0.39994506668294322"/>
                </patternFill>
              </fill>
            </x14:dxf>
          </x14:cfRule>
          <x14:cfRule type="expression" priority="676" id="{35341E20-ADAE-4FF9-B06A-2BA257C23372}">
            <xm:f>AND(AL14&gt;=Einstellungen!$D$183,AL14&lt;=Einstellungen!$E$183)</xm:f>
            <x14:dxf>
              <fill>
                <patternFill>
                  <bgColor theme="7" tint="0.39994506668294322"/>
                </patternFill>
              </fill>
            </x14:dxf>
          </x14:cfRule>
          <x14:cfRule type="expression" priority="677" id="{36BCD650-1781-458B-9413-F8072EE71270}">
            <xm:f>AND(AL14&gt;=Einstellungen!$D$182,AL14&lt;=Einstellungen!$E$182)</xm:f>
            <x14:dxf>
              <fill>
                <patternFill>
                  <bgColor theme="7" tint="0.39994506668294322"/>
                </patternFill>
              </fill>
            </x14:dxf>
          </x14:cfRule>
          <x14:cfRule type="expression" priority="678" id="{762CEF07-D1D1-4CC7-9A1A-370E3E26833E}">
            <xm:f>AND(AL14&gt;=Einstellungen!$D$181,AL14&lt;=Einstellungen!$E$181)</xm:f>
            <x14:dxf>
              <fill>
                <patternFill>
                  <bgColor theme="7" tint="0.39994506668294322"/>
                </patternFill>
              </fill>
            </x14:dxf>
          </x14:cfRule>
          <x14:cfRule type="expression" priority="679" id="{730BE3BA-0206-4ED8-A63F-69D99FCEC510}">
            <xm:f>AND(AL14&gt;=Einstellungen!$D$180,AL14&lt;=Einstellungen!$E$180)</xm:f>
            <x14:dxf>
              <fill>
                <patternFill>
                  <bgColor theme="7" tint="0.39994506668294322"/>
                </patternFill>
              </fill>
            </x14:dxf>
          </x14:cfRule>
          <x14:cfRule type="expression" priority="680" id="{539DC109-8D21-4514-B990-B1CACE8C6F3D}">
            <xm:f>AND(AL14&gt;=Einstellungen!$D$179,AL14&lt;=Einstellungen!$E$179)</xm:f>
            <x14:dxf>
              <fill>
                <patternFill>
                  <bgColor theme="7" tint="0.39994506668294322"/>
                </patternFill>
              </fill>
            </x14:dxf>
          </x14:cfRule>
          <xm:sqref>AQ15 AQ17 AQ19 AQ21 AQ23 AQ25 AQ27 AQ29 AQ31 AQ33 AQ35 AQ37 AQ39 AQ41 AQ43 AQ45 AQ47 AQ49 AQ51 AQ53 AQ55 AQ57 AQ59 AQ61 AQ63 AQ65 AQ67 AQ69 AQ71 AQ73 AQ75 AQ77 AQ79 AQ81 AQ83 AQ85</xm:sqref>
        </x14:conditionalFormatting>
        <x14:conditionalFormatting xmlns:xm="http://schemas.microsoft.com/office/excel/2006/main">
          <x14:cfRule type="expression" priority="661" id="{C152BD07-F57C-4E81-A7A4-16A0C872CE05}">
            <xm:f>AND(AL14&gt;=Einstellungen!$D$188,AL14&lt;=Einstellungen!$E$188)</xm:f>
            <x14:dxf>
              <fill>
                <patternFill>
                  <bgColor theme="7" tint="0.39994506668294322"/>
                </patternFill>
              </fill>
            </x14:dxf>
          </x14:cfRule>
          <x14:cfRule type="expression" priority="662" id="{E088D001-0571-436C-9A64-891B554C665F}">
            <xm:f>AND(AL14&gt;=Einstellungen!$D$187,AL14&lt;=Einstellungen!$E$187)</xm:f>
            <x14:dxf>
              <fill>
                <patternFill>
                  <bgColor theme="7" tint="0.39994506668294322"/>
                </patternFill>
              </fill>
            </x14:dxf>
          </x14:cfRule>
          <x14:cfRule type="expression" priority="663" id="{3F06C1A3-F65C-4D45-993C-D1769724569B}">
            <xm:f>AND(AL14&gt;=Einstellungen!$D$186,AL14&lt;=Einstellungen!$E$186)</xm:f>
            <x14:dxf>
              <fill>
                <patternFill>
                  <bgColor theme="7" tint="0.39994506668294322"/>
                </patternFill>
              </fill>
            </x14:dxf>
          </x14:cfRule>
          <x14:cfRule type="expression" priority="664" id="{D122EE23-7B26-4E58-8C38-417613FBEEB6}">
            <xm:f>AND(AL14&gt;=Einstellungen!$D$185,AL14&lt;=Einstellungen!$E$185)</xm:f>
            <x14:dxf>
              <fill>
                <patternFill>
                  <bgColor theme="7" tint="0.39994506668294322"/>
                </patternFill>
              </fill>
            </x14:dxf>
          </x14:cfRule>
          <x14:cfRule type="expression" priority="665" id="{9DEC63E3-C4CF-4507-8CC0-BF7C6CB9FF29}">
            <xm:f>AND(AL14&gt;=Einstellungen!$D$184,AL14&lt;=Einstellungen!$E$184)</xm:f>
            <x14:dxf>
              <fill>
                <patternFill>
                  <bgColor theme="7" tint="0.39994506668294322"/>
                </patternFill>
              </fill>
            </x14:dxf>
          </x14:cfRule>
          <x14:cfRule type="expression" priority="666" id="{7697BDF7-DAF9-431B-A563-CB2EFB63DE06}">
            <xm:f>AND(AL14&gt;=Einstellungen!$D$183,AL14&lt;=Einstellungen!$E$183)</xm:f>
            <x14:dxf>
              <fill>
                <patternFill>
                  <bgColor theme="7" tint="0.39994506668294322"/>
                </patternFill>
              </fill>
            </x14:dxf>
          </x14:cfRule>
          <x14:cfRule type="expression" priority="667" id="{581B5D0F-E38B-4FC9-A0C0-CD093C851EC0}">
            <xm:f>AND(AL14&gt;=Einstellungen!$D$182,AL14&lt;=Einstellungen!$E$182)</xm:f>
            <x14:dxf>
              <fill>
                <patternFill>
                  <bgColor theme="7" tint="0.39994506668294322"/>
                </patternFill>
              </fill>
            </x14:dxf>
          </x14:cfRule>
          <x14:cfRule type="expression" priority="668" id="{0DC2BF93-DE33-4565-A24C-F2814BB095B1}">
            <xm:f>AND(AL14&gt;=Einstellungen!$D$181,AL14&lt;=Einstellungen!$E$181)</xm:f>
            <x14:dxf>
              <fill>
                <patternFill>
                  <bgColor theme="7" tint="0.39994506668294322"/>
                </patternFill>
              </fill>
            </x14:dxf>
          </x14:cfRule>
          <x14:cfRule type="expression" priority="669" id="{C79F6484-0A27-4AFC-982A-EE6EC8061FD4}">
            <xm:f>AND(AL14&gt;=Einstellungen!$D$180,AL14&lt;=Einstellungen!$E$180)</xm:f>
            <x14:dxf>
              <fill>
                <patternFill>
                  <bgColor theme="7" tint="0.39994506668294322"/>
                </patternFill>
              </fill>
            </x14:dxf>
          </x14:cfRule>
          <x14:cfRule type="expression" priority="670" id="{FD6EEA7E-6BE5-4845-8496-838CF323ED6D}">
            <xm:f>AND(AL14&gt;=Einstellungen!$D$179,AL14&lt;=Einstellungen!$E$179)</xm:f>
            <x14:dxf>
              <fill>
                <patternFill>
                  <bgColor theme="7" tint="0.39994506668294322"/>
                </patternFill>
              </fill>
            </x14:dxf>
          </x14:cfRule>
          <xm:sqref>AQ14 AQ16 AQ18 AQ20 AQ22 AQ24 AQ26 AQ28 AQ30 AQ32 AQ34 AQ36 AQ38 AQ40 AQ42 AQ44 AQ46 AQ48 AQ50 AQ52 AQ54 AQ56 AQ58 AQ60 AQ62 AQ64 AQ66 AQ68 AQ70 AQ72 AQ74 AQ76 AQ78 AQ80 AQ82 AQ84</xm:sqref>
        </x14:conditionalFormatting>
        <x14:conditionalFormatting xmlns:xm="http://schemas.microsoft.com/office/excel/2006/main">
          <x14:cfRule type="expression" priority="651" id="{22DDD073-8496-488A-B250-5469B9BEBE7C}">
            <xm:f>AND(AL14&gt;=Einstellungen!$D$205,AL14&lt;=Einstellungen!$E$205)</xm:f>
            <x14:dxf>
              <fill>
                <patternFill>
                  <bgColor rgb="FFFFC000"/>
                </patternFill>
              </fill>
            </x14:dxf>
          </x14:cfRule>
          <x14:cfRule type="expression" priority="652" id="{7CDF83BB-94DC-40B7-926B-F80F3133EBC5}">
            <xm:f>AND( AL14&gt;=Einstellungen!$D$206,AL14&lt;=Einstellungen!$E$206)</xm:f>
            <x14:dxf>
              <fill>
                <patternFill>
                  <bgColor rgb="FFFFC000"/>
                </patternFill>
              </fill>
            </x14:dxf>
          </x14:cfRule>
          <x14:cfRule type="expression" priority="653" id="{16882740-25CD-4797-BE50-A0A1AE3DFC78}">
            <xm:f>AND(AL14&gt;=Einstellungen!$D$207,AL14&lt;=Einstellungen!$E$207)</xm:f>
            <x14:dxf>
              <fill>
                <patternFill>
                  <bgColor rgb="FFFFC000"/>
                </patternFill>
              </fill>
            </x14:dxf>
          </x14:cfRule>
          <x14:cfRule type="expression" priority="654" id="{0365C5E2-297D-4E2A-8A88-53738881AB6E}">
            <xm:f>AND(AL14&gt;=Einstellungen!$D$208,AL14&lt;=Einstellungen!$E$208)</xm:f>
            <x14:dxf>
              <fill>
                <patternFill>
                  <bgColor rgb="FFFFC000"/>
                </patternFill>
              </fill>
            </x14:dxf>
          </x14:cfRule>
          <x14:cfRule type="expression" priority="655" id="{5BCA57C6-E524-44B3-9C8C-0507458E96A5}">
            <xm:f>AND(AL14&gt;=Einstellungen!$D$209,AL14&lt;=Einstellungen!$E$209)</xm:f>
            <x14:dxf>
              <fill>
                <patternFill>
                  <bgColor rgb="FFFFC000"/>
                </patternFill>
              </fill>
            </x14:dxf>
          </x14:cfRule>
          <x14:cfRule type="expression" priority="656" id="{E8E962FE-0B0D-45CA-8421-F51DD009666E}">
            <xm:f>AND(AL14&gt;=Einstellungen!$D$210,AL14&lt;=Einstellungen!$E$210)</xm:f>
            <x14:dxf>
              <fill>
                <patternFill>
                  <bgColor rgb="FFFFC000"/>
                </patternFill>
              </fill>
            </x14:dxf>
          </x14:cfRule>
          <x14:cfRule type="expression" priority="657" id="{26EE3825-9D2D-4ED9-9CA9-8B458D5A0F1D}">
            <xm:f>AND(AL14&gt;=Einstellungen!$D$211,AL14&lt;=Einstellungen!$E$211)</xm:f>
            <x14:dxf>
              <fill>
                <patternFill>
                  <bgColor rgb="FFFFC000"/>
                </patternFill>
              </fill>
            </x14:dxf>
          </x14:cfRule>
          <x14:cfRule type="expression" priority="658" id="{B285EF49-9C08-4BD8-B720-02CEC0206345}">
            <xm:f>AND(AL14&gt;=Einstellungen!$D$212,AL14&lt;=Einstellungen!$E$212)</xm:f>
            <x14:dxf>
              <fill>
                <patternFill>
                  <bgColor rgb="FFFFC000"/>
                </patternFill>
              </fill>
            </x14:dxf>
          </x14:cfRule>
          <x14:cfRule type="expression" priority="659" id="{7346E290-3F11-4A58-A0B0-F47BCCF07E7D}">
            <xm:f>AND(AL14&gt;=Einstellungen!$D$213,AL14&lt;=Einstellungen!$E$213)</xm:f>
            <x14:dxf>
              <fill>
                <patternFill>
                  <bgColor rgb="FFFFC000"/>
                </patternFill>
              </fill>
            </x14:dxf>
          </x14:cfRule>
          <x14:cfRule type="expression" priority="660" id="{A8C2DE9F-79FA-4D7A-A45A-A6130F1F8013}">
            <xm:f>AND(AL14&gt;=Einstellungen!$D$214,AL14&lt;=Einstellungen!$E$214)</xm:f>
            <x14:dxf>
              <fill>
                <patternFill>
                  <bgColor rgb="FFFFC000"/>
                </patternFill>
              </fill>
            </x14:dxf>
          </x14:cfRule>
          <xm:sqref>AS14 AS16 AS18 AS20 AS22 AS24 AS26 AS28 AS30 AS32 AS34 AS36 AS38 AS40 AS42 AS44 AS46 AS48 AS50 AS52 AS54 AS56 AS58 AS60 AS62 AS64 AS66 AS68 AS70 AS72 AS74 AS76 AS78 AS80 AS82 AS84</xm:sqref>
        </x14:conditionalFormatting>
        <x14:conditionalFormatting xmlns:xm="http://schemas.microsoft.com/office/excel/2006/main">
          <x14:cfRule type="expression" priority="641" id="{8F497250-1A01-4352-9136-9283C39D1671}">
            <xm:f>AND(AL14&gt;=Einstellungen!$D$205,AL14&lt;=Einstellungen!$E$205)</xm:f>
            <x14:dxf>
              <fill>
                <patternFill>
                  <bgColor rgb="FFFFC000"/>
                </patternFill>
              </fill>
            </x14:dxf>
          </x14:cfRule>
          <x14:cfRule type="expression" priority="642" id="{99D591BD-46FB-4414-9C93-337CA11216BE}">
            <xm:f>AND(AL14&gt;=Einstellungen!$D$206,AL14&lt;=Einstellungen!$E$206)</xm:f>
            <x14:dxf>
              <fill>
                <patternFill>
                  <bgColor rgb="FFFFC000"/>
                </patternFill>
              </fill>
            </x14:dxf>
          </x14:cfRule>
          <x14:cfRule type="expression" priority="643" id="{176579D5-6231-4F7E-AA5E-BE55378AEDE6}">
            <xm:f>AND(AL14&gt;=Einstellungen!$D$207,AL14&lt;=Einstellungen!$E$207)</xm:f>
            <x14:dxf>
              <fill>
                <patternFill>
                  <bgColor rgb="FFFFC000"/>
                </patternFill>
              </fill>
            </x14:dxf>
          </x14:cfRule>
          <x14:cfRule type="expression" priority="644" id="{D0D9B315-9D93-4D88-8338-40F0818FD834}">
            <xm:f>AND(AL14&gt;=Einstellungen!$D$208,AL14&lt;=Einstellungen!$E$208)</xm:f>
            <x14:dxf>
              <fill>
                <patternFill>
                  <bgColor rgb="FFFFC000"/>
                </patternFill>
              </fill>
            </x14:dxf>
          </x14:cfRule>
          <x14:cfRule type="expression" priority="645" id="{CC4BC586-BA38-47AF-844A-7FB846653626}">
            <xm:f>AND(AL14&gt;=Einstellungen!$D$209,AL14&lt;=Einstellungen!$E$209)</xm:f>
            <x14:dxf>
              <fill>
                <patternFill>
                  <bgColor rgb="FFFFC000"/>
                </patternFill>
              </fill>
            </x14:dxf>
          </x14:cfRule>
          <x14:cfRule type="expression" priority="646" id="{C98C01D7-F312-4C05-81E9-15E43843725D}">
            <xm:f>AND(AL14&gt;=Einstellungen!$D$210,AL14&lt;=Einstellungen!$E$210)</xm:f>
            <x14:dxf>
              <fill>
                <patternFill>
                  <bgColor rgb="FFFFC000"/>
                </patternFill>
              </fill>
            </x14:dxf>
          </x14:cfRule>
          <x14:cfRule type="expression" priority="647" id="{C796571C-4E37-46B8-A768-D729EFF10559}">
            <xm:f>AND(AL14&gt;=Einstellungen!$D$211,AL14&lt;=Einstellungen!$E$211)</xm:f>
            <x14:dxf>
              <fill>
                <patternFill>
                  <bgColor rgb="FFFFC000"/>
                </patternFill>
              </fill>
            </x14:dxf>
          </x14:cfRule>
          <x14:cfRule type="expression" priority="648" id="{BA219BB4-C332-4A86-82A1-B1FC081EA200}">
            <xm:f>AND(AL14&gt;=Einstellungen!$D$212,AL14&lt;=Einstellungen!$E$212)</xm:f>
            <x14:dxf>
              <fill>
                <patternFill>
                  <bgColor rgb="FFFFC000"/>
                </patternFill>
              </fill>
            </x14:dxf>
          </x14:cfRule>
          <x14:cfRule type="expression" priority="649" id="{BAA1FE7E-6C41-4F95-9808-2CD9440161F0}">
            <xm:f>AND(AL14&gt;=Einstellungen!$D$213,AL14&lt;=Einstellungen!$E$213)</xm:f>
            <x14:dxf>
              <fill>
                <patternFill>
                  <bgColor rgb="FFFFC000"/>
                </patternFill>
              </fill>
            </x14:dxf>
          </x14:cfRule>
          <x14:cfRule type="expression" priority="650" id="{44100BB0-9583-4FC4-993B-E94972A8DF36}">
            <xm:f>AND(AL14&gt;=Einstellungen!$D$214,AL14&lt;=Einstellungen!$E$214)</xm:f>
            <x14:dxf>
              <fill>
                <patternFill>
                  <bgColor rgb="FFFFC000"/>
                </patternFill>
              </fill>
            </x14:dxf>
          </x14:cfRule>
          <xm:sqref>AS15 AS17 AS19 AS21 AS23 AS25 AS27 AS29 AS31 AS33 AS35 AS37 AS39 AS41 AS43 AS45 AS47 AS49 AS51 AS53 AS55 AS57 AS59 AS61 AS63 AS65 AS67 AS69 AS71 AS73 AS75 AS77 AS79 AS81 AS83 AS85</xm:sqref>
        </x14:conditionalFormatting>
        <x14:conditionalFormatting xmlns:xm="http://schemas.microsoft.com/office/excel/2006/main">
          <x14:cfRule type="expression" priority="631" id="{08F91E8D-F1AD-4DA8-9EA1-340621936682}">
            <xm:f>AND(AU12&gt;=Einstellungen!$D$201,AU12&lt;=Einstellungen!$E$201)</xm:f>
            <x14:dxf>
              <fill>
                <patternFill>
                  <bgColor theme="5" tint="0.59996337778862885"/>
                </patternFill>
              </fill>
            </x14:dxf>
          </x14:cfRule>
          <x14:cfRule type="expression" priority="632" id="{560EE50C-56CA-4F2B-B0F0-2E09AC6BCF34}">
            <xm:f>AND(AU12&gt;=Einstellungen!$D$200,AU12&lt;=Einstellungen!$E$200)</xm:f>
            <x14:dxf>
              <fill>
                <patternFill>
                  <bgColor theme="5" tint="0.59996337778862885"/>
                </patternFill>
              </fill>
            </x14:dxf>
          </x14:cfRule>
          <x14:cfRule type="expression" priority="633" id="{462C6500-49B7-4C4A-92DF-251712D07294}">
            <xm:f>AND(AU12&gt;=Einstellungen!$D$199,AU12&lt;=Einstellungen!$E$199)</xm:f>
            <x14:dxf>
              <fill>
                <patternFill>
                  <bgColor theme="5" tint="0.59996337778862885"/>
                </patternFill>
              </fill>
            </x14:dxf>
          </x14:cfRule>
          <x14:cfRule type="expression" priority="634" id="{827B4787-B607-47FC-9415-A50682A36258}">
            <xm:f>AND(AU12&gt;=Einstellungen!$D$198,AU12&lt;=Einstellungen!$E$198)</xm:f>
            <x14:dxf>
              <fill>
                <patternFill>
                  <bgColor theme="5" tint="0.59996337778862885"/>
                </patternFill>
              </fill>
            </x14:dxf>
          </x14:cfRule>
          <x14:cfRule type="expression" priority="635" id="{F3E716A3-9F81-42D3-9544-4260ED5164F2}">
            <xm:f>AND(AU12&gt;=Einstellungen!$D$197,AU12&lt;=Einstellungen!$E$197)</xm:f>
            <x14:dxf>
              <fill>
                <patternFill>
                  <bgColor theme="5" tint="0.59996337778862885"/>
                </patternFill>
              </fill>
            </x14:dxf>
          </x14:cfRule>
          <x14:cfRule type="expression" priority="636" id="{7B476B1F-93EB-41DC-81A1-8C8D43016665}">
            <xm:f>AND(AU12&gt;=Einstellungen!$D$196,AU12&lt;=Einstellungen!$E$196)</xm:f>
            <x14:dxf>
              <fill>
                <patternFill>
                  <bgColor theme="5" tint="0.59996337778862885"/>
                </patternFill>
              </fill>
            </x14:dxf>
          </x14:cfRule>
          <x14:cfRule type="expression" priority="637" id="{867CDAD9-AB84-4E50-ADF7-D84E614D7250}">
            <xm:f>AND(AU12&gt;=Einstellungen!$D$195,AU12&lt;=Einstellungen!$E$195)</xm:f>
            <x14:dxf>
              <fill>
                <patternFill>
                  <bgColor theme="5" tint="0.59996337778862885"/>
                </patternFill>
              </fill>
            </x14:dxf>
          </x14:cfRule>
          <x14:cfRule type="expression" priority="638" id="{39521267-5BE7-40F4-B186-D3EBE50FE81E}">
            <xm:f>AND(AU12&gt;=Einstellungen!$D$194,AU12&lt;=Einstellungen!$E$194)</xm:f>
            <x14:dxf>
              <fill>
                <patternFill>
                  <bgColor theme="5" tint="0.59996337778862885"/>
                </patternFill>
              </fill>
            </x14:dxf>
          </x14:cfRule>
          <x14:cfRule type="expression" priority="639" id="{F5A61F20-AAE6-46DD-AF26-3E20F4ED74AC}">
            <xm:f>AND(AU12&gt;=Einstellungen!$D$193,AU12&lt;=Einstellungen!$E$193)</xm:f>
            <x14:dxf>
              <fill>
                <patternFill>
                  <bgColor theme="5" tint="0.59996337778862885"/>
                </patternFill>
              </fill>
            </x14:dxf>
          </x14:cfRule>
          <x14:cfRule type="expression" priority="640" id="{3254008B-0863-48EA-89AA-BD47593387D1}">
            <xm:f>AND(AU12&gt;=Einstellungen!$D$192,AU12&lt;=Einstellungen!$E$192)</xm:f>
            <x14:dxf>
              <fill>
                <patternFill>
                  <bgColor theme="5" tint="0.59996337778862885"/>
                </patternFill>
              </fill>
            </x14:dxf>
          </x14:cfRule>
          <xm:sqref>BA12</xm:sqref>
        </x14:conditionalFormatting>
        <x14:conditionalFormatting xmlns:xm="http://schemas.microsoft.com/office/excel/2006/main">
          <x14:cfRule type="expression" priority="621" id="{3150FB7A-7A3C-41D9-BB62-3C5FC7FEC8AA}">
            <xm:f>AND(AU12&gt;=Einstellungen!$D$201,AU12&lt;=Einstellungen!$E$201)</xm:f>
            <x14:dxf>
              <fill>
                <patternFill>
                  <bgColor theme="5" tint="0.59996337778862885"/>
                </patternFill>
              </fill>
            </x14:dxf>
          </x14:cfRule>
          <x14:cfRule type="expression" priority="622" id="{0F19A066-E98C-44C1-8049-DD8AF9153C9D}">
            <xm:f>AND(AU12&gt;=Einstellungen!$D$200,AU12&lt;=Einstellungen!$E$200)</xm:f>
            <x14:dxf>
              <fill>
                <patternFill>
                  <bgColor theme="5" tint="0.59996337778862885"/>
                </patternFill>
              </fill>
            </x14:dxf>
          </x14:cfRule>
          <x14:cfRule type="expression" priority="623" id="{EF5B0A68-B92B-4113-9261-C9A8A6957F93}">
            <xm:f>AND(AU12&gt;=Einstellungen!$D$199,AU12&lt;=Einstellungen!$E$199)</xm:f>
            <x14:dxf>
              <fill>
                <patternFill>
                  <bgColor theme="5" tint="0.59996337778862885"/>
                </patternFill>
              </fill>
            </x14:dxf>
          </x14:cfRule>
          <x14:cfRule type="expression" priority="624" id="{1A2F4777-1E68-4407-93C4-4C7180EC4293}">
            <xm:f>AND(AU12&gt;=Einstellungen!$D$198,AU12&lt;=Einstellungen!$E$198)</xm:f>
            <x14:dxf>
              <fill>
                <patternFill>
                  <bgColor theme="5" tint="0.59996337778862885"/>
                </patternFill>
              </fill>
            </x14:dxf>
          </x14:cfRule>
          <x14:cfRule type="expression" priority="625" id="{8A7FEFD3-3F4E-4925-B884-71B9A7FE02FE}">
            <xm:f>AND(AU12&gt;=Einstellungen!$D$197,AU12&lt;=Einstellungen!$E$197)</xm:f>
            <x14:dxf>
              <fill>
                <patternFill>
                  <bgColor theme="5" tint="0.59996337778862885"/>
                </patternFill>
              </fill>
            </x14:dxf>
          </x14:cfRule>
          <x14:cfRule type="expression" priority="626" id="{FAA1006D-27F7-4785-8E82-233264F3869F}">
            <xm:f>AND(AU12&gt;=Einstellungen!$D$196,AU12&lt;=Einstellungen!$E$196)</xm:f>
            <x14:dxf>
              <fill>
                <patternFill>
                  <bgColor theme="5" tint="0.59996337778862885"/>
                </patternFill>
              </fill>
            </x14:dxf>
          </x14:cfRule>
          <x14:cfRule type="expression" priority="627" id="{9320C84C-04AD-4DD0-A3C8-F817FB9AC16F}">
            <xm:f>AND(AU12&gt;=Einstellungen!$D$195,AU12&lt;=Einstellungen!$E$195)</xm:f>
            <x14:dxf>
              <fill>
                <patternFill>
                  <bgColor theme="5" tint="0.59996337778862885"/>
                </patternFill>
              </fill>
            </x14:dxf>
          </x14:cfRule>
          <x14:cfRule type="expression" priority="628" id="{B0338EF6-94E8-429F-A1EC-1E6D2F9A22D8}">
            <xm:f>AND(AU12&gt;=Einstellungen!$D$194,AU12&lt;=Einstellungen!$E$194)</xm:f>
            <x14:dxf>
              <fill>
                <patternFill>
                  <bgColor theme="5" tint="0.59996337778862885"/>
                </patternFill>
              </fill>
            </x14:dxf>
          </x14:cfRule>
          <x14:cfRule type="expression" priority="629" id="{F2C2182D-FBF1-4C7D-98FF-40956551AB73}">
            <xm:f>AND(AU12&gt;=Einstellungen!$D$193,AU12&lt;=Einstellungen!$E$193)</xm:f>
            <x14:dxf>
              <fill>
                <patternFill>
                  <bgColor theme="5" tint="0.59996337778862885"/>
                </patternFill>
              </fill>
            </x14:dxf>
          </x14:cfRule>
          <x14:cfRule type="expression" priority="630" id="{A0AB3808-E5AB-42AD-97D2-CB7F1AA3141E}">
            <xm:f>AND(AU12&gt;=Einstellungen!$D$192,AU12&lt;=Einstellungen!$E$192)</xm:f>
            <x14:dxf>
              <fill>
                <patternFill>
                  <bgColor theme="5" tint="0.59996337778862885"/>
                </patternFill>
              </fill>
            </x14:dxf>
          </x14:cfRule>
          <xm:sqref>BA13</xm:sqref>
        </x14:conditionalFormatting>
        <x14:conditionalFormatting xmlns:xm="http://schemas.microsoft.com/office/excel/2006/main">
          <x14:cfRule type="expression" priority="611" id="{A57F4B11-358A-4770-BD52-6372A87FE6D8}">
            <xm:f>AND(AU12&gt;=Einstellungen!$D$205,AU12&lt;=Einstellungen!$E$205)</xm:f>
            <x14:dxf>
              <fill>
                <patternFill>
                  <bgColor rgb="FFFFC000"/>
                </patternFill>
              </fill>
            </x14:dxf>
          </x14:cfRule>
          <x14:cfRule type="expression" priority="612" id="{7B8D4D03-644D-46A7-A8E3-A1B89A1C3DFF}">
            <xm:f>AND( AU12&gt;=Einstellungen!$D$206,AU12&lt;=Einstellungen!$E$206)</xm:f>
            <x14:dxf>
              <fill>
                <patternFill>
                  <bgColor rgb="FFFFC000"/>
                </patternFill>
              </fill>
            </x14:dxf>
          </x14:cfRule>
          <x14:cfRule type="expression" priority="613" id="{7DBA8560-9438-4E84-A04C-D9F2892BE360}">
            <xm:f>AND(AU12&gt;=Einstellungen!$D$207,AU12&lt;=Einstellungen!$E$207)</xm:f>
            <x14:dxf>
              <fill>
                <patternFill>
                  <bgColor rgb="FFFFC000"/>
                </patternFill>
              </fill>
            </x14:dxf>
          </x14:cfRule>
          <x14:cfRule type="expression" priority="614" id="{8F8CE01D-61B1-49D4-BD65-F42E796453D1}">
            <xm:f>AND(AU12&gt;=Einstellungen!$D$208,AU12&lt;=Einstellungen!$E$208)</xm:f>
            <x14:dxf>
              <fill>
                <patternFill>
                  <bgColor rgb="FFFFC000"/>
                </patternFill>
              </fill>
            </x14:dxf>
          </x14:cfRule>
          <x14:cfRule type="expression" priority="615" id="{0E6ED204-8737-48FE-A1C8-388731E38CA9}">
            <xm:f>AND(AU12&gt;=Einstellungen!$D$209,AU12&lt;=Einstellungen!$E$209)</xm:f>
            <x14:dxf>
              <fill>
                <patternFill>
                  <bgColor rgb="FFFFC000"/>
                </patternFill>
              </fill>
            </x14:dxf>
          </x14:cfRule>
          <x14:cfRule type="expression" priority="616" id="{5697C801-3647-4C09-8A5C-A04E14CC7B23}">
            <xm:f>AND(AU12&gt;=Einstellungen!$D$210,AU12&lt;=Einstellungen!$E$210)</xm:f>
            <x14:dxf>
              <fill>
                <patternFill>
                  <bgColor rgb="FFFFC000"/>
                </patternFill>
              </fill>
            </x14:dxf>
          </x14:cfRule>
          <x14:cfRule type="expression" priority="617" id="{B1530E1B-FA38-47B1-9F8B-F0244D59E4A5}">
            <xm:f>AND(AU12&gt;=Einstellungen!$D$211,AU12&lt;=Einstellungen!$E$211)</xm:f>
            <x14:dxf>
              <fill>
                <patternFill>
                  <bgColor rgb="FFFFC000"/>
                </patternFill>
              </fill>
            </x14:dxf>
          </x14:cfRule>
          <x14:cfRule type="expression" priority="618" id="{2738CD4D-AC38-498D-9738-8B59FF012E10}">
            <xm:f>AND(AU12&gt;=Einstellungen!$D$212,AU12&lt;=Einstellungen!$E$212)</xm:f>
            <x14:dxf>
              <fill>
                <patternFill>
                  <bgColor rgb="FFFFC000"/>
                </patternFill>
              </fill>
            </x14:dxf>
          </x14:cfRule>
          <x14:cfRule type="expression" priority="619" id="{B2763CB3-8FCA-4C4A-BCAC-04B2ADB6BB74}">
            <xm:f>AND(AU12&gt;=Einstellungen!$D$213,AU12&lt;=Einstellungen!$E$213)</xm:f>
            <x14:dxf>
              <fill>
                <patternFill>
                  <bgColor rgb="FFFFC000"/>
                </patternFill>
              </fill>
            </x14:dxf>
          </x14:cfRule>
          <x14:cfRule type="expression" priority="620" id="{4D1BCD8F-FC08-487C-912B-D42861A9E468}">
            <xm:f>AND(AU12&gt;=Einstellungen!$D$214,AU12&lt;=Einstellungen!$E$214)</xm:f>
            <x14:dxf>
              <fill>
                <patternFill>
                  <bgColor rgb="FFFFC000"/>
                </patternFill>
              </fill>
            </x14:dxf>
          </x14:cfRule>
          <xm:sqref>BB12</xm:sqref>
        </x14:conditionalFormatting>
        <x14:conditionalFormatting xmlns:xm="http://schemas.microsoft.com/office/excel/2006/main">
          <x14:cfRule type="expression" priority="601" id="{FB5D1CCA-4C43-4E00-BE13-554C1C47C84D}">
            <xm:f>AND(AU12&gt;=Einstellungen!$D$205,AU12&lt;=Einstellungen!$E$205)</xm:f>
            <x14:dxf>
              <fill>
                <patternFill>
                  <bgColor rgb="FFFFC000"/>
                </patternFill>
              </fill>
            </x14:dxf>
          </x14:cfRule>
          <x14:cfRule type="expression" priority="602" id="{4F7B482F-70A2-4E52-8397-82EA6AC6F5A3}">
            <xm:f>AND(AU12&gt;=Einstellungen!$D$206,AU12&lt;=Einstellungen!$E$206)</xm:f>
            <x14:dxf>
              <fill>
                <patternFill>
                  <bgColor rgb="FFFFC000"/>
                </patternFill>
              </fill>
            </x14:dxf>
          </x14:cfRule>
          <x14:cfRule type="expression" priority="603" id="{3B80076B-738C-4D55-AEA7-CB2DBE989657}">
            <xm:f>AND(AU12&gt;=Einstellungen!$D$207,AU12&lt;=Einstellungen!$E$207)</xm:f>
            <x14:dxf>
              <fill>
                <patternFill>
                  <bgColor rgb="FFFFC000"/>
                </patternFill>
              </fill>
            </x14:dxf>
          </x14:cfRule>
          <x14:cfRule type="expression" priority="604" id="{E48ECB7D-F0FF-4D6B-B0FA-67B98273D011}">
            <xm:f>AND(AU12&gt;=Einstellungen!$D$208,AU12&lt;=Einstellungen!$E$208)</xm:f>
            <x14:dxf>
              <fill>
                <patternFill>
                  <bgColor rgb="FFFFC000"/>
                </patternFill>
              </fill>
            </x14:dxf>
          </x14:cfRule>
          <x14:cfRule type="expression" priority="605" id="{FC4C2CE1-2909-488F-BE34-7F53F5E40510}">
            <xm:f>AND(AU12&gt;=Einstellungen!$D$209,AU12&lt;=Einstellungen!$E$209)</xm:f>
            <x14:dxf>
              <fill>
                <patternFill>
                  <bgColor rgb="FFFFC000"/>
                </patternFill>
              </fill>
            </x14:dxf>
          </x14:cfRule>
          <x14:cfRule type="expression" priority="606" id="{EB562469-B8A3-4BDA-B77B-A16341FFB4EC}">
            <xm:f>AND(AU12&gt;=Einstellungen!$D$210,AU12&lt;=Einstellungen!$E$210)</xm:f>
            <x14:dxf>
              <fill>
                <patternFill>
                  <bgColor rgb="FFFFC000"/>
                </patternFill>
              </fill>
            </x14:dxf>
          </x14:cfRule>
          <x14:cfRule type="expression" priority="607" id="{5A596A8C-5A00-45CA-9770-57C07D083F68}">
            <xm:f>AND(AU12&gt;=Einstellungen!$D$211,AU12&lt;=Einstellungen!$E$211)</xm:f>
            <x14:dxf>
              <fill>
                <patternFill>
                  <bgColor rgb="FFFFC000"/>
                </patternFill>
              </fill>
            </x14:dxf>
          </x14:cfRule>
          <x14:cfRule type="expression" priority="608" id="{AE4FE7FC-ACA5-4E0D-B3D3-00D60CCED370}">
            <xm:f>AND(AU12&gt;=Einstellungen!$D$212,AU12&lt;=Einstellungen!$E$212)</xm:f>
            <x14:dxf>
              <fill>
                <patternFill>
                  <bgColor rgb="FFFFC000"/>
                </patternFill>
              </fill>
            </x14:dxf>
          </x14:cfRule>
          <x14:cfRule type="expression" priority="609" id="{8BA5817F-187F-4772-8BDA-CEDDA64BB57D}">
            <xm:f>AND(AU12&gt;=Einstellungen!$D$213,AU12&lt;=Einstellungen!$E$213)</xm:f>
            <x14:dxf>
              <fill>
                <patternFill>
                  <bgColor rgb="FFFFC000"/>
                </patternFill>
              </fill>
            </x14:dxf>
          </x14:cfRule>
          <x14:cfRule type="expression" priority="610" id="{7978396C-3FCB-401D-B21E-6E76A2E6C803}">
            <xm:f>AND(AU12&gt;=Einstellungen!$D$214,AU12&lt;=Einstellungen!$E$214)</xm:f>
            <x14:dxf>
              <fill>
                <patternFill>
                  <bgColor rgb="FFFFC000"/>
                </patternFill>
              </fill>
            </x14:dxf>
          </x14:cfRule>
          <xm:sqref>BB13</xm:sqref>
        </x14:conditionalFormatting>
        <x14:conditionalFormatting xmlns:xm="http://schemas.microsoft.com/office/excel/2006/main">
          <x14:cfRule type="expression" priority="591" id="{988834D7-8C71-4AE5-9956-A35ECEF8100F}">
            <xm:f>AND(AU12&gt;=Einstellungen!$D$218,AU12&lt;=Einstellungen!$E$218)</xm:f>
            <x14:dxf>
              <fill>
                <patternFill>
                  <bgColor theme="2" tint="-0.24994659260841701"/>
                </patternFill>
              </fill>
            </x14:dxf>
          </x14:cfRule>
          <x14:cfRule type="expression" priority="592" id="{6E43B879-7A5C-4422-8108-6076A135A494}">
            <xm:f>AND( AU12&gt;=Einstellungen!$D$219,AU12&lt;=Einstellungen!$E$219)</xm:f>
            <x14:dxf>
              <fill>
                <patternFill>
                  <bgColor theme="2" tint="-0.24994659260841701"/>
                </patternFill>
              </fill>
            </x14:dxf>
          </x14:cfRule>
          <x14:cfRule type="expression" priority="593" id="{F5652ED2-5A37-4CB2-BF35-26691C629451}">
            <xm:f>AND(AU12&gt;=Einstellungen!$D$220,AU12&lt;=Einstellungen!$E$220)</xm:f>
            <x14:dxf>
              <fill>
                <patternFill>
                  <bgColor theme="2" tint="-0.24994659260841701"/>
                </patternFill>
              </fill>
            </x14:dxf>
          </x14:cfRule>
          <x14:cfRule type="expression" priority="594" id="{AA1764AB-567D-40AF-8EC7-E27735E314BF}">
            <xm:f>AND(AU12&gt;=Einstellungen!$D$221,AU12&lt;=Einstellungen!$E$221)</xm:f>
            <x14:dxf>
              <fill>
                <patternFill>
                  <bgColor theme="2" tint="-0.24994659260841701"/>
                </patternFill>
              </fill>
            </x14:dxf>
          </x14:cfRule>
          <x14:cfRule type="expression" priority="595" id="{27668F29-DA36-4B10-83C5-1684E3DD9C1B}">
            <xm:f>AND(AU12&gt;=Einstellungen!$D$222,AU12&lt;=Einstellungen!$E$222)</xm:f>
            <x14:dxf>
              <fill>
                <patternFill>
                  <bgColor theme="2" tint="-0.24994659260841701"/>
                </patternFill>
              </fill>
            </x14:dxf>
          </x14:cfRule>
          <x14:cfRule type="expression" priority="596" id="{5879BAEB-B876-4272-B1A3-5F6E2C237D6E}">
            <xm:f>AND(AU12&gt;=Einstellungen!$D$223,AU12&lt;=Einstellungen!$E$223)</xm:f>
            <x14:dxf>
              <fill>
                <patternFill>
                  <bgColor theme="2" tint="-0.24994659260841701"/>
                </patternFill>
              </fill>
            </x14:dxf>
          </x14:cfRule>
          <x14:cfRule type="expression" priority="597" id="{7AC24DE9-7D2C-49A3-8955-04524406DC87}">
            <xm:f>AND(AU12&gt;=Einstellungen!$D$224,AU12&lt;=Einstellungen!$E$224)</xm:f>
            <x14:dxf>
              <fill>
                <patternFill>
                  <bgColor theme="2" tint="-0.24994659260841701"/>
                </patternFill>
              </fill>
            </x14:dxf>
          </x14:cfRule>
          <x14:cfRule type="expression" priority="598" id="{0A7A4733-C9ED-47FE-BD8F-6B712BF5253A}">
            <xm:f>AND(AU12&gt;=Einstellungen!$D$225,AU12&lt;=Einstellungen!$E$225)</xm:f>
            <x14:dxf>
              <fill>
                <patternFill>
                  <bgColor theme="2" tint="-0.24994659260841701"/>
                </patternFill>
              </fill>
            </x14:dxf>
          </x14:cfRule>
          <x14:cfRule type="expression" priority="599" id="{532E3C77-0D13-4D12-9000-E14619CB82A8}">
            <xm:f>AND(AU12&gt;=Einstellungen!$D$226,AU12&lt;=Einstellungen!$E$226)</xm:f>
            <x14:dxf>
              <fill>
                <patternFill>
                  <bgColor theme="2" tint="-0.24994659260841701"/>
                </patternFill>
              </fill>
            </x14:dxf>
          </x14:cfRule>
          <x14:cfRule type="expression" priority="600" id="{3BADA464-0DB3-4F2F-83D9-CF117949AE4F}">
            <xm:f>AND(AU12&gt;=Einstellungen!$D$227,AU12&lt;=Einstellungen!$E$227)</xm:f>
            <x14:dxf>
              <fill>
                <patternFill>
                  <bgColor theme="2" tint="-0.24994659260841701"/>
                </patternFill>
              </fill>
            </x14:dxf>
          </x14:cfRule>
          <xm:sqref>BC12</xm:sqref>
        </x14:conditionalFormatting>
        <x14:conditionalFormatting xmlns:xm="http://schemas.microsoft.com/office/excel/2006/main">
          <x14:cfRule type="expression" priority="581" id="{2831F9E2-1FAC-4D91-8E0E-5AAE4CFC21C4}">
            <xm:f>AND(AU12&gt;=Einstellungen!$D$218,AU12&lt;=Einstellungen!$E$218)</xm:f>
            <x14:dxf>
              <fill>
                <patternFill>
                  <bgColor theme="2" tint="-0.24994659260841701"/>
                </patternFill>
              </fill>
            </x14:dxf>
          </x14:cfRule>
          <x14:cfRule type="expression" priority="582" id="{644DE6B2-D0F9-440B-87A3-D5BB4D1AA7CA}">
            <xm:f>AND( AU12&gt;=Einstellungen!$D$219,AU12&lt;=Einstellungen!$E$219)</xm:f>
            <x14:dxf>
              <fill>
                <patternFill>
                  <bgColor theme="2" tint="-0.24994659260841701"/>
                </patternFill>
              </fill>
            </x14:dxf>
          </x14:cfRule>
          <x14:cfRule type="expression" priority="583" id="{CB2E7908-E4D0-4B7D-91B5-68E141F313A9}">
            <xm:f>AND(AU12&gt;=Einstellungen!$D$220,AU12&lt;=Einstellungen!$E$220)</xm:f>
            <x14:dxf>
              <fill>
                <patternFill>
                  <bgColor theme="2" tint="-0.24994659260841701"/>
                </patternFill>
              </fill>
            </x14:dxf>
          </x14:cfRule>
          <x14:cfRule type="expression" priority="584" id="{4233379F-53B0-46DA-9B35-3D88131CB38C}">
            <xm:f>AND(AU12&gt;=Einstellungen!$D$221,AU12&lt;=Einstellungen!$E$221)</xm:f>
            <x14:dxf>
              <fill>
                <patternFill>
                  <bgColor theme="2" tint="-0.24994659260841701"/>
                </patternFill>
              </fill>
            </x14:dxf>
          </x14:cfRule>
          <x14:cfRule type="expression" priority="585" id="{DD7305FE-BA25-4135-9AF9-CF865E91FA61}">
            <xm:f>AND(AU12&gt;=Einstellungen!$D$222,AU12&lt;=Einstellungen!$E$222)</xm:f>
            <x14:dxf>
              <fill>
                <patternFill>
                  <bgColor theme="2" tint="-0.24994659260841701"/>
                </patternFill>
              </fill>
            </x14:dxf>
          </x14:cfRule>
          <x14:cfRule type="expression" priority="586" id="{B824C8ED-BFE8-480B-A96D-9969B5E42961}">
            <xm:f>AND(AU12&gt;=Einstellungen!$D$223,AU12&lt;=Einstellungen!$E$223)</xm:f>
            <x14:dxf>
              <fill>
                <patternFill>
                  <bgColor theme="2" tint="-0.24994659260841701"/>
                </patternFill>
              </fill>
            </x14:dxf>
          </x14:cfRule>
          <x14:cfRule type="expression" priority="587" id="{D15124A7-0768-4657-A1B1-73CE5F239429}">
            <xm:f>AND(AU12&gt;=Einstellungen!$D$224,AU12&lt;=Einstellungen!$E$224)</xm:f>
            <x14:dxf>
              <fill>
                <patternFill>
                  <bgColor theme="2" tint="-0.24994659260841701"/>
                </patternFill>
              </fill>
            </x14:dxf>
          </x14:cfRule>
          <x14:cfRule type="expression" priority="588" id="{9CE3E30D-F509-4ED2-8A24-6AE4E11DE0E8}">
            <xm:f>AND(AU12&gt;=Einstellungen!$D$225,AU12&lt;=Einstellungen!$E$225)</xm:f>
            <x14:dxf>
              <fill>
                <patternFill>
                  <bgColor theme="2" tint="-0.24994659260841701"/>
                </patternFill>
              </fill>
            </x14:dxf>
          </x14:cfRule>
          <x14:cfRule type="expression" priority="589" id="{942D9F66-487D-42C7-9D1B-BE1D10E65845}">
            <xm:f>AND(AU12&gt;=Einstellungen!$D$226,AU12&lt;=Einstellungen!$E$226)</xm:f>
            <x14:dxf>
              <fill>
                <patternFill>
                  <bgColor theme="2" tint="-0.24994659260841701"/>
                </patternFill>
              </fill>
            </x14:dxf>
          </x14:cfRule>
          <x14:cfRule type="expression" priority="590" id="{7129A8AB-9812-47FE-896B-CE2672BD3279}">
            <xm:f>AND(AU12&gt;=Einstellungen!$D$227,AU12&lt;=Einstellungen!$E$227)</xm:f>
            <x14:dxf>
              <fill>
                <patternFill>
                  <bgColor theme="2" tint="-0.24994659260841701"/>
                </patternFill>
              </fill>
            </x14:dxf>
          </x14:cfRule>
          <xm:sqref>BC13</xm:sqref>
        </x14:conditionalFormatting>
        <x14:conditionalFormatting xmlns:xm="http://schemas.microsoft.com/office/excel/2006/main">
          <x14:cfRule type="expression" priority="571" id="{D0AEAF46-5C70-42FD-BFCA-B8F6C74AEE8E}">
            <xm:f>AND(AU14&gt;=Einstellungen!$D$218,AU14&lt;=Einstellungen!$E$218)</xm:f>
            <x14:dxf>
              <fill>
                <patternFill>
                  <bgColor theme="2" tint="-0.24994659260841701"/>
                </patternFill>
              </fill>
            </x14:dxf>
          </x14:cfRule>
          <x14:cfRule type="expression" priority="572" id="{9947C518-ED3E-4167-8EF4-5A61E9D9B50F}">
            <xm:f>AND( AU14&gt;=Einstellungen!$D$219,AU14&lt;=Einstellungen!$E$219)</xm:f>
            <x14:dxf>
              <fill>
                <patternFill>
                  <bgColor theme="2" tint="-0.24994659260841701"/>
                </patternFill>
              </fill>
            </x14:dxf>
          </x14:cfRule>
          <x14:cfRule type="expression" priority="573" id="{66C4DADE-08DA-46AF-BB5D-639ECE72E76B}">
            <xm:f>AND(AU14&gt;=Einstellungen!$D$220,AU14&lt;=Einstellungen!$E$220)</xm:f>
            <x14:dxf>
              <fill>
                <patternFill>
                  <bgColor theme="2" tint="-0.24994659260841701"/>
                </patternFill>
              </fill>
            </x14:dxf>
          </x14:cfRule>
          <x14:cfRule type="expression" priority="574" id="{AC263DB7-3BC2-4201-A8FC-2D096062ADE9}">
            <xm:f>AND(AU14&gt;=Einstellungen!$D$221,AU14&lt;=Einstellungen!$E$221)</xm:f>
            <x14:dxf>
              <fill>
                <patternFill>
                  <bgColor theme="2" tint="-0.24994659260841701"/>
                </patternFill>
              </fill>
            </x14:dxf>
          </x14:cfRule>
          <x14:cfRule type="expression" priority="575" id="{15EFE367-AEB6-404E-A269-CE9F84779A71}">
            <xm:f>AND(AU14&gt;=Einstellungen!$D$222,AU14&lt;=Einstellungen!$E$222)</xm:f>
            <x14:dxf>
              <fill>
                <patternFill>
                  <bgColor theme="2" tint="-0.24994659260841701"/>
                </patternFill>
              </fill>
            </x14:dxf>
          </x14:cfRule>
          <x14:cfRule type="expression" priority="576" id="{875B462B-39D7-430D-A71F-97EE0CBDAA65}">
            <xm:f>AND(AU14&gt;=Einstellungen!$D$223,AU14&lt;=Einstellungen!$E$223)</xm:f>
            <x14:dxf>
              <fill>
                <patternFill>
                  <bgColor theme="2" tint="-0.24994659260841701"/>
                </patternFill>
              </fill>
            </x14:dxf>
          </x14:cfRule>
          <x14:cfRule type="expression" priority="577" id="{DDFC2A7F-F5A2-4DFE-A3B0-2348805A9D7B}">
            <xm:f>AND(AU14&gt;=Einstellungen!$D$224,AU14&lt;=Einstellungen!$E$224)</xm:f>
            <x14:dxf>
              <fill>
                <patternFill>
                  <bgColor theme="2" tint="-0.24994659260841701"/>
                </patternFill>
              </fill>
            </x14:dxf>
          </x14:cfRule>
          <x14:cfRule type="expression" priority="578" id="{D2F3143B-9837-4CD5-A8D2-38B649C71617}">
            <xm:f>AND(AU14&gt;=Einstellungen!$D$225,AU14&lt;=Einstellungen!$E$225)</xm:f>
            <x14:dxf>
              <fill>
                <patternFill>
                  <bgColor theme="2" tint="-0.24994659260841701"/>
                </patternFill>
              </fill>
            </x14:dxf>
          </x14:cfRule>
          <x14:cfRule type="expression" priority="579" id="{AB371186-3432-4C68-9999-F19BA5AAC82F}">
            <xm:f>AND(AU14&gt;=Einstellungen!$D$226,AU14&lt;=Einstellungen!$E$226)</xm:f>
            <x14:dxf>
              <fill>
                <patternFill>
                  <bgColor theme="2" tint="-0.24994659260841701"/>
                </patternFill>
              </fill>
            </x14:dxf>
          </x14:cfRule>
          <x14:cfRule type="expression" priority="580" id="{76EF550E-ACB4-4E02-A44F-73BFE880D676}">
            <xm:f>AND(AU14&gt;=Einstellungen!$D$227,AU14&lt;=Einstellungen!$E$227)</xm:f>
            <x14:dxf>
              <fill>
                <patternFill>
                  <bgColor theme="2" tint="-0.24994659260841701"/>
                </patternFill>
              </fill>
            </x14:dxf>
          </x14:cfRule>
          <xm:sqref>BC14 BC16 BC18 BC20 BC22 BC24 BC26 BC28 BC30 BC32 BC34 BC36 BC38 BC40 BC42 BC44 BC46 BC48 BC50 BC52 BC54 BC56 BC58 BC60 BC62 BC64 BC66 BC68 BC70 BC72 BC74 BC76 BC78 BC80 BC82 BC84</xm:sqref>
        </x14:conditionalFormatting>
        <x14:conditionalFormatting xmlns:xm="http://schemas.microsoft.com/office/excel/2006/main">
          <x14:cfRule type="expression" priority="561" id="{EB0842C6-847F-42CC-B637-F2F0EAC1A183}">
            <xm:f>AND(AU14&gt;=Einstellungen!$D$218,AU14&lt;=Einstellungen!$E$218)</xm:f>
            <x14:dxf>
              <fill>
                <patternFill>
                  <bgColor theme="2" tint="-0.24994659260841701"/>
                </patternFill>
              </fill>
            </x14:dxf>
          </x14:cfRule>
          <x14:cfRule type="expression" priority="562" id="{92F4CA06-3DAA-4974-9555-44DEF7B43DA2}">
            <xm:f>AND( AU14&gt;=Einstellungen!$D$219,AU14&lt;=Einstellungen!$E$219)</xm:f>
            <x14:dxf>
              <fill>
                <patternFill>
                  <bgColor theme="2" tint="-0.24994659260841701"/>
                </patternFill>
              </fill>
            </x14:dxf>
          </x14:cfRule>
          <x14:cfRule type="expression" priority="563" id="{193E0169-00C7-4705-A411-419491850D3C}">
            <xm:f>AND(AU14&gt;=Einstellungen!$D$220,AU14&lt;=Einstellungen!$E$220)</xm:f>
            <x14:dxf>
              <fill>
                <patternFill>
                  <bgColor theme="2" tint="-0.24994659260841701"/>
                </patternFill>
              </fill>
            </x14:dxf>
          </x14:cfRule>
          <x14:cfRule type="expression" priority="564" id="{601003A2-9D0B-437A-84A2-E8EE997141F8}">
            <xm:f>AND(AU14&gt;=Einstellungen!$D$221,AU14&lt;=Einstellungen!$E$221)</xm:f>
            <x14:dxf>
              <fill>
                <patternFill>
                  <bgColor theme="2" tint="-0.24994659260841701"/>
                </patternFill>
              </fill>
            </x14:dxf>
          </x14:cfRule>
          <x14:cfRule type="expression" priority="565" id="{FB29B746-7000-47A3-A273-713B04271319}">
            <xm:f>AND(AU14&gt;=Einstellungen!$D$222,AU14&lt;=Einstellungen!$E$222)</xm:f>
            <x14:dxf>
              <fill>
                <patternFill>
                  <bgColor theme="2" tint="-0.24994659260841701"/>
                </patternFill>
              </fill>
            </x14:dxf>
          </x14:cfRule>
          <x14:cfRule type="expression" priority="566" id="{A0BA0CA5-E374-4B89-8595-2A420385345F}">
            <xm:f>AND(AU14&gt;=Einstellungen!$D$223,AU14&lt;=Einstellungen!$E$223)</xm:f>
            <x14:dxf>
              <fill>
                <patternFill>
                  <bgColor theme="2" tint="-0.24994659260841701"/>
                </patternFill>
              </fill>
            </x14:dxf>
          </x14:cfRule>
          <x14:cfRule type="expression" priority="567" id="{57427F6D-71CB-4DAE-A79C-8EBF110DBBCC}">
            <xm:f>AND(AU14&gt;=Einstellungen!$D$224,AU14&lt;=Einstellungen!$E$224)</xm:f>
            <x14:dxf>
              <fill>
                <patternFill>
                  <bgColor theme="2" tint="-0.24994659260841701"/>
                </patternFill>
              </fill>
            </x14:dxf>
          </x14:cfRule>
          <x14:cfRule type="expression" priority="568" id="{B5E3699C-CDB2-4E54-80AD-38D2949D4B97}">
            <xm:f>AND(AU14&gt;=Einstellungen!$D$225,AU14&lt;=Einstellungen!$E$225)</xm:f>
            <x14:dxf>
              <fill>
                <patternFill>
                  <bgColor theme="2" tint="-0.24994659260841701"/>
                </patternFill>
              </fill>
            </x14:dxf>
          </x14:cfRule>
          <x14:cfRule type="expression" priority="569" id="{DBBB8674-BCC4-4AA9-8C38-B4EBBE7966C2}">
            <xm:f>AND(AU14&gt;=Einstellungen!$D$226,AU14&lt;=Einstellungen!$E$226)</xm:f>
            <x14:dxf>
              <fill>
                <patternFill>
                  <bgColor theme="2" tint="-0.24994659260841701"/>
                </patternFill>
              </fill>
            </x14:dxf>
          </x14:cfRule>
          <x14:cfRule type="expression" priority="570" id="{7237F256-31E8-4D1C-99FC-D8BD350BBF2D}">
            <xm:f>AND(AU14&gt;=Einstellungen!$D$227,AU14&lt;=Einstellungen!$E$227)</xm:f>
            <x14:dxf>
              <fill>
                <patternFill>
                  <bgColor theme="2" tint="-0.24994659260841701"/>
                </patternFill>
              </fill>
            </x14:dxf>
          </x14:cfRule>
          <xm:sqref>BC15 BC17 BC19 BC21 BC23 BC25 BC27 BC29 BC31 BC33 BC35 BC37 BC39 BC41 BC43 BC45 BC47 BC49 BC51 BC53 BC55 BC57 BC59 BC61 BC63 BC65 BC67 BC69 BC71 BC73 BC75 BC77 BC79 BC81 BC83 BC85</xm:sqref>
        </x14:conditionalFormatting>
        <x14:conditionalFormatting xmlns:xm="http://schemas.microsoft.com/office/excel/2006/main">
          <x14:cfRule type="expression" priority="551" id="{3BCF64FB-988E-4C82-9545-9E3EC90A090C}">
            <xm:f>AND(AU12&gt;=Einstellungen!$D$188,AU12&lt;=Einstellungen!$E$188)</xm:f>
            <x14:dxf>
              <fill>
                <patternFill>
                  <bgColor theme="7" tint="0.39994506668294322"/>
                </patternFill>
              </fill>
            </x14:dxf>
          </x14:cfRule>
          <x14:cfRule type="expression" priority="552" id="{D98D9AC6-FB90-458D-8CB9-5781E610FAAB}">
            <xm:f>AND(AU12&gt;=Einstellungen!$D$187,AU12&lt;=Einstellungen!$E$187)</xm:f>
            <x14:dxf>
              <fill>
                <patternFill>
                  <bgColor theme="7" tint="0.39994506668294322"/>
                </patternFill>
              </fill>
            </x14:dxf>
          </x14:cfRule>
          <x14:cfRule type="expression" priority="553" id="{F3803D49-4117-4807-B44C-51057F258487}">
            <xm:f>AND(AU12&gt;=Einstellungen!$D$186,AU12&lt;=Einstellungen!$E$186)</xm:f>
            <x14:dxf>
              <fill>
                <patternFill>
                  <bgColor theme="7" tint="0.39994506668294322"/>
                </patternFill>
              </fill>
            </x14:dxf>
          </x14:cfRule>
          <x14:cfRule type="expression" priority="554" id="{BF3EC111-4D33-4D19-9E11-74FB0183651D}">
            <xm:f>AND(AU12&gt;=Einstellungen!$D$185,AU12&lt;=Einstellungen!$E$185)</xm:f>
            <x14:dxf>
              <fill>
                <patternFill>
                  <bgColor theme="7" tint="0.39994506668294322"/>
                </patternFill>
              </fill>
            </x14:dxf>
          </x14:cfRule>
          <x14:cfRule type="expression" priority="555" id="{DFC8D006-00F4-4E80-AB4B-327417120464}">
            <xm:f>AND(AU12&gt;=Einstellungen!$D$184,AU12&lt;=Einstellungen!$E$184)</xm:f>
            <x14:dxf>
              <fill>
                <patternFill>
                  <bgColor theme="7" tint="0.39994506668294322"/>
                </patternFill>
              </fill>
            </x14:dxf>
          </x14:cfRule>
          <x14:cfRule type="expression" priority="556" id="{18F20275-03EF-42F5-9D67-BFD3F05A67D9}">
            <xm:f>AND(AU12&gt;=Einstellungen!$D$183,AU12&lt;=Einstellungen!$E$183)</xm:f>
            <x14:dxf>
              <fill>
                <patternFill>
                  <bgColor theme="7" tint="0.39994506668294322"/>
                </patternFill>
              </fill>
            </x14:dxf>
          </x14:cfRule>
          <x14:cfRule type="expression" priority="557" id="{72B96E29-577A-4C7B-ABC4-EDE4E55F1A45}">
            <xm:f>AND(AU12&gt;=Einstellungen!$D$182,AU12&lt;=Einstellungen!$E$182)</xm:f>
            <x14:dxf>
              <fill>
                <patternFill>
                  <bgColor theme="7" tint="0.39994506668294322"/>
                </patternFill>
              </fill>
            </x14:dxf>
          </x14:cfRule>
          <x14:cfRule type="expression" priority="558" id="{D4DEA169-A2CD-43DE-A1B4-07DD3E5B4E63}">
            <xm:f>AND(AU12&gt;=Einstellungen!$D$181,AU12&lt;=Einstellungen!$E$181)</xm:f>
            <x14:dxf>
              <fill>
                <patternFill>
                  <bgColor theme="7" tint="0.39994506668294322"/>
                </patternFill>
              </fill>
            </x14:dxf>
          </x14:cfRule>
          <x14:cfRule type="expression" priority="559" id="{03A690AA-5BC8-4FA0-A116-748BF99864DD}">
            <xm:f>AND(AU12&gt;=Einstellungen!$D$180,AU12&lt;=Einstellungen!$E$180)</xm:f>
            <x14:dxf>
              <fill>
                <patternFill>
                  <bgColor theme="7" tint="0.39994506668294322"/>
                </patternFill>
              </fill>
            </x14:dxf>
          </x14:cfRule>
          <x14:cfRule type="expression" priority="560" id="{38D3FB68-0574-4977-8930-EE92C6ED32CD}">
            <xm:f>AND(AU12&gt;=Einstellungen!$D$179,AU12&lt;=Einstellungen!$E$179)</xm:f>
            <x14:dxf>
              <fill>
                <patternFill>
                  <bgColor theme="7" tint="0.39994506668294322"/>
                </patternFill>
              </fill>
            </x14:dxf>
          </x14:cfRule>
          <xm:sqref>AZ12</xm:sqref>
        </x14:conditionalFormatting>
        <x14:conditionalFormatting xmlns:xm="http://schemas.microsoft.com/office/excel/2006/main">
          <x14:cfRule type="expression" priority="541" id="{9B68D138-FE12-4CE2-913B-9FAA4AA67510}">
            <xm:f>AND(AU14&gt;=Einstellungen!$D$201,AU14&lt;=Einstellungen!$E$201)</xm:f>
            <x14:dxf>
              <fill>
                <patternFill>
                  <bgColor theme="5" tint="0.59996337778862885"/>
                </patternFill>
              </fill>
            </x14:dxf>
          </x14:cfRule>
          <x14:cfRule type="expression" priority="542" id="{4415E3EE-4F33-42A9-8D95-2D9F6F120576}">
            <xm:f>AND(AU14&gt;=Einstellungen!$D$200,AU14&lt;=Einstellungen!$E$200)</xm:f>
            <x14:dxf>
              <fill>
                <patternFill>
                  <bgColor theme="5" tint="0.59996337778862885"/>
                </patternFill>
              </fill>
            </x14:dxf>
          </x14:cfRule>
          <x14:cfRule type="expression" priority="543" id="{09EAC6E2-526A-47E5-AC19-C110EBE2CDEF}">
            <xm:f>AND(AU14&gt;=Einstellungen!$D$199,AU14&lt;=Einstellungen!$E$199)</xm:f>
            <x14:dxf>
              <fill>
                <patternFill>
                  <bgColor theme="5" tint="0.59996337778862885"/>
                </patternFill>
              </fill>
            </x14:dxf>
          </x14:cfRule>
          <x14:cfRule type="expression" priority="544" id="{80183470-CE4F-4F6F-AAB4-C275A69FE7F9}">
            <xm:f>AND(AU14&gt;=Einstellungen!$D$198,AU14&lt;=Einstellungen!$E$198)</xm:f>
            <x14:dxf>
              <fill>
                <patternFill>
                  <bgColor theme="5" tint="0.59996337778862885"/>
                </patternFill>
              </fill>
            </x14:dxf>
          </x14:cfRule>
          <x14:cfRule type="expression" priority="545" id="{7D3CAE8D-91FB-46C5-8CEF-C020EA7C38CD}">
            <xm:f>AND(AU14&gt;=Einstellungen!$D$197,AU14&lt;=Einstellungen!$E$197)</xm:f>
            <x14:dxf>
              <fill>
                <patternFill>
                  <bgColor theme="5" tint="0.59996337778862885"/>
                </patternFill>
              </fill>
            </x14:dxf>
          </x14:cfRule>
          <x14:cfRule type="expression" priority="546" id="{74C1C8D9-4D97-4696-A5E0-2067DCF8D20D}">
            <xm:f>AND(AU14&gt;=Einstellungen!$D$196,AU14&lt;=Einstellungen!$E$196)</xm:f>
            <x14:dxf>
              <fill>
                <patternFill>
                  <bgColor theme="5" tint="0.59996337778862885"/>
                </patternFill>
              </fill>
            </x14:dxf>
          </x14:cfRule>
          <x14:cfRule type="expression" priority="547" id="{5655AAD4-4D84-4921-946E-497130398B82}">
            <xm:f>AND(AU14&gt;=Einstellungen!$D$195,AU14&lt;=Einstellungen!$E$195)</xm:f>
            <x14:dxf>
              <fill>
                <patternFill>
                  <bgColor theme="5" tint="0.59996337778862885"/>
                </patternFill>
              </fill>
            </x14:dxf>
          </x14:cfRule>
          <x14:cfRule type="expression" priority="548" id="{E946ABD7-4FFE-4357-BA3D-7AFD4B373430}">
            <xm:f>AND(AU14&gt;=Einstellungen!$D$194,AU14&lt;=Einstellungen!$E$194)</xm:f>
            <x14:dxf>
              <fill>
                <patternFill>
                  <bgColor theme="5" tint="0.59996337778862885"/>
                </patternFill>
              </fill>
            </x14:dxf>
          </x14:cfRule>
          <x14:cfRule type="expression" priority="549" id="{05ED5794-A544-4C12-9416-F33C7731337E}">
            <xm:f>AND(AU14&gt;=Einstellungen!$D$193,AU14&lt;=Einstellungen!$E$193)</xm:f>
            <x14:dxf>
              <fill>
                <patternFill>
                  <bgColor theme="5" tint="0.59996337778862885"/>
                </patternFill>
              </fill>
            </x14:dxf>
          </x14:cfRule>
          <x14:cfRule type="expression" priority="550" id="{01F2D338-E694-41C7-AF21-372C192879D6}">
            <xm:f>AND(AU14&gt;=Einstellungen!$D$192,AU14&lt;=Einstellungen!$E$192)</xm:f>
            <x14:dxf>
              <fill>
                <patternFill>
                  <bgColor theme="5" tint="0.59996337778862885"/>
                </patternFill>
              </fill>
            </x14:dxf>
          </x14:cfRule>
          <xm:sqref>BA14 BA16 BA18 BA20 BA22 BA24 BA26 BA28 BA30 BA32 BA34 BA36 BA38 BA40 BA42 BA44 BA46 BA48 BA50 BA52 BA54 BA56 BA58 BA60 BA62 BA64 BA66 BA68 BA70 BA72 BA74 BA76 BA78 BA80 BA82 BA84</xm:sqref>
        </x14:conditionalFormatting>
        <x14:conditionalFormatting xmlns:xm="http://schemas.microsoft.com/office/excel/2006/main">
          <x14:cfRule type="expression" priority="531" id="{6ADBCEDE-8D7A-4FFE-8CBA-40AC2733F314}">
            <xm:f>AND(AU14&gt;=Einstellungen!$D$201,AU14&lt;=Einstellungen!$E$201)</xm:f>
            <x14:dxf>
              <fill>
                <patternFill>
                  <bgColor theme="5" tint="0.59996337778862885"/>
                </patternFill>
              </fill>
            </x14:dxf>
          </x14:cfRule>
          <x14:cfRule type="expression" priority="532" id="{373453FD-3A1F-4DD4-BC9B-876A702A7EA3}">
            <xm:f>AND(AU14&gt;=Einstellungen!$D$200,AU14&lt;=Einstellungen!$E$200)</xm:f>
            <x14:dxf>
              <fill>
                <patternFill>
                  <bgColor theme="5" tint="0.59996337778862885"/>
                </patternFill>
              </fill>
            </x14:dxf>
          </x14:cfRule>
          <x14:cfRule type="expression" priority="533" id="{E6B9DA06-6C82-4844-8041-C91F77623096}">
            <xm:f>AND(AU14&gt;=Einstellungen!$D$199,AU14&lt;=Einstellungen!$E$199)</xm:f>
            <x14:dxf>
              <fill>
                <patternFill>
                  <bgColor theme="5" tint="0.59996337778862885"/>
                </patternFill>
              </fill>
            </x14:dxf>
          </x14:cfRule>
          <x14:cfRule type="expression" priority="534" id="{ED0FDED1-5956-4857-B47D-154200CA19A0}">
            <xm:f>AND(AU14&gt;=Einstellungen!$D$198,AU14&lt;=Einstellungen!$E$198)</xm:f>
            <x14:dxf>
              <fill>
                <patternFill>
                  <bgColor theme="5" tint="0.59996337778862885"/>
                </patternFill>
              </fill>
            </x14:dxf>
          </x14:cfRule>
          <x14:cfRule type="expression" priority="535" id="{01927A9A-3529-4D9D-B5F2-5F5A724AC2B6}">
            <xm:f>AND(AU14&gt;=Einstellungen!$D$197,AU14&lt;=Einstellungen!$E$197)</xm:f>
            <x14:dxf>
              <fill>
                <patternFill>
                  <bgColor theme="5" tint="0.59996337778862885"/>
                </patternFill>
              </fill>
            </x14:dxf>
          </x14:cfRule>
          <x14:cfRule type="expression" priority="536" id="{9F6458DD-3D8F-45D1-AB79-F584401EBC41}">
            <xm:f>AND(AU14&gt;=Einstellungen!$D$196,AU14&lt;=Einstellungen!$E$196)</xm:f>
            <x14:dxf>
              <fill>
                <patternFill>
                  <bgColor theme="5" tint="0.59996337778862885"/>
                </patternFill>
              </fill>
            </x14:dxf>
          </x14:cfRule>
          <x14:cfRule type="expression" priority="537" id="{89028F70-7E84-4253-8919-7FEC8FC74AC1}">
            <xm:f>AND(AU14&gt;=Einstellungen!$D$195,AU14&lt;=Einstellungen!$E$195)</xm:f>
            <x14:dxf>
              <fill>
                <patternFill>
                  <bgColor theme="5" tint="0.59996337778862885"/>
                </patternFill>
              </fill>
            </x14:dxf>
          </x14:cfRule>
          <x14:cfRule type="expression" priority="538" id="{6858456B-250C-4BA3-92D1-B0E0ECE61AC6}">
            <xm:f>AND(AU14&gt;=Einstellungen!$D$194,AU14&lt;=Einstellungen!$E$194)</xm:f>
            <x14:dxf>
              <fill>
                <patternFill>
                  <bgColor theme="5" tint="0.59996337778862885"/>
                </patternFill>
              </fill>
            </x14:dxf>
          </x14:cfRule>
          <x14:cfRule type="expression" priority="539" id="{19A7173F-166C-4DAD-AE99-32FDF136AF1C}">
            <xm:f>AND(AU14&gt;=Einstellungen!$D$193,AU14&lt;=Einstellungen!$E$193)</xm:f>
            <x14:dxf>
              <fill>
                <patternFill>
                  <bgColor theme="5" tint="0.59996337778862885"/>
                </patternFill>
              </fill>
            </x14:dxf>
          </x14:cfRule>
          <x14:cfRule type="expression" priority="540" id="{A77AE981-08E3-4A74-82C4-E35B70881C2F}">
            <xm:f>AND(AU14&gt;=Einstellungen!$D$192,AU14&lt;=Einstellungen!$E$192)</xm:f>
            <x14:dxf>
              <fill>
                <patternFill>
                  <bgColor theme="5" tint="0.59996337778862885"/>
                </patternFill>
              </fill>
            </x14:dxf>
          </x14:cfRule>
          <xm:sqref>BA15 BA17 BA19 BA21 BA23 BA25 BA27 BA29 BA31 BA33 BA35 BA37 BA39 BA41 BA43 BA45 BA47 BA49 BA51 BA53 BA55 BA57 BA59 BA61 BA63 BA65 BA67 BA69 BA71 BA73 BA75 BA77 BA79 BA81 BA83 BA85</xm:sqref>
        </x14:conditionalFormatting>
        <x14:conditionalFormatting xmlns:xm="http://schemas.microsoft.com/office/excel/2006/main">
          <x14:cfRule type="expression" priority="521" id="{9C51FF86-C558-4C88-A3D2-126602B2F06A}">
            <xm:f>AND(AU14&gt;=Einstellungen!$D$188,AU14&lt;=Einstellungen!$E$188)</xm:f>
            <x14:dxf>
              <fill>
                <patternFill>
                  <bgColor theme="7" tint="0.39994506668294322"/>
                </patternFill>
              </fill>
            </x14:dxf>
          </x14:cfRule>
          <x14:cfRule type="expression" priority="522" id="{A785EE07-E02C-4E2B-851F-8324EE864439}">
            <xm:f>AND(AU14&gt;=Einstellungen!$D$187,AU14&lt;=Einstellungen!$E$187)</xm:f>
            <x14:dxf>
              <fill>
                <patternFill>
                  <bgColor theme="7" tint="0.39994506668294322"/>
                </patternFill>
              </fill>
            </x14:dxf>
          </x14:cfRule>
          <x14:cfRule type="expression" priority="523" id="{BCA373A4-BB8D-4465-A57A-2D2670FEBF84}">
            <xm:f>AND(AU14&gt;=Einstellungen!$D$186,AU14&lt;=Einstellungen!$E$186)</xm:f>
            <x14:dxf>
              <fill>
                <patternFill>
                  <bgColor theme="7" tint="0.39994506668294322"/>
                </patternFill>
              </fill>
            </x14:dxf>
          </x14:cfRule>
          <x14:cfRule type="expression" priority="524" id="{06959A94-6A3A-481F-85C6-F2CB746E3D14}">
            <xm:f>AND(AU14&gt;=Einstellungen!$D$185,AU14&lt;=Einstellungen!$E$185)</xm:f>
            <x14:dxf>
              <fill>
                <patternFill>
                  <bgColor theme="7" tint="0.39994506668294322"/>
                </patternFill>
              </fill>
            </x14:dxf>
          </x14:cfRule>
          <x14:cfRule type="expression" priority="525" id="{1F79CB67-D77D-42DD-8FD0-10F324C00C02}">
            <xm:f>AND(AU14&gt;=Einstellungen!$D$184,AU14&lt;=Einstellungen!$E$184)</xm:f>
            <x14:dxf>
              <fill>
                <patternFill>
                  <bgColor theme="7" tint="0.39994506668294322"/>
                </patternFill>
              </fill>
            </x14:dxf>
          </x14:cfRule>
          <x14:cfRule type="expression" priority="526" id="{D18C5C04-1E3D-45E0-962C-29A7FBF82EDF}">
            <xm:f>AND(AU14&gt;=Einstellungen!$D$183,AU14&lt;=Einstellungen!$E$183)</xm:f>
            <x14:dxf>
              <fill>
                <patternFill>
                  <bgColor theme="7" tint="0.39994506668294322"/>
                </patternFill>
              </fill>
            </x14:dxf>
          </x14:cfRule>
          <x14:cfRule type="expression" priority="527" id="{0EF28985-D292-4000-A4EA-E47D9E723FE0}">
            <xm:f>AND(AU14&gt;=Einstellungen!$D$182,AU14&lt;=Einstellungen!$E$182)</xm:f>
            <x14:dxf>
              <fill>
                <patternFill>
                  <bgColor theme="7" tint="0.39994506668294322"/>
                </patternFill>
              </fill>
            </x14:dxf>
          </x14:cfRule>
          <x14:cfRule type="expression" priority="528" id="{226A872C-1EC2-4BDC-B05A-33903BA15EED}">
            <xm:f>AND(AU14&gt;=Einstellungen!$D$181,AU14&lt;=Einstellungen!$E$181)</xm:f>
            <x14:dxf>
              <fill>
                <patternFill>
                  <bgColor theme="7" tint="0.39994506668294322"/>
                </patternFill>
              </fill>
            </x14:dxf>
          </x14:cfRule>
          <x14:cfRule type="expression" priority="529" id="{CE6F6BA8-FDE8-4FDB-BF84-BD62478B4585}">
            <xm:f>AND(AU14&gt;=Einstellungen!$D$180,AU14&lt;=Einstellungen!$E$180)</xm:f>
            <x14:dxf>
              <fill>
                <patternFill>
                  <bgColor theme="7" tint="0.39994506668294322"/>
                </patternFill>
              </fill>
            </x14:dxf>
          </x14:cfRule>
          <x14:cfRule type="expression" priority="530" id="{8CA45A4A-C890-46A5-BC0B-4AB9297514DD}">
            <xm:f>AND(AU14&gt;=Einstellungen!$D$179,AU14&lt;=Einstellungen!$E$179)</xm:f>
            <x14:dxf>
              <fill>
                <patternFill>
                  <bgColor theme="7" tint="0.39994506668294322"/>
                </patternFill>
              </fill>
            </x14:dxf>
          </x14:cfRule>
          <xm:sqref>AZ15 AZ17 AZ19 AZ21 AZ23 AZ25 AZ27 AZ29 AZ31 AZ33 AZ35 AZ37 AZ39 AZ41 AZ43 AZ45 AZ47 AZ49 AZ51 AZ53 AZ55 AZ57 AZ59 AZ61 AZ63 AZ65 AZ67 AZ69 AZ71 AZ73 AZ75 AZ77 AZ79 AZ81 AZ83 AZ85</xm:sqref>
        </x14:conditionalFormatting>
        <x14:conditionalFormatting xmlns:xm="http://schemas.microsoft.com/office/excel/2006/main">
          <x14:cfRule type="expression" priority="511" id="{BD49BE42-C3B5-4211-BA7F-50868C6006C4}">
            <xm:f>AND(AU14&gt;=Einstellungen!$D$188,AU14&lt;=Einstellungen!$E$188)</xm:f>
            <x14:dxf>
              <fill>
                <patternFill>
                  <bgColor theme="7" tint="0.39994506668294322"/>
                </patternFill>
              </fill>
            </x14:dxf>
          </x14:cfRule>
          <x14:cfRule type="expression" priority="512" id="{0DA19011-B887-400F-AAA5-33A4CB215D71}">
            <xm:f>AND(AU14&gt;=Einstellungen!$D$187,AU14&lt;=Einstellungen!$E$187)</xm:f>
            <x14:dxf>
              <fill>
                <patternFill>
                  <bgColor theme="7" tint="0.39994506668294322"/>
                </patternFill>
              </fill>
            </x14:dxf>
          </x14:cfRule>
          <x14:cfRule type="expression" priority="513" id="{A4363D49-5F54-46EA-BB0C-D65F346CE2D7}">
            <xm:f>AND(AU14&gt;=Einstellungen!$D$186,AU14&lt;=Einstellungen!$E$186)</xm:f>
            <x14:dxf>
              <fill>
                <patternFill>
                  <bgColor theme="7" tint="0.39994506668294322"/>
                </patternFill>
              </fill>
            </x14:dxf>
          </x14:cfRule>
          <x14:cfRule type="expression" priority="514" id="{06B3D22F-46BB-4700-A897-4EFFD37EF936}">
            <xm:f>AND(AU14&gt;=Einstellungen!$D$185,AU14&lt;=Einstellungen!$E$185)</xm:f>
            <x14:dxf>
              <fill>
                <patternFill>
                  <bgColor theme="7" tint="0.39994506668294322"/>
                </patternFill>
              </fill>
            </x14:dxf>
          </x14:cfRule>
          <x14:cfRule type="expression" priority="515" id="{7B2F4A8F-31B4-4428-AF33-5AA232C4D7AC}">
            <xm:f>AND(AU14&gt;=Einstellungen!$D$184,AU14&lt;=Einstellungen!$E$184)</xm:f>
            <x14:dxf>
              <fill>
                <patternFill>
                  <bgColor theme="7" tint="0.39994506668294322"/>
                </patternFill>
              </fill>
            </x14:dxf>
          </x14:cfRule>
          <x14:cfRule type="expression" priority="516" id="{07873D46-7DBA-4079-A1B7-A02963B68961}">
            <xm:f>AND(AU14&gt;=Einstellungen!$D$183,AU14&lt;=Einstellungen!$E$183)</xm:f>
            <x14:dxf>
              <fill>
                <patternFill>
                  <bgColor theme="7" tint="0.39994506668294322"/>
                </patternFill>
              </fill>
            </x14:dxf>
          </x14:cfRule>
          <x14:cfRule type="expression" priority="517" id="{3E466193-C25D-405D-A13B-DDB1487D109C}">
            <xm:f>AND(AU14&gt;=Einstellungen!$D$182,AU14&lt;=Einstellungen!$E$182)</xm:f>
            <x14:dxf>
              <fill>
                <patternFill>
                  <bgColor theme="7" tint="0.39994506668294322"/>
                </patternFill>
              </fill>
            </x14:dxf>
          </x14:cfRule>
          <x14:cfRule type="expression" priority="518" id="{F7DE02BC-5106-44F9-AAF0-93C5BCBEA5B1}">
            <xm:f>AND(AU14&gt;=Einstellungen!$D$181,AU14&lt;=Einstellungen!$E$181)</xm:f>
            <x14:dxf>
              <fill>
                <patternFill>
                  <bgColor theme="7" tint="0.39994506668294322"/>
                </patternFill>
              </fill>
            </x14:dxf>
          </x14:cfRule>
          <x14:cfRule type="expression" priority="519" id="{60F44712-9370-4303-9DD2-2E387DC2FF49}">
            <xm:f>AND(AU14&gt;=Einstellungen!$D$180,AU14&lt;=Einstellungen!$E$180)</xm:f>
            <x14:dxf>
              <fill>
                <patternFill>
                  <bgColor theme="7" tint="0.39994506668294322"/>
                </patternFill>
              </fill>
            </x14:dxf>
          </x14:cfRule>
          <x14:cfRule type="expression" priority="520" id="{C832B7AD-29AF-4DC9-8664-0BACFFF3CE1F}">
            <xm:f>AND(AU14&gt;=Einstellungen!$D$179,AU14&lt;=Einstellungen!$E$179)</xm:f>
            <x14:dxf>
              <fill>
                <patternFill>
                  <bgColor theme="7" tint="0.39994506668294322"/>
                </patternFill>
              </fill>
            </x14:dxf>
          </x14:cfRule>
          <xm:sqref>AZ14 AZ16 AZ18 AZ20 AZ22 AZ24 AZ26 AZ28 AZ30 AZ32 AZ34 AZ36 AZ38 AZ40 AZ42 AZ44 AZ46 AZ48 AZ50 AZ52 AZ54 AZ56 AZ58 AZ60 AZ62 AZ64 AZ66 AZ68 AZ70 AZ72 AZ74 AZ76 AZ78 AZ80 AZ82 AZ84</xm:sqref>
        </x14:conditionalFormatting>
        <x14:conditionalFormatting xmlns:xm="http://schemas.microsoft.com/office/excel/2006/main">
          <x14:cfRule type="expression" priority="501" id="{B3B131F3-7208-49A5-A5E3-FD0225CF221B}">
            <xm:f>AND(AU14&gt;=Einstellungen!$D$205,AU14&lt;=Einstellungen!$E$205)</xm:f>
            <x14:dxf>
              <fill>
                <patternFill>
                  <bgColor rgb="FFFFC000"/>
                </patternFill>
              </fill>
            </x14:dxf>
          </x14:cfRule>
          <x14:cfRule type="expression" priority="502" id="{FDBAF44A-FC45-40A8-956B-EFB8AEDC8F17}">
            <xm:f>AND( AU14&gt;=Einstellungen!$D$206,AU14&lt;=Einstellungen!$E$206)</xm:f>
            <x14:dxf>
              <fill>
                <patternFill>
                  <bgColor rgb="FFFFC000"/>
                </patternFill>
              </fill>
            </x14:dxf>
          </x14:cfRule>
          <x14:cfRule type="expression" priority="503" id="{F546BACC-CD9E-4506-8EE8-61FACEC28CF5}">
            <xm:f>AND(AU14&gt;=Einstellungen!$D$207,AU14&lt;=Einstellungen!$E$207)</xm:f>
            <x14:dxf>
              <fill>
                <patternFill>
                  <bgColor rgb="FFFFC000"/>
                </patternFill>
              </fill>
            </x14:dxf>
          </x14:cfRule>
          <x14:cfRule type="expression" priority="504" id="{761287F3-B0FA-4AEE-889E-4EC407CB327A}">
            <xm:f>AND(AU14&gt;=Einstellungen!$D$208,AU14&lt;=Einstellungen!$E$208)</xm:f>
            <x14:dxf>
              <fill>
                <patternFill>
                  <bgColor rgb="FFFFC000"/>
                </patternFill>
              </fill>
            </x14:dxf>
          </x14:cfRule>
          <x14:cfRule type="expression" priority="505" id="{BEA3AC07-6150-4F94-B1E0-7319BA5ADCA0}">
            <xm:f>AND(AU14&gt;=Einstellungen!$D$209,AU14&lt;=Einstellungen!$E$209)</xm:f>
            <x14:dxf>
              <fill>
                <patternFill>
                  <bgColor rgb="FFFFC000"/>
                </patternFill>
              </fill>
            </x14:dxf>
          </x14:cfRule>
          <x14:cfRule type="expression" priority="506" id="{A833AF36-523D-4DA0-8542-5594E3D46DF1}">
            <xm:f>AND(AU14&gt;=Einstellungen!$D$210,AU14&lt;=Einstellungen!$E$210)</xm:f>
            <x14:dxf>
              <fill>
                <patternFill>
                  <bgColor rgb="FFFFC000"/>
                </patternFill>
              </fill>
            </x14:dxf>
          </x14:cfRule>
          <x14:cfRule type="expression" priority="507" id="{5DA70545-3DEB-4C17-9828-1505FA99153C}">
            <xm:f>AND(AU14&gt;=Einstellungen!$D$211,AU14&lt;=Einstellungen!$E$211)</xm:f>
            <x14:dxf>
              <fill>
                <patternFill>
                  <bgColor rgb="FFFFC000"/>
                </patternFill>
              </fill>
            </x14:dxf>
          </x14:cfRule>
          <x14:cfRule type="expression" priority="508" id="{BEAF7D4E-74F1-4321-999D-BF5D40741DED}">
            <xm:f>AND(AU14&gt;=Einstellungen!$D$212,AU14&lt;=Einstellungen!$E$212)</xm:f>
            <x14:dxf>
              <fill>
                <patternFill>
                  <bgColor rgb="FFFFC000"/>
                </patternFill>
              </fill>
            </x14:dxf>
          </x14:cfRule>
          <x14:cfRule type="expression" priority="509" id="{CDA774A6-5BE8-4F05-B42B-FB2D502BAB12}">
            <xm:f>AND(AU14&gt;=Einstellungen!$D$213,AU14&lt;=Einstellungen!$E$213)</xm:f>
            <x14:dxf>
              <fill>
                <patternFill>
                  <bgColor rgb="FFFFC000"/>
                </patternFill>
              </fill>
            </x14:dxf>
          </x14:cfRule>
          <x14:cfRule type="expression" priority="510" id="{541EF64D-B2FD-4BB3-8FD1-04ED976E9327}">
            <xm:f>AND(AU14&gt;=Einstellungen!$D$214,AU14&lt;=Einstellungen!$E$214)</xm:f>
            <x14:dxf>
              <fill>
                <patternFill>
                  <bgColor rgb="FFFFC000"/>
                </patternFill>
              </fill>
            </x14:dxf>
          </x14:cfRule>
          <xm:sqref>BB14 BB16 BB18 BB20 BB22 BB24 BB26 BB28 BB30 BB32 BB34 BB36 BB38 BB40 BB42 BB44 BB46 BB48 BB50 BB52 BB54 BB56 BB58 BB60 BB62 BB64 BB66 BB68 BB70 BB72 BB74 BB76 BB78 BB80 BB82 BB84</xm:sqref>
        </x14:conditionalFormatting>
        <x14:conditionalFormatting xmlns:xm="http://schemas.microsoft.com/office/excel/2006/main">
          <x14:cfRule type="expression" priority="491" id="{0B5CFA8B-F46C-4504-BFB8-FDFF02F17D62}">
            <xm:f>AND(AU14&gt;=Einstellungen!$D$205,AU14&lt;=Einstellungen!$E$205)</xm:f>
            <x14:dxf>
              <fill>
                <patternFill>
                  <bgColor rgb="FFFFC000"/>
                </patternFill>
              </fill>
            </x14:dxf>
          </x14:cfRule>
          <x14:cfRule type="expression" priority="492" id="{05C3267D-CBF2-4124-B924-311C1E757804}">
            <xm:f>AND(AU14&gt;=Einstellungen!$D$206,AU14&lt;=Einstellungen!$E$206)</xm:f>
            <x14:dxf>
              <fill>
                <patternFill>
                  <bgColor rgb="FFFFC000"/>
                </patternFill>
              </fill>
            </x14:dxf>
          </x14:cfRule>
          <x14:cfRule type="expression" priority="493" id="{567885BC-87D3-49D2-A3F7-2A3D4E5C3014}">
            <xm:f>AND(AU14&gt;=Einstellungen!$D$207,AU14&lt;=Einstellungen!$E$207)</xm:f>
            <x14:dxf>
              <fill>
                <patternFill>
                  <bgColor rgb="FFFFC000"/>
                </patternFill>
              </fill>
            </x14:dxf>
          </x14:cfRule>
          <x14:cfRule type="expression" priority="494" id="{E0BDF210-FC0C-41B0-93AE-8610BD09A037}">
            <xm:f>AND(AU14&gt;=Einstellungen!$D$208,AU14&lt;=Einstellungen!$E$208)</xm:f>
            <x14:dxf>
              <fill>
                <patternFill>
                  <bgColor rgb="FFFFC000"/>
                </patternFill>
              </fill>
            </x14:dxf>
          </x14:cfRule>
          <x14:cfRule type="expression" priority="495" id="{BBED128D-3ACE-4FC3-8294-4CC7FB30C882}">
            <xm:f>AND(AU14&gt;=Einstellungen!$D$209,AU14&lt;=Einstellungen!$E$209)</xm:f>
            <x14:dxf>
              <fill>
                <patternFill>
                  <bgColor rgb="FFFFC000"/>
                </patternFill>
              </fill>
            </x14:dxf>
          </x14:cfRule>
          <x14:cfRule type="expression" priority="496" id="{BA299145-7A64-416F-8F07-9D50482D2FB7}">
            <xm:f>AND(AU14&gt;=Einstellungen!$D$210,AU14&lt;=Einstellungen!$E$210)</xm:f>
            <x14:dxf>
              <fill>
                <patternFill>
                  <bgColor rgb="FFFFC000"/>
                </patternFill>
              </fill>
            </x14:dxf>
          </x14:cfRule>
          <x14:cfRule type="expression" priority="497" id="{6C0BC6A7-CBDE-4B9C-A961-11C60CFC93F7}">
            <xm:f>AND(AU14&gt;=Einstellungen!$D$211,AU14&lt;=Einstellungen!$E$211)</xm:f>
            <x14:dxf>
              <fill>
                <patternFill>
                  <bgColor rgb="FFFFC000"/>
                </patternFill>
              </fill>
            </x14:dxf>
          </x14:cfRule>
          <x14:cfRule type="expression" priority="498" id="{07EC7EF6-9AF8-4299-8510-2EFE86ED9F60}">
            <xm:f>AND(AU14&gt;=Einstellungen!$D$212,AU14&lt;=Einstellungen!$E$212)</xm:f>
            <x14:dxf>
              <fill>
                <patternFill>
                  <bgColor rgb="FFFFC000"/>
                </patternFill>
              </fill>
            </x14:dxf>
          </x14:cfRule>
          <x14:cfRule type="expression" priority="499" id="{FFAC19FC-8493-47A9-8258-7A8FC08031BF}">
            <xm:f>AND(AU14&gt;=Einstellungen!$D$213,AU14&lt;=Einstellungen!$E$213)</xm:f>
            <x14:dxf>
              <fill>
                <patternFill>
                  <bgColor rgb="FFFFC000"/>
                </patternFill>
              </fill>
            </x14:dxf>
          </x14:cfRule>
          <x14:cfRule type="expression" priority="500" id="{247FDB22-7550-49C1-9C38-7E7A9414CD85}">
            <xm:f>AND(AU14&gt;=Einstellungen!$D$214,AU14&lt;=Einstellungen!$E$214)</xm:f>
            <x14:dxf>
              <fill>
                <patternFill>
                  <bgColor rgb="FFFFC000"/>
                </patternFill>
              </fill>
            </x14:dxf>
          </x14:cfRule>
          <xm:sqref>BB15 BB17 BB19 BB21 BB23 BB25 BB27 BB29 BB31 BB33 BB35 BB37 BB39 BB41 BB43 BB45 BB47 BB49 BB51 BB53 BB55 BB57 BB59 BB61 BB63 BB65 BB67 BB69 BB71 BB73 BB75 BB77 BB79 BB81 BB83 BB85</xm:sqref>
        </x14:conditionalFormatting>
        <x14:conditionalFormatting xmlns:xm="http://schemas.microsoft.com/office/excel/2006/main">
          <x14:cfRule type="expression" priority="490" id="{759CCFCC-2DCA-49EA-917E-D198AF97FAA9}">
            <xm:f>AND(Einstellungen!$F$49="x")</xm:f>
            <x14:dxf>
              <fill>
                <patternFill>
                  <bgColor theme="0" tint="-0.14996795556505021"/>
                </patternFill>
              </fill>
            </x14:dxf>
          </x14:cfRule>
          <xm:sqref>L34:L37 L48:L51 L62:L65 L76:L79</xm:sqref>
        </x14:conditionalFormatting>
        <x14:conditionalFormatting xmlns:xm="http://schemas.microsoft.com/office/excel/2006/main">
          <x14:cfRule type="expression" priority="489" id="{D5B89D89-0A61-4FEB-9849-7D1237FB94BF}">
            <xm:f>AND(Einstellungen!$F$49="x")</xm:f>
            <x14:dxf>
              <fill>
                <patternFill>
                  <bgColor theme="0" tint="-0.14996795556505021"/>
                </patternFill>
              </fill>
            </x14:dxf>
          </x14:cfRule>
          <xm:sqref>L34:L37</xm:sqref>
        </x14:conditionalFormatting>
        <x14:conditionalFormatting xmlns:xm="http://schemas.microsoft.com/office/excel/2006/main">
          <x14:cfRule type="expression" priority="488" id="{A8D2679D-0471-4DDC-9D9E-58EACC5A1C5E}">
            <xm:f>AND(Einstellungen!$F$49="x")</xm:f>
            <x14:dxf>
              <fill>
                <patternFill>
                  <bgColor theme="0" tint="-0.14996795556505021"/>
                </patternFill>
              </fill>
            </x14:dxf>
          </x14:cfRule>
          <xm:sqref>L48:L51</xm:sqref>
        </x14:conditionalFormatting>
        <x14:conditionalFormatting xmlns:xm="http://schemas.microsoft.com/office/excel/2006/main">
          <x14:cfRule type="expression" priority="487" id="{D962516D-7A38-4535-8F92-DE9B04FE0825}">
            <xm:f>AND(Einstellungen!$F$49="x")</xm:f>
            <x14:dxf>
              <fill>
                <patternFill>
                  <bgColor theme="0" tint="-0.14996795556505021"/>
                </patternFill>
              </fill>
            </x14:dxf>
          </x14:cfRule>
          <xm:sqref>L62:L65</xm:sqref>
        </x14:conditionalFormatting>
        <x14:conditionalFormatting xmlns:xm="http://schemas.microsoft.com/office/excel/2006/main">
          <x14:cfRule type="expression" priority="486" id="{A45A67B7-9BE7-4970-8530-5F659F8ACD90}">
            <xm:f>AND(Einstellungen!$F$49="x")</xm:f>
            <x14:dxf>
              <fill>
                <patternFill>
                  <bgColor theme="0" tint="-0.14996795556505021"/>
                </patternFill>
              </fill>
            </x14:dxf>
          </x14:cfRule>
          <xm:sqref>L76:L79</xm:sqref>
        </x14:conditionalFormatting>
        <x14:conditionalFormatting xmlns:xm="http://schemas.microsoft.com/office/excel/2006/main">
          <x14:cfRule type="expression" priority="476" id="{DE083E16-9780-4094-B205-F87F93E5077B}">
            <xm:f>AND(K12&gt;=Einstellungen!$D$136,K12&lt;=Einstellungen!$E$136)</xm:f>
            <x14:dxf>
              <fill>
                <patternFill>
                  <bgColor rgb="FF00B050"/>
                </patternFill>
              </fill>
            </x14:dxf>
          </x14:cfRule>
          <x14:cfRule type="expression" priority="477" id="{98CEB3E7-2969-461B-8409-CC9A783272E9}">
            <xm:f>AND(K12&gt;=Einstellungen!$D$135,K12&lt;=Einstellungen!$E$135)</xm:f>
            <x14:dxf>
              <fill>
                <patternFill>
                  <bgColor rgb="FF00B050"/>
                </patternFill>
              </fill>
            </x14:dxf>
          </x14:cfRule>
          <x14:cfRule type="expression" priority="478" id="{D3B58091-4C84-4588-A08A-72DC84FFCEE1}">
            <xm:f>AND(K12&gt;=Einstellungen!$D$134,K12&lt;=Einstellungen!$E$134)</xm:f>
            <x14:dxf>
              <fill>
                <patternFill>
                  <bgColor rgb="FF00B050"/>
                </patternFill>
              </fill>
            </x14:dxf>
          </x14:cfRule>
          <x14:cfRule type="expression" priority="479" id="{81071C70-D93A-4CF0-A877-DCA92A32DC15}">
            <xm:f>AND(K12&gt;=Einstellungen!$D$133,K12&lt;=Einstellungen!$E$133)</xm:f>
            <x14:dxf>
              <fill>
                <patternFill>
                  <bgColor rgb="FF00B050"/>
                </patternFill>
              </fill>
            </x14:dxf>
          </x14:cfRule>
          <x14:cfRule type="expression" priority="480" id="{BB2B4B0A-49E5-4C8B-8360-C84E72681AFA}">
            <xm:f>AND(K12&gt;=Einstellungen!$D$132,K12&lt;=Einstellungen!$E$132)</xm:f>
            <x14:dxf>
              <fill>
                <patternFill>
                  <bgColor rgb="FF00B050"/>
                </patternFill>
              </fill>
            </x14:dxf>
          </x14:cfRule>
          <x14:cfRule type="expression" priority="481" id="{D9150A4F-B508-48A3-9706-71FF394A52C0}">
            <xm:f>AND(K12&gt;=Einstellungen!$D$131,K12&lt;=Einstellungen!$E$131)</xm:f>
            <x14:dxf>
              <fill>
                <patternFill>
                  <bgColor rgb="FF00B050"/>
                </patternFill>
              </fill>
            </x14:dxf>
          </x14:cfRule>
          <x14:cfRule type="expression" priority="482" id="{E3EAF802-CCA4-41BC-8632-36ECEC99F120}">
            <xm:f>AND(K12&gt;=Einstellungen!$D$130,K12&lt;=Einstellungen!$E$130)</xm:f>
            <x14:dxf>
              <fill>
                <patternFill>
                  <bgColor rgb="FF00B050"/>
                </patternFill>
              </fill>
            </x14:dxf>
          </x14:cfRule>
          <x14:cfRule type="expression" priority="483" id="{6A5E143A-B96A-4F93-91CF-ABC87E149688}">
            <xm:f>AND(K12&gt;=Einstellungen!$D$129,K12&lt;=Einstellungen!$E$129)</xm:f>
            <x14:dxf>
              <fill>
                <patternFill>
                  <bgColor rgb="FF00B050"/>
                </patternFill>
              </fill>
            </x14:dxf>
          </x14:cfRule>
          <x14:cfRule type="expression" priority="484" id="{63508707-887E-479B-9D81-0160B9034E1A}">
            <xm:f>AND(K12&gt;=Einstellungen!$D$128,K12&lt;=Einstellungen!$E$128)</xm:f>
            <x14:dxf>
              <fill>
                <patternFill>
                  <bgColor rgb="FF00B050"/>
                </patternFill>
              </fill>
            </x14:dxf>
          </x14:cfRule>
          <x14:cfRule type="expression" priority="485" id="{43C0D32D-5C91-4CB4-95AA-1239842EDAB0}">
            <xm:f>AND(K12&gt;=Einstellungen!$D$127,K12&lt;=Einstellungen!$E$127)</xm:f>
            <x14:dxf>
              <fill>
                <patternFill>
                  <bgColor rgb="FF00B050"/>
                </patternFill>
              </fill>
            </x14:dxf>
          </x14:cfRule>
          <xm:sqref>L17 L19 L25 L27 L29 L31 L33 L39 L41 L43 L45 L47 L53 L55 L57 L59 L61 L67 L69 L71 L73 L75 L81 L83 L85 L35 L37 L49 L51 L63 L65 L77 L79 L13 L15</xm:sqref>
        </x14:conditionalFormatting>
        <x14:conditionalFormatting xmlns:xm="http://schemas.microsoft.com/office/excel/2006/main">
          <x14:cfRule type="expression" priority="466" id="{C626FD6B-F7FB-484F-A98C-7590FA4E3174}">
            <xm:f>AND(K12&gt;=Einstellungen!$D$136,K12&lt;=Einstellungen!$E$136)</xm:f>
            <x14:dxf>
              <fill>
                <patternFill>
                  <bgColor rgb="FF00B050"/>
                </patternFill>
              </fill>
            </x14:dxf>
          </x14:cfRule>
          <x14:cfRule type="expression" priority="467" id="{6DE7FE22-E6FC-471A-B9D7-00E4BA970807}">
            <xm:f>AND(K12&gt;=Einstellungen!$D$135,K12&lt;=Einstellungen!$E$135)</xm:f>
            <x14:dxf>
              <fill>
                <patternFill>
                  <bgColor rgb="FF00B050"/>
                </patternFill>
              </fill>
            </x14:dxf>
          </x14:cfRule>
          <x14:cfRule type="expression" priority="468" id="{4C85FA98-69CA-4A9B-B219-0EB871E71AB8}">
            <xm:f>AND(K12&gt;=Einstellungen!$D$134,K12&lt;=Einstellungen!$E$134)</xm:f>
            <x14:dxf>
              <fill>
                <patternFill>
                  <bgColor rgb="FF00B050"/>
                </patternFill>
              </fill>
            </x14:dxf>
          </x14:cfRule>
          <x14:cfRule type="expression" priority="469" id="{9671D1E0-0C82-4E8C-8952-A7C664B768AC}">
            <xm:f>AND(K12&gt;=Einstellungen!$D$133,K12&lt;=Einstellungen!$E$133)</xm:f>
            <x14:dxf>
              <fill>
                <patternFill>
                  <bgColor rgb="FF00B050"/>
                </patternFill>
              </fill>
            </x14:dxf>
          </x14:cfRule>
          <x14:cfRule type="expression" priority="470" id="{F9431D06-63AC-48F6-BEA9-CFF05CF44967}">
            <xm:f>AND(K12&gt;=Einstellungen!$D$132,K12&lt;=Einstellungen!$E$132)</xm:f>
            <x14:dxf>
              <fill>
                <patternFill>
                  <bgColor rgb="FF00B050"/>
                </patternFill>
              </fill>
            </x14:dxf>
          </x14:cfRule>
          <x14:cfRule type="expression" priority="471" id="{BA1468CF-779E-4C2C-8FAE-D1AB05F444D4}">
            <xm:f>AND(K12&gt;=Einstellungen!$D$131,K12&lt;=Einstellungen!$E$131)</xm:f>
            <x14:dxf>
              <fill>
                <patternFill>
                  <bgColor rgb="FF00B050"/>
                </patternFill>
              </fill>
            </x14:dxf>
          </x14:cfRule>
          <x14:cfRule type="expression" priority="472" id="{688B4758-4742-4775-ABDE-9E132D25C153}">
            <xm:f>AND(K12&gt;=Einstellungen!$D$130,K12&lt;=Einstellungen!$E$130)</xm:f>
            <x14:dxf>
              <fill>
                <patternFill>
                  <bgColor rgb="FF00B050"/>
                </patternFill>
              </fill>
            </x14:dxf>
          </x14:cfRule>
          <x14:cfRule type="expression" priority="473" id="{0101C2E2-13EA-445A-9AA8-23153A8BBF1A}">
            <xm:f>AND(K12&gt;=Einstellungen!$D$129,K12&lt;=Einstellungen!$E$129)</xm:f>
            <x14:dxf>
              <fill>
                <patternFill>
                  <bgColor rgb="FF00B050"/>
                </patternFill>
              </fill>
            </x14:dxf>
          </x14:cfRule>
          <x14:cfRule type="expression" priority="474" id="{FB8EFBD3-1439-4AD2-A9AA-59E608908909}">
            <xm:f>AND(K12&gt;=Einstellungen!$D$128,K12&lt;=Einstellungen!$E$128)</xm:f>
            <x14:dxf>
              <fill>
                <patternFill>
                  <bgColor rgb="FF00B050"/>
                </patternFill>
              </fill>
            </x14:dxf>
          </x14:cfRule>
          <x14:cfRule type="expression" priority="475" id="{8CCC5D47-554B-4CD9-8063-D5FFDE163FA0}">
            <xm:f>AND(K12&gt;=Einstellungen!$D$127,K12&lt;=Einstellungen!$E$127)</xm:f>
            <x14:dxf>
              <fill>
                <patternFill>
                  <bgColor rgb="FF00B050"/>
                </patternFill>
              </fill>
            </x14:dxf>
          </x14:cfRule>
          <xm:sqref>L12 L16 L18 L24 L26 L28 L30 L32 L38 L40 L42 L44 L46 L52 L54 L56 L58 L60 L66 L68 L70 L72 L74 L80 L82 L84 L34 L36 L48 L50 L62 L64 L76 L78 L14</xm:sqref>
        </x14:conditionalFormatting>
        <x14:conditionalFormatting xmlns:xm="http://schemas.microsoft.com/office/excel/2006/main">
          <x14:cfRule type="expression" priority="465" id="{1A41B10C-69D5-4C9F-A4B6-7CF4C87703AD}">
            <xm:f>AND(Einstellungen!$F$49="x")</xm:f>
            <x14:dxf>
              <fill>
                <patternFill>
                  <bgColor theme="0" tint="-0.14996795556505021"/>
                </patternFill>
              </fill>
            </x14:dxf>
          </x14:cfRule>
          <xm:sqref>U20:U23 U34:U37 U48:U51 U62:U65 U76:U79</xm:sqref>
        </x14:conditionalFormatting>
        <x14:conditionalFormatting xmlns:xm="http://schemas.microsoft.com/office/excel/2006/main">
          <x14:cfRule type="expression" priority="464" id="{786849B3-DE63-4132-B1DC-B4FF2C2335F2}">
            <xm:f>AND(Einstellungen!$F$49="x")</xm:f>
            <x14:dxf>
              <fill>
                <patternFill>
                  <bgColor theme="0" tint="-0.14996795556505021"/>
                </patternFill>
              </fill>
            </x14:dxf>
          </x14:cfRule>
          <xm:sqref>U20:U23</xm:sqref>
        </x14:conditionalFormatting>
        <x14:conditionalFormatting xmlns:xm="http://schemas.microsoft.com/office/excel/2006/main">
          <x14:cfRule type="expression" priority="463" id="{7B257AB0-F095-4DCE-A3BC-73F90F032D21}">
            <xm:f>AND(Einstellungen!$F$49="x")</xm:f>
            <x14:dxf>
              <fill>
                <patternFill>
                  <bgColor theme="0" tint="-0.14996795556505021"/>
                </patternFill>
              </fill>
            </x14:dxf>
          </x14:cfRule>
          <xm:sqref>U34:U37</xm:sqref>
        </x14:conditionalFormatting>
        <x14:conditionalFormatting xmlns:xm="http://schemas.microsoft.com/office/excel/2006/main">
          <x14:cfRule type="expression" priority="462" id="{D53EEFBA-B27D-4A41-BEE2-11994B795A65}">
            <xm:f>AND(Einstellungen!$F$49="x")</xm:f>
            <x14:dxf>
              <fill>
                <patternFill>
                  <bgColor theme="0" tint="-0.14996795556505021"/>
                </patternFill>
              </fill>
            </x14:dxf>
          </x14:cfRule>
          <xm:sqref>U48:U51</xm:sqref>
        </x14:conditionalFormatting>
        <x14:conditionalFormatting xmlns:xm="http://schemas.microsoft.com/office/excel/2006/main">
          <x14:cfRule type="expression" priority="461" id="{600E9FCC-6E2E-4580-A696-ADABDB73B8E5}">
            <xm:f>AND(Einstellungen!$F$49="x")</xm:f>
            <x14:dxf>
              <fill>
                <patternFill>
                  <bgColor theme="0" tint="-0.14996795556505021"/>
                </patternFill>
              </fill>
            </x14:dxf>
          </x14:cfRule>
          <xm:sqref>U62:U65</xm:sqref>
        </x14:conditionalFormatting>
        <x14:conditionalFormatting xmlns:xm="http://schemas.microsoft.com/office/excel/2006/main">
          <x14:cfRule type="expression" priority="460" id="{02CF74EB-9A66-4D66-94BC-274FF2E66E83}">
            <xm:f>AND(Einstellungen!$F$49="x")</xm:f>
            <x14:dxf>
              <fill>
                <patternFill>
                  <bgColor theme="0" tint="-0.14996795556505021"/>
                </patternFill>
              </fill>
            </x14:dxf>
          </x14:cfRule>
          <xm:sqref>U76:U79</xm:sqref>
        </x14:conditionalFormatting>
        <x14:conditionalFormatting xmlns:xm="http://schemas.microsoft.com/office/excel/2006/main">
          <x14:cfRule type="expression" priority="450" id="{643E357C-F564-4D1E-BDAE-8D1122E30BEE}">
            <xm:f>AND(T12&gt;=Einstellungen!$D$136,T12&lt;=Einstellungen!$E$136)</xm:f>
            <x14:dxf>
              <fill>
                <patternFill>
                  <bgColor rgb="FF00B050"/>
                </patternFill>
              </fill>
            </x14:dxf>
          </x14:cfRule>
          <x14:cfRule type="expression" priority="451" id="{811DCA40-5BC7-4A00-A703-7CFBF9543AC6}">
            <xm:f>AND(T12&gt;=Einstellungen!$D$135,T12&lt;=Einstellungen!$E$135)</xm:f>
            <x14:dxf>
              <fill>
                <patternFill>
                  <bgColor rgb="FF00B050"/>
                </patternFill>
              </fill>
            </x14:dxf>
          </x14:cfRule>
          <x14:cfRule type="expression" priority="452" id="{E70AA3CC-B219-4B7F-9B8F-5F5FC2520E83}">
            <xm:f>AND(T12&gt;=Einstellungen!$D$134,T12&lt;=Einstellungen!$E$134)</xm:f>
            <x14:dxf>
              <fill>
                <patternFill>
                  <bgColor rgb="FF00B050"/>
                </patternFill>
              </fill>
            </x14:dxf>
          </x14:cfRule>
          <x14:cfRule type="expression" priority="453" id="{1D7FA445-5C2E-4E03-8882-4E5531C8ACED}">
            <xm:f>AND(T12&gt;=Einstellungen!$D$133,T12&lt;=Einstellungen!$E$133)</xm:f>
            <x14:dxf>
              <fill>
                <patternFill>
                  <bgColor rgb="FF00B050"/>
                </patternFill>
              </fill>
            </x14:dxf>
          </x14:cfRule>
          <x14:cfRule type="expression" priority="454" id="{FCE2348D-C2EA-4B37-B392-A5AAA1D9DCFF}">
            <xm:f>AND(T12&gt;=Einstellungen!$D$132,T12&lt;=Einstellungen!$E$132)</xm:f>
            <x14:dxf>
              <fill>
                <patternFill>
                  <bgColor rgb="FF00B050"/>
                </patternFill>
              </fill>
            </x14:dxf>
          </x14:cfRule>
          <x14:cfRule type="expression" priority="455" id="{157B0E84-EF3B-4AF3-B75C-BE9AECD87E1F}">
            <xm:f>AND(T12&gt;=Einstellungen!$D$131,T12&lt;=Einstellungen!$E$131)</xm:f>
            <x14:dxf>
              <fill>
                <patternFill>
                  <bgColor rgb="FF00B050"/>
                </patternFill>
              </fill>
            </x14:dxf>
          </x14:cfRule>
          <x14:cfRule type="expression" priority="456" id="{1AF3F408-96EA-4F6B-BAD0-8D227803619D}">
            <xm:f>AND(T12&gt;=Einstellungen!$D$130,T12&lt;=Einstellungen!$E$130)</xm:f>
            <x14:dxf>
              <fill>
                <patternFill>
                  <bgColor rgb="FF00B050"/>
                </patternFill>
              </fill>
            </x14:dxf>
          </x14:cfRule>
          <x14:cfRule type="expression" priority="457" id="{3E80458E-F255-4ADD-A6F2-C1D70DD9998D}">
            <xm:f>AND(T12&gt;=Einstellungen!$D$129,T12&lt;=Einstellungen!$E$129)</xm:f>
            <x14:dxf>
              <fill>
                <patternFill>
                  <bgColor rgb="FF00B050"/>
                </patternFill>
              </fill>
            </x14:dxf>
          </x14:cfRule>
          <x14:cfRule type="expression" priority="458" id="{57243F7B-F0BD-453B-B9FE-45D35FA9383F}">
            <xm:f>AND(T12&gt;=Einstellungen!$D$128,T12&lt;=Einstellungen!$E$128)</xm:f>
            <x14:dxf>
              <fill>
                <patternFill>
                  <bgColor rgb="FF00B050"/>
                </patternFill>
              </fill>
            </x14:dxf>
          </x14:cfRule>
          <x14:cfRule type="expression" priority="459" id="{1EC7FC6B-1C80-45FC-839F-5E8AA03328D3}">
            <xm:f>AND(T12&gt;=Einstellungen!$D$127,T12&lt;=Einstellungen!$E$127)</xm:f>
            <x14:dxf>
              <fill>
                <patternFill>
                  <bgColor rgb="FF00B050"/>
                </patternFill>
              </fill>
            </x14:dxf>
          </x14:cfRule>
          <xm:sqref>U17 U19 U21 U23 U25 U27 U29 U31 U33 U39 U41 U43 U45 U47 U53 U55 U57 U59 U61 U67 U69 U71 U73 U75 U81 U83 U85 U35 U37 U49 U51 U63 U65 U77 U79 U13 U15</xm:sqref>
        </x14:conditionalFormatting>
        <x14:conditionalFormatting xmlns:xm="http://schemas.microsoft.com/office/excel/2006/main">
          <x14:cfRule type="expression" priority="440" id="{BD16BFF6-006F-4A61-A1A3-6B32F346E4B1}">
            <xm:f>AND(T12&gt;=Einstellungen!$D$136,T12&lt;=Einstellungen!$E$136)</xm:f>
            <x14:dxf>
              <fill>
                <patternFill>
                  <bgColor rgb="FF00B050"/>
                </patternFill>
              </fill>
            </x14:dxf>
          </x14:cfRule>
          <x14:cfRule type="expression" priority="441" id="{141D417B-64CC-4833-BD78-9B880E0A7727}">
            <xm:f>AND(T12&gt;=Einstellungen!$D$135,T12&lt;=Einstellungen!$E$135)</xm:f>
            <x14:dxf>
              <fill>
                <patternFill>
                  <bgColor rgb="FF00B050"/>
                </patternFill>
              </fill>
            </x14:dxf>
          </x14:cfRule>
          <x14:cfRule type="expression" priority="442" id="{425F621D-9632-4997-93A0-282FFACF97D8}">
            <xm:f>AND(T12&gt;=Einstellungen!$D$134,T12&lt;=Einstellungen!$E$134)</xm:f>
            <x14:dxf>
              <fill>
                <patternFill>
                  <bgColor rgb="FF00B050"/>
                </patternFill>
              </fill>
            </x14:dxf>
          </x14:cfRule>
          <x14:cfRule type="expression" priority="443" id="{E2B8DD39-1AFE-473B-AFAB-A332AD659BAF}">
            <xm:f>AND(T12&gt;=Einstellungen!$D$133,T12&lt;=Einstellungen!$E$133)</xm:f>
            <x14:dxf>
              <fill>
                <patternFill>
                  <bgColor rgb="FF00B050"/>
                </patternFill>
              </fill>
            </x14:dxf>
          </x14:cfRule>
          <x14:cfRule type="expression" priority="444" id="{37C2E84C-44C9-4806-AAD1-8B17A8BCD8C0}">
            <xm:f>AND(T12&gt;=Einstellungen!$D$132,T12&lt;=Einstellungen!$E$132)</xm:f>
            <x14:dxf>
              <fill>
                <patternFill>
                  <bgColor rgb="FF00B050"/>
                </patternFill>
              </fill>
            </x14:dxf>
          </x14:cfRule>
          <x14:cfRule type="expression" priority="445" id="{B512B8C7-5DC2-4056-B542-70B7C99C2478}">
            <xm:f>AND(T12&gt;=Einstellungen!$D$131,T12&lt;=Einstellungen!$E$131)</xm:f>
            <x14:dxf>
              <fill>
                <patternFill>
                  <bgColor rgb="FF00B050"/>
                </patternFill>
              </fill>
            </x14:dxf>
          </x14:cfRule>
          <x14:cfRule type="expression" priority="446" id="{C2D1ED8A-38FD-43A3-BEDA-9ED68101E98C}">
            <xm:f>AND(T12&gt;=Einstellungen!$D$130,T12&lt;=Einstellungen!$E$130)</xm:f>
            <x14:dxf>
              <fill>
                <patternFill>
                  <bgColor rgb="FF00B050"/>
                </patternFill>
              </fill>
            </x14:dxf>
          </x14:cfRule>
          <x14:cfRule type="expression" priority="447" id="{C51FC33A-5F8E-4102-AEE4-0DE4041878A3}">
            <xm:f>AND(T12&gt;=Einstellungen!$D$129,T12&lt;=Einstellungen!$E$129)</xm:f>
            <x14:dxf>
              <fill>
                <patternFill>
                  <bgColor rgb="FF00B050"/>
                </patternFill>
              </fill>
            </x14:dxf>
          </x14:cfRule>
          <x14:cfRule type="expression" priority="448" id="{B7DF1983-CD1B-4D38-8D91-D4E219880DEE}">
            <xm:f>AND(T12&gt;=Einstellungen!$D$128,T12&lt;=Einstellungen!$E$128)</xm:f>
            <x14:dxf>
              <fill>
                <patternFill>
                  <bgColor rgb="FF00B050"/>
                </patternFill>
              </fill>
            </x14:dxf>
          </x14:cfRule>
          <x14:cfRule type="expression" priority="449" id="{1157A2CB-3245-422C-AAD2-4335DCCF5F83}">
            <xm:f>AND(T12&gt;=Einstellungen!$D$127,T12&lt;=Einstellungen!$E$127)</xm:f>
            <x14:dxf>
              <fill>
                <patternFill>
                  <bgColor rgb="FF00B050"/>
                </patternFill>
              </fill>
            </x14:dxf>
          </x14:cfRule>
          <xm:sqref>U12 U16 U18 U20 U22 U24 U26 U28 U30 U32 U38 U40 U42 U44 U46 U52 U54 U56 U58 U60 U66 U68 U70 U72 U74 U80 U82 U84 U34 U36 U48 U50 U62 U64 U76 U78 U14</xm:sqref>
        </x14:conditionalFormatting>
        <x14:conditionalFormatting xmlns:xm="http://schemas.microsoft.com/office/excel/2006/main">
          <x14:cfRule type="expression" priority="439" id="{C9FC40C2-CC27-41D0-8B6B-EB77819572CA}">
            <xm:f>AND(Einstellungen!$F$49="x")</xm:f>
            <x14:dxf>
              <fill>
                <patternFill>
                  <bgColor theme="0" tint="-0.14996795556505021"/>
                </patternFill>
              </fill>
            </x14:dxf>
          </x14:cfRule>
          <xm:sqref>AD20:AD23 AD34:AD37 AD48:AD51 AD62:AD65 AD76:AD79</xm:sqref>
        </x14:conditionalFormatting>
        <x14:conditionalFormatting xmlns:xm="http://schemas.microsoft.com/office/excel/2006/main">
          <x14:cfRule type="expression" priority="438" id="{1BE728E7-DBF1-4741-B764-1870E95B5501}">
            <xm:f>AND(Einstellungen!$F$49="x")</xm:f>
            <x14:dxf>
              <fill>
                <patternFill>
                  <bgColor theme="0" tint="-0.14996795556505021"/>
                </patternFill>
              </fill>
            </x14:dxf>
          </x14:cfRule>
          <xm:sqref>AD20:AD23</xm:sqref>
        </x14:conditionalFormatting>
        <x14:conditionalFormatting xmlns:xm="http://schemas.microsoft.com/office/excel/2006/main">
          <x14:cfRule type="expression" priority="437" id="{B031C91B-0C5A-4934-911F-35D93B7FD2B4}">
            <xm:f>AND(Einstellungen!$F$49="x")</xm:f>
            <x14:dxf>
              <fill>
                <patternFill>
                  <bgColor theme="0" tint="-0.14996795556505021"/>
                </patternFill>
              </fill>
            </x14:dxf>
          </x14:cfRule>
          <xm:sqref>AD34:AD37</xm:sqref>
        </x14:conditionalFormatting>
        <x14:conditionalFormatting xmlns:xm="http://schemas.microsoft.com/office/excel/2006/main">
          <x14:cfRule type="expression" priority="436" id="{415068D4-9D42-4B89-861C-5316485199CA}">
            <xm:f>AND(Einstellungen!$F$49="x")</xm:f>
            <x14:dxf>
              <fill>
                <patternFill>
                  <bgColor theme="0" tint="-0.14996795556505021"/>
                </patternFill>
              </fill>
            </x14:dxf>
          </x14:cfRule>
          <xm:sqref>AD48:AD51</xm:sqref>
        </x14:conditionalFormatting>
        <x14:conditionalFormatting xmlns:xm="http://schemas.microsoft.com/office/excel/2006/main">
          <x14:cfRule type="expression" priority="435" id="{D931E209-D0F3-40BB-9272-B1C2E5325EED}">
            <xm:f>AND(Einstellungen!$F$49="x")</xm:f>
            <x14:dxf>
              <fill>
                <patternFill>
                  <bgColor theme="0" tint="-0.14996795556505021"/>
                </patternFill>
              </fill>
            </x14:dxf>
          </x14:cfRule>
          <xm:sqref>AD62:AD65</xm:sqref>
        </x14:conditionalFormatting>
        <x14:conditionalFormatting xmlns:xm="http://schemas.microsoft.com/office/excel/2006/main">
          <x14:cfRule type="expression" priority="434" id="{4D008777-23AF-4D7D-B0A7-095BA764FD84}">
            <xm:f>AND(Einstellungen!$F$49="x")</xm:f>
            <x14:dxf>
              <fill>
                <patternFill>
                  <bgColor theme="0" tint="-0.14996795556505021"/>
                </patternFill>
              </fill>
            </x14:dxf>
          </x14:cfRule>
          <xm:sqref>AD76:AD79</xm:sqref>
        </x14:conditionalFormatting>
        <x14:conditionalFormatting xmlns:xm="http://schemas.microsoft.com/office/excel/2006/main">
          <x14:cfRule type="expression" priority="424" id="{E713CC18-5A43-441C-BEE3-F2945B1B9D81}">
            <xm:f>AND(AC12&gt;=Einstellungen!$D$136,AC12&lt;=Einstellungen!$E$136)</xm:f>
            <x14:dxf>
              <fill>
                <patternFill>
                  <bgColor rgb="FF00B050"/>
                </patternFill>
              </fill>
            </x14:dxf>
          </x14:cfRule>
          <x14:cfRule type="expression" priority="425" id="{DF4179D8-C986-44ED-B31A-28E83FFA131F}">
            <xm:f>AND(AC12&gt;=Einstellungen!$D$135,AC12&lt;=Einstellungen!$E$135)</xm:f>
            <x14:dxf>
              <fill>
                <patternFill>
                  <bgColor rgb="FF00B050"/>
                </patternFill>
              </fill>
            </x14:dxf>
          </x14:cfRule>
          <x14:cfRule type="expression" priority="426" id="{60F12A73-483A-4126-ACAD-639B1303749D}">
            <xm:f>AND(AC12&gt;=Einstellungen!$D$134,AC12&lt;=Einstellungen!$E$134)</xm:f>
            <x14:dxf>
              <fill>
                <patternFill>
                  <bgColor rgb="FF00B050"/>
                </patternFill>
              </fill>
            </x14:dxf>
          </x14:cfRule>
          <x14:cfRule type="expression" priority="427" id="{CF5304E7-10D1-4332-8C52-0A416077E2DF}">
            <xm:f>AND(AC12&gt;=Einstellungen!$D$133,AC12&lt;=Einstellungen!$E$133)</xm:f>
            <x14:dxf>
              <fill>
                <patternFill>
                  <bgColor rgb="FF00B050"/>
                </patternFill>
              </fill>
            </x14:dxf>
          </x14:cfRule>
          <x14:cfRule type="expression" priority="428" id="{89200E12-18BE-4C42-859E-AFAC6F597FC6}">
            <xm:f>AND(AC12&gt;=Einstellungen!$D$132,AC12&lt;=Einstellungen!$E$132)</xm:f>
            <x14:dxf>
              <fill>
                <patternFill>
                  <bgColor rgb="FF00B050"/>
                </patternFill>
              </fill>
            </x14:dxf>
          </x14:cfRule>
          <x14:cfRule type="expression" priority="429" id="{CFB41A6B-DFDC-470A-BE5B-9B8FC9856F29}">
            <xm:f>AND(AC12&gt;=Einstellungen!$D$131,AC12&lt;=Einstellungen!$E$131)</xm:f>
            <x14:dxf>
              <fill>
                <patternFill>
                  <bgColor rgb="FF00B050"/>
                </patternFill>
              </fill>
            </x14:dxf>
          </x14:cfRule>
          <x14:cfRule type="expression" priority="430" id="{1C9ADABA-7D00-415A-A23E-F52C27152658}">
            <xm:f>AND(AC12&gt;=Einstellungen!$D$130,AC12&lt;=Einstellungen!$E$130)</xm:f>
            <x14:dxf>
              <fill>
                <patternFill>
                  <bgColor rgb="FF00B050"/>
                </patternFill>
              </fill>
            </x14:dxf>
          </x14:cfRule>
          <x14:cfRule type="expression" priority="431" id="{DB8309DE-826E-41F5-BEF8-E5942B6731FC}">
            <xm:f>AND(AC12&gt;=Einstellungen!$D$129,AC12&lt;=Einstellungen!$E$129)</xm:f>
            <x14:dxf>
              <fill>
                <patternFill>
                  <bgColor rgb="FF00B050"/>
                </patternFill>
              </fill>
            </x14:dxf>
          </x14:cfRule>
          <x14:cfRule type="expression" priority="432" id="{A716F9C9-6A3F-4755-AE30-32C790A792BB}">
            <xm:f>AND(AC12&gt;=Einstellungen!$D$128,AC12&lt;=Einstellungen!$E$128)</xm:f>
            <x14:dxf>
              <fill>
                <patternFill>
                  <bgColor rgb="FF00B050"/>
                </patternFill>
              </fill>
            </x14:dxf>
          </x14:cfRule>
          <x14:cfRule type="expression" priority="433" id="{9E299DB2-82CB-482C-924F-B3A2BC639E40}">
            <xm:f>AND(AC12&gt;=Einstellungen!$D$127,AC12&lt;=Einstellungen!$E$127)</xm:f>
            <x14:dxf>
              <fill>
                <patternFill>
                  <bgColor rgb="FF00B050"/>
                </patternFill>
              </fill>
            </x14:dxf>
          </x14:cfRule>
          <xm:sqref>AD17 AD19 AD21 AD23 AD25 AD27 AD29 AD31 AD33 AD39 AD41 AD43 AD45 AD47 AD53 AD55 AD57 AD59 AD61 AD67 AD69 AD71 AD73 AD75 AD81 AD83 AD85 AD35 AD37 AD49 AD51 AD63 AD65 AD77 AD79 AD13 AD15</xm:sqref>
        </x14:conditionalFormatting>
        <x14:conditionalFormatting xmlns:xm="http://schemas.microsoft.com/office/excel/2006/main">
          <x14:cfRule type="expression" priority="414" id="{E8A800F4-7A01-41BC-A5BC-C663BF1C5E30}">
            <xm:f>AND(AC12&gt;=Einstellungen!$D$136,AC12&lt;=Einstellungen!$E$136)</xm:f>
            <x14:dxf>
              <fill>
                <patternFill>
                  <bgColor rgb="FF00B050"/>
                </patternFill>
              </fill>
            </x14:dxf>
          </x14:cfRule>
          <x14:cfRule type="expression" priority="415" id="{8CA5F3FE-817F-4398-9643-117125560A74}">
            <xm:f>AND(AC12&gt;=Einstellungen!$D$135,AC12&lt;=Einstellungen!$E$135)</xm:f>
            <x14:dxf>
              <fill>
                <patternFill>
                  <bgColor rgb="FF00B050"/>
                </patternFill>
              </fill>
            </x14:dxf>
          </x14:cfRule>
          <x14:cfRule type="expression" priority="416" id="{003D841A-1510-448A-AC12-6C83422106A8}">
            <xm:f>AND(AC12&gt;=Einstellungen!$D$134,AC12&lt;=Einstellungen!$E$134)</xm:f>
            <x14:dxf>
              <fill>
                <patternFill>
                  <bgColor rgb="FF00B050"/>
                </patternFill>
              </fill>
            </x14:dxf>
          </x14:cfRule>
          <x14:cfRule type="expression" priority="417" id="{BF43FDEB-BD5D-4E25-BBF5-3DB74D411E1B}">
            <xm:f>AND(AC12&gt;=Einstellungen!$D$133,AC12&lt;=Einstellungen!$E$133)</xm:f>
            <x14:dxf>
              <fill>
                <patternFill>
                  <bgColor rgb="FF00B050"/>
                </patternFill>
              </fill>
            </x14:dxf>
          </x14:cfRule>
          <x14:cfRule type="expression" priority="418" id="{67CFFE57-7995-41D2-B468-A2F6DF2E6CA0}">
            <xm:f>AND(AC12&gt;=Einstellungen!$D$132,AC12&lt;=Einstellungen!$E$132)</xm:f>
            <x14:dxf>
              <fill>
                <patternFill>
                  <bgColor rgb="FF00B050"/>
                </patternFill>
              </fill>
            </x14:dxf>
          </x14:cfRule>
          <x14:cfRule type="expression" priority="419" id="{48DE4BB8-31BF-42A4-81DB-CFC2A8524803}">
            <xm:f>AND(AC12&gt;=Einstellungen!$D$131,AC12&lt;=Einstellungen!$E$131)</xm:f>
            <x14:dxf>
              <fill>
                <patternFill>
                  <bgColor rgb="FF00B050"/>
                </patternFill>
              </fill>
            </x14:dxf>
          </x14:cfRule>
          <x14:cfRule type="expression" priority="420" id="{A7460141-BEA8-4517-BA42-16122FEC18A4}">
            <xm:f>AND(AC12&gt;=Einstellungen!$D$130,AC12&lt;=Einstellungen!$E$130)</xm:f>
            <x14:dxf>
              <fill>
                <patternFill>
                  <bgColor rgb="FF00B050"/>
                </patternFill>
              </fill>
            </x14:dxf>
          </x14:cfRule>
          <x14:cfRule type="expression" priority="421" id="{0D8C9743-7B66-4B72-8319-08E43C3BADC3}">
            <xm:f>AND(AC12&gt;=Einstellungen!$D$129,AC12&lt;=Einstellungen!$E$129)</xm:f>
            <x14:dxf>
              <fill>
                <patternFill>
                  <bgColor rgb="FF00B050"/>
                </patternFill>
              </fill>
            </x14:dxf>
          </x14:cfRule>
          <x14:cfRule type="expression" priority="422" id="{B243B74D-0A20-485D-8E33-65F69E8578BB}">
            <xm:f>AND(AC12&gt;=Einstellungen!$D$128,AC12&lt;=Einstellungen!$E$128)</xm:f>
            <x14:dxf>
              <fill>
                <patternFill>
                  <bgColor rgb="FF00B050"/>
                </patternFill>
              </fill>
            </x14:dxf>
          </x14:cfRule>
          <x14:cfRule type="expression" priority="423" id="{D989EB0B-A6DD-443A-AB11-4D074EF3D020}">
            <xm:f>AND(AC12&gt;=Einstellungen!$D$127,AC12&lt;=Einstellungen!$E$127)</xm:f>
            <x14:dxf>
              <fill>
                <patternFill>
                  <bgColor rgb="FF00B050"/>
                </patternFill>
              </fill>
            </x14:dxf>
          </x14:cfRule>
          <xm:sqref>AD12 AD16 AD18 AD20 AD22 AD24 AD26 AD28 AD30 AD32 AD38 AD40 AD42 AD44 AD46 AD52 AD54 AD56 AD58 AD60 AD66 AD68 AD70 AD72 AD74 AD80 AD82 AD84 AD34 AD36 AD48 AD50 AD62 AD64 AD76 AD78 AD14</xm:sqref>
        </x14:conditionalFormatting>
        <x14:conditionalFormatting xmlns:xm="http://schemas.microsoft.com/office/excel/2006/main">
          <x14:cfRule type="expression" priority="413" id="{C4C1988E-C04C-42AB-9F66-3D56763D2545}">
            <xm:f>AND(Einstellungen!$F$49="x")</xm:f>
            <x14:dxf>
              <fill>
                <patternFill>
                  <bgColor theme="0" tint="-0.14996795556505021"/>
                </patternFill>
              </fill>
            </x14:dxf>
          </x14:cfRule>
          <xm:sqref>AM20:AM23 AM34:AM37 AM48:AM51 AM62:AM65 AM76:AM79</xm:sqref>
        </x14:conditionalFormatting>
        <x14:conditionalFormatting xmlns:xm="http://schemas.microsoft.com/office/excel/2006/main">
          <x14:cfRule type="expression" priority="412" id="{BBCD8A56-9BBA-45C9-9BCC-99102AA8C0B4}">
            <xm:f>AND(Einstellungen!$F$49="x")</xm:f>
            <x14:dxf>
              <fill>
                <patternFill>
                  <bgColor theme="0" tint="-0.14996795556505021"/>
                </patternFill>
              </fill>
            </x14:dxf>
          </x14:cfRule>
          <xm:sqref>AM20:AM23</xm:sqref>
        </x14:conditionalFormatting>
        <x14:conditionalFormatting xmlns:xm="http://schemas.microsoft.com/office/excel/2006/main">
          <x14:cfRule type="expression" priority="411" id="{723AA5CC-BE0F-482F-BDC8-E17DF2DC9255}">
            <xm:f>AND(Einstellungen!$F$49="x")</xm:f>
            <x14:dxf>
              <fill>
                <patternFill>
                  <bgColor theme="0" tint="-0.14996795556505021"/>
                </patternFill>
              </fill>
            </x14:dxf>
          </x14:cfRule>
          <xm:sqref>AM34:AM37</xm:sqref>
        </x14:conditionalFormatting>
        <x14:conditionalFormatting xmlns:xm="http://schemas.microsoft.com/office/excel/2006/main">
          <x14:cfRule type="expression" priority="410" id="{0EE3654A-C518-4627-A573-12C238F350E7}">
            <xm:f>AND(Einstellungen!$F$49="x")</xm:f>
            <x14:dxf>
              <fill>
                <patternFill>
                  <bgColor theme="0" tint="-0.14996795556505021"/>
                </patternFill>
              </fill>
            </x14:dxf>
          </x14:cfRule>
          <xm:sqref>AM48:AM51</xm:sqref>
        </x14:conditionalFormatting>
        <x14:conditionalFormatting xmlns:xm="http://schemas.microsoft.com/office/excel/2006/main">
          <x14:cfRule type="expression" priority="409" id="{8C82E10E-EE49-4C62-970E-7BFB8E44D95B}">
            <xm:f>AND(Einstellungen!$F$49="x")</xm:f>
            <x14:dxf>
              <fill>
                <patternFill>
                  <bgColor theme="0" tint="-0.14996795556505021"/>
                </patternFill>
              </fill>
            </x14:dxf>
          </x14:cfRule>
          <xm:sqref>AM62:AM65</xm:sqref>
        </x14:conditionalFormatting>
        <x14:conditionalFormatting xmlns:xm="http://schemas.microsoft.com/office/excel/2006/main">
          <x14:cfRule type="expression" priority="408" id="{BAF8140C-DE21-48D8-9BEA-190355E2F51D}">
            <xm:f>AND(Einstellungen!$F$49="x")</xm:f>
            <x14:dxf>
              <fill>
                <patternFill>
                  <bgColor theme="0" tint="-0.14996795556505021"/>
                </patternFill>
              </fill>
            </x14:dxf>
          </x14:cfRule>
          <xm:sqref>AM76:AM79</xm:sqref>
        </x14:conditionalFormatting>
        <x14:conditionalFormatting xmlns:xm="http://schemas.microsoft.com/office/excel/2006/main">
          <x14:cfRule type="expression" priority="398" id="{4A9B8E3C-A4DE-4E7F-987D-A5FA32D19774}">
            <xm:f>AND(AL12&gt;=Einstellungen!$D$136,AL12&lt;=Einstellungen!$E$136)</xm:f>
            <x14:dxf>
              <fill>
                <patternFill>
                  <bgColor rgb="FF00B050"/>
                </patternFill>
              </fill>
            </x14:dxf>
          </x14:cfRule>
          <x14:cfRule type="expression" priority="399" id="{9FF15CC8-6C57-4E18-B81E-B2F34F4A6A4E}">
            <xm:f>AND(AL12&gt;=Einstellungen!$D$135,AL12&lt;=Einstellungen!$E$135)</xm:f>
            <x14:dxf>
              <fill>
                <patternFill>
                  <bgColor rgb="FF00B050"/>
                </patternFill>
              </fill>
            </x14:dxf>
          </x14:cfRule>
          <x14:cfRule type="expression" priority="400" id="{7C65C829-C1CC-49B6-8F6A-E893E3AB5E44}">
            <xm:f>AND(AL12&gt;=Einstellungen!$D$134,AL12&lt;=Einstellungen!$E$134)</xm:f>
            <x14:dxf>
              <fill>
                <patternFill>
                  <bgColor rgb="FF00B050"/>
                </patternFill>
              </fill>
            </x14:dxf>
          </x14:cfRule>
          <x14:cfRule type="expression" priority="401" id="{08035F4D-3D8F-42E6-BC05-0AD894BF5CF7}">
            <xm:f>AND(AL12&gt;=Einstellungen!$D$133,AL12&lt;=Einstellungen!$E$133)</xm:f>
            <x14:dxf>
              <fill>
                <patternFill>
                  <bgColor rgb="FF00B050"/>
                </patternFill>
              </fill>
            </x14:dxf>
          </x14:cfRule>
          <x14:cfRule type="expression" priority="402" id="{C09A90F3-9B02-487B-8E18-E0DBC09ACD10}">
            <xm:f>AND(AL12&gt;=Einstellungen!$D$132,AL12&lt;=Einstellungen!$E$132)</xm:f>
            <x14:dxf>
              <fill>
                <patternFill>
                  <bgColor rgb="FF00B050"/>
                </patternFill>
              </fill>
            </x14:dxf>
          </x14:cfRule>
          <x14:cfRule type="expression" priority="403" id="{B6D3255C-02B3-45F2-9124-01E11AF9F1F4}">
            <xm:f>AND(AL12&gt;=Einstellungen!$D$131,AL12&lt;=Einstellungen!$E$131)</xm:f>
            <x14:dxf>
              <fill>
                <patternFill>
                  <bgColor rgb="FF00B050"/>
                </patternFill>
              </fill>
            </x14:dxf>
          </x14:cfRule>
          <x14:cfRule type="expression" priority="404" id="{B7D8AF89-1FBF-42FC-88EE-C2C99AA720A5}">
            <xm:f>AND(AL12&gt;=Einstellungen!$D$130,AL12&lt;=Einstellungen!$E$130)</xm:f>
            <x14:dxf>
              <fill>
                <patternFill>
                  <bgColor rgb="FF00B050"/>
                </patternFill>
              </fill>
            </x14:dxf>
          </x14:cfRule>
          <x14:cfRule type="expression" priority="405" id="{34F2A9E8-21E3-4A84-A0D4-A427B324CA40}">
            <xm:f>AND(AL12&gt;=Einstellungen!$D$129,AL12&lt;=Einstellungen!$E$129)</xm:f>
            <x14:dxf>
              <fill>
                <patternFill>
                  <bgColor rgb="FF00B050"/>
                </patternFill>
              </fill>
            </x14:dxf>
          </x14:cfRule>
          <x14:cfRule type="expression" priority="406" id="{80961C58-DDBA-4427-B71D-D3F12B4DCC0A}">
            <xm:f>AND(AL12&gt;=Einstellungen!$D$128,AL12&lt;=Einstellungen!$E$128)</xm:f>
            <x14:dxf>
              <fill>
                <patternFill>
                  <bgColor rgb="FF00B050"/>
                </patternFill>
              </fill>
            </x14:dxf>
          </x14:cfRule>
          <x14:cfRule type="expression" priority="407" id="{7CDB268A-B25E-4CA0-93AC-1A098882E0E6}">
            <xm:f>AND(AL12&gt;=Einstellungen!$D$127,AL12&lt;=Einstellungen!$E$127)</xm:f>
            <x14:dxf>
              <fill>
                <patternFill>
                  <bgColor rgb="FF00B050"/>
                </patternFill>
              </fill>
            </x14:dxf>
          </x14:cfRule>
          <xm:sqref>AM17 AM19 AM21 AM23 AM25 AM27 AM29 AM31 AM33 AM39 AM41 AM43 AM45 AM47 AM53 AM55 AM57 AM59 AM61 AM67 AM69 AM71 AM73 AM75 AM81 AM83 AM85 AM35 AM37 AM49 AM51 AM63 AM65 AM77 AM79 AM13 AM15</xm:sqref>
        </x14:conditionalFormatting>
        <x14:conditionalFormatting xmlns:xm="http://schemas.microsoft.com/office/excel/2006/main">
          <x14:cfRule type="expression" priority="388" id="{26D9E583-0C88-4DEA-AAF7-E0C76F5B84D2}">
            <xm:f>AND(AL12&gt;=Einstellungen!$D$136,AL12&lt;=Einstellungen!$E$136)</xm:f>
            <x14:dxf>
              <fill>
                <patternFill>
                  <bgColor rgb="FF00B050"/>
                </patternFill>
              </fill>
            </x14:dxf>
          </x14:cfRule>
          <x14:cfRule type="expression" priority="389" id="{E33B2692-AC6E-463C-8929-BA6F1E99A8C3}">
            <xm:f>AND(AL12&gt;=Einstellungen!$D$135,AL12&lt;=Einstellungen!$E$135)</xm:f>
            <x14:dxf>
              <fill>
                <patternFill>
                  <bgColor rgb="FF00B050"/>
                </patternFill>
              </fill>
            </x14:dxf>
          </x14:cfRule>
          <x14:cfRule type="expression" priority="390" id="{EF70AEBB-E24D-458A-A3E1-EB7BCC93EC6E}">
            <xm:f>AND(AL12&gt;=Einstellungen!$D$134,AL12&lt;=Einstellungen!$E$134)</xm:f>
            <x14:dxf>
              <fill>
                <patternFill>
                  <bgColor rgb="FF00B050"/>
                </patternFill>
              </fill>
            </x14:dxf>
          </x14:cfRule>
          <x14:cfRule type="expression" priority="391" id="{8B478E44-2121-490D-B101-F4E903FE822A}">
            <xm:f>AND(AL12&gt;=Einstellungen!$D$133,AL12&lt;=Einstellungen!$E$133)</xm:f>
            <x14:dxf>
              <fill>
                <patternFill>
                  <bgColor rgb="FF00B050"/>
                </patternFill>
              </fill>
            </x14:dxf>
          </x14:cfRule>
          <x14:cfRule type="expression" priority="392" id="{BD318919-B86F-4ADF-A256-3AFE57B1CD4D}">
            <xm:f>AND(AL12&gt;=Einstellungen!$D$132,AL12&lt;=Einstellungen!$E$132)</xm:f>
            <x14:dxf>
              <fill>
                <patternFill>
                  <bgColor rgb="FF00B050"/>
                </patternFill>
              </fill>
            </x14:dxf>
          </x14:cfRule>
          <x14:cfRule type="expression" priority="393" id="{B0B9FC20-A201-4831-9350-D2497AF221F9}">
            <xm:f>AND(AL12&gt;=Einstellungen!$D$131,AL12&lt;=Einstellungen!$E$131)</xm:f>
            <x14:dxf>
              <fill>
                <patternFill>
                  <bgColor rgb="FF00B050"/>
                </patternFill>
              </fill>
            </x14:dxf>
          </x14:cfRule>
          <x14:cfRule type="expression" priority="394" id="{497816B5-7EBB-4EE7-BBC1-1E5F79EB00EC}">
            <xm:f>AND(AL12&gt;=Einstellungen!$D$130,AL12&lt;=Einstellungen!$E$130)</xm:f>
            <x14:dxf>
              <fill>
                <patternFill>
                  <bgColor rgb="FF00B050"/>
                </patternFill>
              </fill>
            </x14:dxf>
          </x14:cfRule>
          <x14:cfRule type="expression" priority="395" id="{82302093-3BD9-4B46-BD95-10C2E6DEC0CB}">
            <xm:f>AND(AL12&gt;=Einstellungen!$D$129,AL12&lt;=Einstellungen!$E$129)</xm:f>
            <x14:dxf>
              <fill>
                <patternFill>
                  <bgColor rgb="FF00B050"/>
                </patternFill>
              </fill>
            </x14:dxf>
          </x14:cfRule>
          <x14:cfRule type="expression" priority="396" id="{DE018265-59B8-4441-ABF3-EE7BA02BE067}">
            <xm:f>AND(AL12&gt;=Einstellungen!$D$128,AL12&lt;=Einstellungen!$E$128)</xm:f>
            <x14:dxf>
              <fill>
                <patternFill>
                  <bgColor rgb="FF00B050"/>
                </patternFill>
              </fill>
            </x14:dxf>
          </x14:cfRule>
          <x14:cfRule type="expression" priority="397" id="{ADD322CB-EC31-48E1-BE4C-58465196698A}">
            <xm:f>AND(AL12&gt;=Einstellungen!$D$127,AL12&lt;=Einstellungen!$E$127)</xm:f>
            <x14:dxf>
              <fill>
                <patternFill>
                  <bgColor rgb="FF00B050"/>
                </patternFill>
              </fill>
            </x14:dxf>
          </x14:cfRule>
          <xm:sqref>AM12 AM16 AM18 AM20 AM22 AM24 AM26 AM28 AM30 AM32 AM38 AM40 AM42 AM44 AM46 AM52 AM54 AM56 AM58 AM60 AM66 AM68 AM70 AM72 AM74 AM80 AM82 AM84 AM34 AM36 AM48 AM50 AM62 AM64 AM76 AM78 AM14</xm:sqref>
        </x14:conditionalFormatting>
        <x14:conditionalFormatting xmlns:xm="http://schemas.microsoft.com/office/excel/2006/main">
          <x14:cfRule type="expression" priority="387" id="{53DD0C5D-DF15-46AD-BD2F-84DBD7EACBF1}">
            <xm:f>AND(Einstellungen!$F$49="x")</xm:f>
            <x14:dxf>
              <fill>
                <patternFill>
                  <bgColor theme="0" tint="-0.14996795556505021"/>
                </patternFill>
              </fill>
            </x14:dxf>
          </x14:cfRule>
          <xm:sqref>AV20:AV23 AV34:AV37 AV48:AV51 AV62:AV65 AV76:AV79</xm:sqref>
        </x14:conditionalFormatting>
        <x14:conditionalFormatting xmlns:xm="http://schemas.microsoft.com/office/excel/2006/main">
          <x14:cfRule type="expression" priority="386" id="{934D05E9-5EE1-40A0-863F-8999B8530E32}">
            <xm:f>AND(Einstellungen!$F$49="x")</xm:f>
            <x14:dxf>
              <fill>
                <patternFill>
                  <bgColor theme="0" tint="-0.14996795556505021"/>
                </patternFill>
              </fill>
            </x14:dxf>
          </x14:cfRule>
          <xm:sqref>AV20:AV23</xm:sqref>
        </x14:conditionalFormatting>
        <x14:conditionalFormatting xmlns:xm="http://schemas.microsoft.com/office/excel/2006/main">
          <x14:cfRule type="expression" priority="385" id="{23BCABF2-7ADC-48D7-A144-16ADD1CBB8AF}">
            <xm:f>AND(Einstellungen!$F$49="x")</xm:f>
            <x14:dxf>
              <fill>
                <patternFill>
                  <bgColor theme="0" tint="-0.14996795556505021"/>
                </patternFill>
              </fill>
            </x14:dxf>
          </x14:cfRule>
          <xm:sqref>AV34:AV37</xm:sqref>
        </x14:conditionalFormatting>
        <x14:conditionalFormatting xmlns:xm="http://schemas.microsoft.com/office/excel/2006/main">
          <x14:cfRule type="expression" priority="384" id="{CEBB915F-A739-4B10-B4A8-9E182DC44A48}">
            <xm:f>AND(Einstellungen!$F$49="x")</xm:f>
            <x14:dxf>
              <fill>
                <patternFill>
                  <bgColor theme="0" tint="-0.14996795556505021"/>
                </patternFill>
              </fill>
            </x14:dxf>
          </x14:cfRule>
          <xm:sqref>AV48:AV51</xm:sqref>
        </x14:conditionalFormatting>
        <x14:conditionalFormatting xmlns:xm="http://schemas.microsoft.com/office/excel/2006/main">
          <x14:cfRule type="expression" priority="383" id="{A719A692-9785-435F-923F-221AF0D1DA01}">
            <xm:f>AND(Einstellungen!$F$49="x")</xm:f>
            <x14:dxf>
              <fill>
                <patternFill>
                  <bgColor theme="0" tint="-0.14996795556505021"/>
                </patternFill>
              </fill>
            </x14:dxf>
          </x14:cfRule>
          <xm:sqref>AV62:AV65</xm:sqref>
        </x14:conditionalFormatting>
        <x14:conditionalFormatting xmlns:xm="http://schemas.microsoft.com/office/excel/2006/main">
          <x14:cfRule type="expression" priority="382" id="{A134C1CE-9FBA-4187-81D3-FD2EAAF98575}">
            <xm:f>AND(Einstellungen!$F$49="x")</xm:f>
            <x14:dxf>
              <fill>
                <patternFill>
                  <bgColor theme="0" tint="-0.14996795556505021"/>
                </patternFill>
              </fill>
            </x14:dxf>
          </x14:cfRule>
          <xm:sqref>AV76:AV79</xm:sqref>
        </x14:conditionalFormatting>
        <x14:conditionalFormatting xmlns:xm="http://schemas.microsoft.com/office/excel/2006/main">
          <x14:cfRule type="expression" priority="372" id="{029A7992-6B3A-448F-B7B1-60F5746DDFC4}">
            <xm:f>AND(AU12&gt;=Einstellungen!$D$136,AU12&lt;=Einstellungen!$E$136)</xm:f>
            <x14:dxf>
              <fill>
                <patternFill>
                  <bgColor rgb="FF00B050"/>
                </patternFill>
              </fill>
            </x14:dxf>
          </x14:cfRule>
          <x14:cfRule type="expression" priority="373" id="{1227CCDA-338C-43FE-B46C-B6B13F47B998}">
            <xm:f>AND(AU12&gt;=Einstellungen!$D$135,AU12&lt;=Einstellungen!$E$135)</xm:f>
            <x14:dxf>
              <fill>
                <patternFill>
                  <bgColor rgb="FF00B050"/>
                </patternFill>
              </fill>
            </x14:dxf>
          </x14:cfRule>
          <x14:cfRule type="expression" priority="374" id="{1A898B2E-3A33-491E-AB55-E795716B8974}">
            <xm:f>AND(AU12&gt;=Einstellungen!$D$134,AU12&lt;=Einstellungen!$E$134)</xm:f>
            <x14:dxf>
              <fill>
                <patternFill>
                  <bgColor rgb="FF00B050"/>
                </patternFill>
              </fill>
            </x14:dxf>
          </x14:cfRule>
          <x14:cfRule type="expression" priority="375" id="{2CE03710-0DEF-4529-B929-938371B98A55}">
            <xm:f>AND(AU12&gt;=Einstellungen!$D$133,AU12&lt;=Einstellungen!$E$133)</xm:f>
            <x14:dxf>
              <fill>
                <patternFill>
                  <bgColor rgb="FF00B050"/>
                </patternFill>
              </fill>
            </x14:dxf>
          </x14:cfRule>
          <x14:cfRule type="expression" priority="376" id="{EB3F955E-9372-4C45-A1DF-D135E38B4CE8}">
            <xm:f>AND(AU12&gt;=Einstellungen!$D$132,AU12&lt;=Einstellungen!$E$132)</xm:f>
            <x14:dxf>
              <fill>
                <patternFill>
                  <bgColor rgb="FF00B050"/>
                </patternFill>
              </fill>
            </x14:dxf>
          </x14:cfRule>
          <x14:cfRule type="expression" priority="377" id="{47BF3FF5-203C-4B91-8E72-EE3079B8827D}">
            <xm:f>AND(AU12&gt;=Einstellungen!$D$131,AU12&lt;=Einstellungen!$E$131)</xm:f>
            <x14:dxf>
              <fill>
                <patternFill>
                  <bgColor rgb="FF00B050"/>
                </patternFill>
              </fill>
            </x14:dxf>
          </x14:cfRule>
          <x14:cfRule type="expression" priority="378" id="{CBAD6E73-40E6-4526-B415-3E204DF5E65E}">
            <xm:f>AND(AU12&gt;=Einstellungen!$D$130,AU12&lt;=Einstellungen!$E$130)</xm:f>
            <x14:dxf>
              <fill>
                <patternFill>
                  <bgColor rgb="FF00B050"/>
                </patternFill>
              </fill>
            </x14:dxf>
          </x14:cfRule>
          <x14:cfRule type="expression" priority="379" id="{EE7D5B90-33EC-4BF6-AB72-2F24E58F398C}">
            <xm:f>AND(AU12&gt;=Einstellungen!$D$129,AU12&lt;=Einstellungen!$E$129)</xm:f>
            <x14:dxf>
              <fill>
                <patternFill>
                  <bgColor rgb="FF00B050"/>
                </patternFill>
              </fill>
            </x14:dxf>
          </x14:cfRule>
          <x14:cfRule type="expression" priority="380" id="{79D694CD-7E9D-4EA2-A096-0D15148D0BF6}">
            <xm:f>AND(AU12&gt;=Einstellungen!$D$128,AU12&lt;=Einstellungen!$E$128)</xm:f>
            <x14:dxf>
              <fill>
                <patternFill>
                  <bgColor rgb="FF00B050"/>
                </patternFill>
              </fill>
            </x14:dxf>
          </x14:cfRule>
          <x14:cfRule type="expression" priority="381" id="{1BA725E0-58AC-4B6C-B4CB-4E1C604E5212}">
            <xm:f>AND(AU12&gt;=Einstellungen!$D$127,AU12&lt;=Einstellungen!$E$127)</xm:f>
            <x14:dxf>
              <fill>
                <patternFill>
                  <bgColor rgb="FF00B050"/>
                </patternFill>
              </fill>
            </x14:dxf>
          </x14:cfRule>
          <xm:sqref>AV17 AV19 AV21 AV23 AV25 AV27 AV29 AV31 AV33 AV39 AV41 AV43 AV45 AV47 AV53 AV55 AV57 AV59 AV61 AV67 AV69 AV71 AV73 AV75 AV81 AV83 AV85 AV35 AV37 AV49 AV51 AV63 AV65 AV77 AV79 AV13 AV15</xm:sqref>
        </x14:conditionalFormatting>
        <x14:conditionalFormatting xmlns:xm="http://schemas.microsoft.com/office/excel/2006/main">
          <x14:cfRule type="expression" priority="362" id="{CD09DED9-BF46-4DB0-80CA-F93386E96BA0}">
            <xm:f>AND(AU12&gt;=Einstellungen!$D$136,AU12&lt;=Einstellungen!$E$136)</xm:f>
            <x14:dxf>
              <fill>
                <patternFill>
                  <bgColor rgb="FF00B050"/>
                </patternFill>
              </fill>
            </x14:dxf>
          </x14:cfRule>
          <x14:cfRule type="expression" priority="363" id="{2FADCF85-A072-4FD2-94C5-32B8EF05DFFA}">
            <xm:f>AND(AU12&gt;=Einstellungen!$D$135,AU12&lt;=Einstellungen!$E$135)</xm:f>
            <x14:dxf>
              <fill>
                <patternFill>
                  <bgColor rgb="FF00B050"/>
                </patternFill>
              </fill>
            </x14:dxf>
          </x14:cfRule>
          <x14:cfRule type="expression" priority="364" id="{AE2C26D4-FCCA-4FAD-9213-15AEB3A71CA0}">
            <xm:f>AND(AU12&gt;=Einstellungen!$D$134,AU12&lt;=Einstellungen!$E$134)</xm:f>
            <x14:dxf>
              <fill>
                <patternFill>
                  <bgColor rgb="FF00B050"/>
                </patternFill>
              </fill>
            </x14:dxf>
          </x14:cfRule>
          <x14:cfRule type="expression" priority="365" id="{A3177B5A-C25A-42EF-8734-26A93F8479B9}">
            <xm:f>AND(AU12&gt;=Einstellungen!$D$133,AU12&lt;=Einstellungen!$E$133)</xm:f>
            <x14:dxf>
              <fill>
                <patternFill>
                  <bgColor rgb="FF00B050"/>
                </patternFill>
              </fill>
            </x14:dxf>
          </x14:cfRule>
          <x14:cfRule type="expression" priority="366" id="{5F7D6DC3-0377-4138-B450-913EF6EDE88F}">
            <xm:f>AND(AU12&gt;=Einstellungen!$D$132,AU12&lt;=Einstellungen!$E$132)</xm:f>
            <x14:dxf>
              <fill>
                <patternFill>
                  <bgColor rgb="FF00B050"/>
                </patternFill>
              </fill>
            </x14:dxf>
          </x14:cfRule>
          <x14:cfRule type="expression" priority="367" id="{E7C79E66-695B-41DA-8A7B-ADB0F1CEB606}">
            <xm:f>AND(AU12&gt;=Einstellungen!$D$131,AU12&lt;=Einstellungen!$E$131)</xm:f>
            <x14:dxf>
              <fill>
                <patternFill>
                  <bgColor rgb="FF00B050"/>
                </patternFill>
              </fill>
            </x14:dxf>
          </x14:cfRule>
          <x14:cfRule type="expression" priority="368" id="{0937C893-4D7D-4633-968A-2CB31B3CD765}">
            <xm:f>AND(AU12&gt;=Einstellungen!$D$130,AU12&lt;=Einstellungen!$E$130)</xm:f>
            <x14:dxf>
              <fill>
                <patternFill>
                  <bgColor rgb="FF00B050"/>
                </patternFill>
              </fill>
            </x14:dxf>
          </x14:cfRule>
          <x14:cfRule type="expression" priority="369" id="{D2992BB6-2EBE-423E-994C-B8FA6BFF891E}">
            <xm:f>AND(AU12&gt;=Einstellungen!$D$129,AU12&lt;=Einstellungen!$E$129)</xm:f>
            <x14:dxf>
              <fill>
                <patternFill>
                  <bgColor rgb="FF00B050"/>
                </patternFill>
              </fill>
            </x14:dxf>
          </x14:cfRule>
          <x14:cfRule type="expression" priority="370" id="{B2CAAC7E-8983-4146-854C-3296E3BDC8CB}">
            <xm:f>AND(AU12&gt;=Einstellungen!$D$128,AU12&lt;=Einstellungen!$E$128)</xm:f>
            <x14:dxf>
              <fill>
                <patternFill>
                  <bgColor rgb="FF00B050"/>
                </patternFill>
              </fill>
            </x14:dxf>
          </x14:cfRule>
          <x14:cfRule type="expression" priority="371" id="{2C442DFB-D87C-41BF-AD46-1A21E52F49D6}">
            <xm:f>AND(AU12&gt;=Einstellungen!$D$127,AU12&lt;=Einstellungen!$E$127)</xm:f>
            <x14:dxf>
              <fill>
                <patternFill>
                  <bgColor rgb="FF00B050"/>
                </patternFill>
              </fill>
            </x14:dxf>
          </x14:cfRule>
          <xm:sqref>AV12 AV16 AV18 AV20 AV22 AV24 AV26 AV28 AV30 AV32 AV38 AV40 AV42 AV44 AV46 AV52 AV54 AV56 AV58 AV60 AV66 AV68 AV70 AV72 AV74 AV80 AV82 AV84 AV34 AV36 AV48 AV50 AV62 AV64 AV76 AV78 AV14</xm:sqref>
        </x14:conditionalFormatting>
        <x14:conditionalFormatting xmlns:xm="http://schemas.microsoft.com/office/excel/2006/main">
          <x14:cfRule type="expression" priority="361" id="{26B1255B-59B7-4C17-B0AF-3B677206DA12}">
            <xm:f>AND(Einstellungen!$E$51="x")</xm:f>
            <x14:dxf>
              <fill>
                <patternFill>
                  <bgColor theme="0" tint="-0.14996795556505021"/>
                </patternFill>
              </fill>
            </x14:dxf>
          </x14:cfRule>
          <xm:sqref>M20:S23</xm:sqref>
        </x14:conditionalFormatting>
        <x14:conditionalFormatting xmlns:xm="http://schemas.microsoft.com/office/excel/2006/main">
          <x14:cfRule type="cellIs" priority="360" operator="between" id="{E03C1EDB-DB0D-4789-9169-81BF9BF1CF48}">
            <xm:f>Einstellungen!$E$102</xm:f>
            <xm:f>Einstellungen!$F$102</xm:f>
            <x14:dxf>
              <fill>
                <patternFill>
                  <bgColor rgb="FFFFFF00"/>
                </patternFill>
              </fill>
            </x14:dxf>
          </x14:cfRule>
          <xm:sqref>K20 K22:K23</xm:sqref>
        </x14:conditionalFormatting>
        <x14:conditionalFormatting xmlns:xm="http://schemas.microsoft.com/office/excel/2006/main">
          <x14:cfRule type="cellIs" priority="359" operator="between" id="{E9B14D38-10B7-4873-BABC-03F5B0E76DF5}">
            <xm:f>Einstellungen!$E$103</xm:f>
            <xm:f>Einstellungen!$F$103</xm:f>
            <x14:dxf>
              <fill>
                <patternFill>
                  <bgColor rgb="FFFFFF00"/>
                </patternFill>
              </fill>
            </x14:dxf>
          </x14:cfRule>
          <xm:sqref>K20 K22:K23</xm:sqref>
        </x14:conditionalFormatting>
        <x14:conditionalFormatting xmlns:xm="http://schemas.microsoft.com/office/excel/2006/main">
          <x14:cfRule type="cellIs" priority="351" operator="between" id="{34E313DD-C045-4650-BE77-762C8A4ECD27}">
            <xm:f>Einstellungen!$F$93</xm:f>
            <xm:f>Einstellungen!$G$93</xm:f>
            <x14:dxf>
              <fill>
                <patternFill>
                  <bgColor rgb="FFFFFF00"/>
                </patternFill>
              </fill>
            </x14:dxf>
          </x14:cfRule>
          <x14:cfRule type="cellIs" priority="352" operator="between" id="{0EC8A002-9912-473A-BB4D-D3CE71016B68}">
            <xm:f>Einstellungen!$F$92</xm:f>
            <xm:f>Einstellungen!$G$92</xm:f>
            <x14:dxf>
              <fill>
                <patternFill>
                  <bgColor rgb="FFFFFF00"/>
                </patternFill>
              </fill>
            </x14:dxf>
          </x14:cfRule>
          <x14:cfRule type="cellIs" priority="353" operator="between" id="{24898B0E-0CF7-4050-855E-80AB6A1D8E24}">
            <xm:f>Einstellungen!$E$108</xm:f>
            <xm:f>Einstellungen!$F$108</xm:f>
            <x14:dxf>
              <fill>
                <patternFill>
                  <bgColor rgb="FFFFFF00"/>
                </patternFill>
              </fill>
            </x14:dxf>
          </x14:cfRule>
          <x14:cfRule type="cellIs" priority="354" operator="between" id="{E27DB110-82A6-42B7-978E-F4B72FB25848}">
            <xm:f>Einstellungen!$E$107</xm:f>
            <xm:f>Einstellungen!$F$107</xm:f>
            <x14:dxf>
              <fill>
                <patternFill>
                  <bgColor rgb="FFFFFF00"/>
                </patternFill>
              </fill>
            </x14:dxf>
          </x14:cfRule>
          <x14:cfRule type="cellIs" priority="355" operator="between" id="{AEE94650-172A-475A-93DB-849EC3C889F9}">
            <xm:f>Einstellungen!$E$106</xm:f>
            <xm:f>Einstellungen!$F$106</xm:f>
            <x14:dxf>
              <fill>
                <patternFill>
                  <bgColor rgb="FFFFFF00"/>
                </patternFill>
              </fill>
            </x14:dxf>
          </x14:cfRule>
          <x14:cfRule type="cellIs" priority="356" operator="between" id="{AA3018CB-C00C-434B-91A3-FA339A3015D6}">
            <xm:f>Einstellungen!$E$105</xm:f>
            <xm:f>Einstellungen!$F$105</xm:f>
            <x14:dxf>
              <fill>
                <patternFill>
                  <bgColor rgb="FFFFFF00"/>
                </patternFill>
              </fill>
            </x14:dxf>
          </x14:cfRule>
          <x14:cfRule type="cellIs" priority="357" operator="between" id="{0546C89E-2803-4115-B5B7-7FAC821D47F7}">
            <xm:f>Einstellungen!$E$104</xm:f>
            <xm:f>Einstellungen!$F$104</xm:f>
            <x14:dxf>
              <fill>
                <patternFill>
                  <bgColor rgb="FFFFFF00"/>
                </patternFill>
              </fill>
            </x14:dxf>
          </x14:cfRule>
          <x14:cfRule type="cellIs" priority="358" operator="between" id="{274A340B-FC74-4A52-833F-FD673028D634}">
            <xm:f>Einstellungen!$E$101</xm:f>
            <xm:f>Einstellungen!$F$101</xm:f>
            <x14:dxf>
              <fill>
                <patternFill>
                  <bgColor rgb="FFFFFF00"/>
                </patternFill>
              </fill>
            </x14:dxf>
          </x14:cfRule>
          <xm:sqref>K20 K22:K23</xm:sqref>
        </x14:conditionalFormatting>
        <x14:conditionalFormatting xmlns:xm="http://schemas.microsoft.com/office/excel/2006/main">
          <x14:cfRule type="cellIs" priority="350" operator="between" id="{B5AD1592-C351-48F3-8306-CA2FE1635343}">
            <xm:f>Einstellungen!$E$100</xm:f>
            <xm:f>Einstellungen!$F$100</xm:f>
            <x14:dxf>
              <fill>
                <patternFill>
                  <bgColor rgb="FFFFFF00"/>
                </patternFill>
              </fill>
            </x14:dxf>
          </x14:cfRule>
          <xm:sqref>K20 K22:K23</xm:sqref>
        </x14:conditionalFormatting>
        <x14:conditionalFormatting xmlns:xm="http://schemas.microsoft.com/office/excel/2006/main">
          <x14:cfRule type="expression" priority="349" id="{D0FDCA99-A3E9-4CA1-B59E-62F1D4C23DE3}">
            <xm:f>AND(Einstellungen!$F$49="x")</xm:f>
            <x14:dxf>
              <fill>
                <patternFill>
                  <bgColor theme="0" tint="-0.14996795556505021"/>
                </patternFill>
              </fill>
            </x14:dxf>
          </x14:cfRule>
          <xm:sqref>K20:S23</xm:sqref>
        </x14:conditionalFormatting>
        <x14:conditionalFormatting xmlns:xm="http://schemas.microsoft.com/office/excel/2006/main">
          <x14:cfRule type="expression" priority="348" id="{217C32A0-9395-4B90-A9B9-874F19C1080E}">
            <xm:f>AND(Einstellungen!$F$49="x")</xm:f>
            <x14:dxf>
              <fill>
                <patternFill>
                  <bgColor theme="0" tint="-0.14996795556505021"/>
                </patternFill>
              </fill>
            </x14:dxf>
          </x14:cfRule>
          <xm:sqref>K20:S23</xm:sqref>
        </x14:conditionalFormatting>
        <x14:conditionalFormatting xmlns:xm="http://schemas.microsoft.com/office/excel/2006/main">
          <x14:cfRule type="expression" priority="338" id="{D3BD5512-FFB9-4CAD-A9A0-B1EF347AB560}">
            <xm:f>AND(K20&gt;=Einstellungen!$D$136,K20&lt;=Einstellungen!$E$136)</xm:f>
            <x14:dxf>
              <fill>
                <patternFill>
                  <bgColor rgb="FF00B050"/>
                </patternFill>
              </fill>
            </x14:dxf>
          </x14:cfRule>
          <x14:cfRule type="expression" priority="339" id="{3861108E-C94B-4E15-8E46-F2E82CCD9DE6}">
            <xm:f>AND(K20&gt;=Einstellungen!$D$135,K20&lt;=Einstellungen!$E$135)</xm:f>
            <x14:dxf>
              <fill>
                <patternFill>
                  <bgColor rgb="FF00B050"/>
                </patternFill>
              </fill>
            </x14:dxf>
          </x14:cfRule>
          <x14:cfRule type="expression" priority="340" id="{FF134381-F31A-490E-BDC5-CE115DAFE86F}">
            <xm:f>AND(K20&gt;=Einstellungen!$D$134,K20&lt;=Einstellungen!$E$134)</xm:f>
            <x14:dxf>
              <fill>
                <patternFill>
                  <bgColor rgb="FF00B050"/>
                </patternFill>
              </fill>
            </x14:dxf>
          </x14:cfRule>
          <x14:cfRule type="expression" priority="341" id="{DE54AC8C-CD36-4237-BB03-2B9E7D7E9C14}">
            <xm:f>AND(K20&gt;=Einstellungen!$D$133,K20&lt;=Einstellungen!$E$133)</xm:f>
            <x14:dxf>
              <fill>
                <patternFill>
                  <bgColor rgb="FF00B050"/>
                </patternFill>
              </fill>
            </x14:dxf>
          </x14:cfRule>
          <x14:cfRule type="expression" priority="342" id="{8D9224C7-26E2-451A-8F3B-5AAA73688564}">
            <xm:f>AND(K20&gt;=Einstellungen!$D$132,K20&lt;=Einstellungen!$E$132)</xm:f>
            <x14:dxf>
              <fill>
                <patternFill>
                  <bgColor rgb="FF00B050"/>
                </patternFill>
              </fill>
            </x14:dxf>
          </x14:cfRule>
          <x14:cfRule type="expression" priority="343" id="{F517D1EC-EADE-4FA4-8ABF-B5FBA377E8A7}">
            <xm:f>AND(K20&gt;=Einstellungen!$D$131,K20&lt;=Einstellungen!$E$131)</xm:f>
            <x14:dxf>
              <fill>
                <patternFill>
                  <bgColor rgb="FF00B050"/>
                </patternFill>
              </fill>
            </x14:dxf>
          </x14:cfRule>
          <x14:cfRule type="expression" priority="344" id="{4C38E6CE-91A6-4A10-97FD-AF68E4B775EF}">
            <xm:f>AND(K20&gt;=Einstellungen!$D$130,K20&lt;=Einstellungen!$E$130)</xm:f>
            <x14:dxf>
              <fill>
                <patternFill>
                  <bgColor rgb="FF00B050"/>
                </patternFill>
              </fill>
            </x14:dxf>
          </x14:cfRule>
          <x14:cfRule type="expression" priority="345" id="{966F0DD3-81F8-4903-9CA4-4687F8762674}">
            <xm:f>AND(K20&gt;=Einstellungen!$D$129,K20&lt;=Einstellungen!$E$129)</xm:f>
            <x14:dxf>
              <fill>
                <patternFill>
                  <bgColor rgb="FF00B050"/>
                </patternFill>
              </fill>
            </x14:dxf>
          </x14:cfRule>
          <x14:cfRule type="expression" priority="346" id="{F4C38AC9-FBA0-4FED-BEB7-0B38760E69CF}">
            <xm:f>AND(K20&gt;=Einstellungen!$D$128,K20&lt;=Einstellungen!$E$128)</xm:f>
            <x14:dxf>
              <fill>
                <patternFill>
                  <bgColor rgb="FF00B050"/>
                </patternFill>
              </fill>
            </x14:dxf>
          </x14:cfRule>
          <x14:cfRule type="expression" priority="347" id="{589B45E1-1CC5-4685-B0A1-002ED02A8644}">
            <xm:f>AND(K20&gt;=Einstellungen!$D$127,K20&lt;=Einstellungen!$E$127)</xm:f>
            <x14:dxf>
              <fill>
                <patternFill>
                  <bgColor rgb="FF00B050"/>
                </patternFill>
              </fill>
            </x14:dxf>
          </x14:cfRule>
          <xm:sqref>L21 L23</xm:sqref>
        </x14:conditionalFormatting>
        <x14:conditionalFormatting xmlns:xm="http://schemas.microsoft.com/office/excel/2006/main">
          <x14:cfRule type="expression" priority="328" id="{E4E38813-0177-465C-A0F5-2E04D154A889}">
            <xm:f>AND(K20&gt;=Einstellungen!$D$136,K20&lt;=Einstellungen!$E$136)</xm:f>
            <x14:dxf>
              <fill>
                <patternFill>
                  <bgColor rgb="FF00B050"/>
                </patternFill>
              </fill>
            </x14:dxf>
          </x14:cfRule>
          <x14:cfRule type="expression" priority="329" id="{F5DFAE26-439D-4AF1-989B-843E1E972881}">
            <xm:f>AND(K20&gt;=Einstellungen!$D$135,K20&lt;=Einstellungen!$E$135)</xm:f>
            <x14:dxf>
              <fill>
                <patternFill>
                  <bgColor rgb="FF00B050"/>
                </patternFill>
              </fill>
            </x14:dxf>
          </x14:cfRule>
          <x14:cfRule type="expression" priority="330" id="{7A678539-7C74-48CA-9128-FAFBE843D321}">
            <xm:f>AND(K20&gt;=Einstellungen!$D$134,K20&lt;=Einstellungen!$E$134)</xm:f>
            <x14:dxf>
              <fill>
                <patternFill>
                  <bgColor rgb="FF00B050"/>
                </patternFill>
              </fill>
            </x14:dxf>
          </x14:cfRule>
          <x14:cfRule type="expression" priority="331" id="{14557AD6-B228-4236-B0AD-2FF3F03E1F5E}">
            <xm:f>AND(K20&gt;=Einstellungen!$D$133,K20&lt;=Einstellungen!$E$133)</xm:f>
            <x14:dxf>
              <fill>
                <patternFill>
                  <bgColor rgb="FF00B050"/>
                </patternFill>
              </fill>
            </x14:dxf>
          </x14:cfRule>
          <x14:cfRule type="expression" priority="332" id="{6867A0D9-DF93-4167-91A7-54835E23CF27}">
            <xm:f>AND(K20&gt;=Einstellungen!$D$132,K20&lt;=Einstellungen!$E$132)</xm:f>
            <x14:dxf>
              <fill>
                <patternFill>
                  <bgColor rgb="FF00B050"/>
                </patternFill>
              </fill>
            </x14:dxf>
          </x14:cfRule>
          <x14:cfRule type="expression" priority="333" id="{910751F8-5996-412C-86E8-23711BF89B7F}">
            <xm:f>AND(K20&gt;=Einstellungen!$D$131,K20&lt;=Einstellungen!$E$131)</xm:f>
            <x14:dxf>
              <fill>
                <patternFill>
                  <bgColor rgb="FF00B050"/>
                </patternFill>
              </fill>
            </x14:dxf>
          </x14:cfRule>
          <x14:cfRule type="expression" priority="334" id="{AA7248B7-1C49-450A-A168-7E936340087D}">
            <xm:f>AND(K20&gt;=Einstellungen!$D$130,K20&lt;=Einstellungen!$E$130)</xm:f>
            <x14:dxf>
              <fill>
                <patternFill>
                  <bgColor rgb="FF00B050"/>
                </patternFill>
              </fill>
            </x14:dxf>
          </x14:cfRule>
          <x14:cfRule type="expression" priority="335" id="{0937E50E-48CE-4605-AE86-2978DE91CD09}">
            <xm:f>AND(K20&gt;=Einstellungen!$D$129,K20&lt;=Einstellungen!$E$129)</xm:f>
            <x14:dxf>
              <fill>
                <patternFill>
                  <bgColor rgb="FF00B050"/>
                </patternFill>
              </fill>
            </x14:dxf>
          </x14:cfRule>
          <x14:cfRule type="expression" priority="336" id="{AD979EE0-FCEE-46E2-9776-20FB81E79DA4}">
            <xm:f>AND(K20&gt;=Einstellungen!$D$128,K20&lt;=Einstellungen!$E$128)</xm:f>
            <x14:dxf>
              <fill>
                <patternFill>
                  <bgColor rgb="FF00B050"/>
                </patternFill>
              </fill>
            </x14:dxf>
          </x14:cfRule>
          <x14:cfRule type="expression" priority="337" id="{4BFC303B-88C5-4607-9A4E-5F324FC9C417}">
            <xm:f>AND(K20&gt;=Einstellungen!$D$127,K20&lt;=Einstellungen!$E$127)</xm:f>
            <x14:dxf>
              <fill>
                <patternFill>
                  <bgColor rgb="FF00B050"/>
                </patternFill>
              </fill>
            </x14:dxf>
          </x14:cfRule>
          <xm:sqref>L20 L22</xm:sqref>
        </x14:conditionalFormatting>
        <x14:conditionalFormatting xmlns:xm="http://schemas.microsoft.com/office/excel/2006/main">
          <x14:cfRule type="expression" priority="318" id="{C907F37B-1801-40B2-8592-4D3B8DAC87A9}">
            <xm:f>AND(K20&gt;=Einstellungen!$D$149,K20&lt;=Einstellungen!$E$149)</xm:f>
            <x14:dxf>
              <fill>
                <patternFill>
                  <bgColor theme="8" tint="0.39994506668294322"/>
                </patternFill>
              </fill>
            </x14:dxf>
          </x14:cfRule>
          <x14:cfRule type="expression" priority="319" id="{95887DF5-FDD9-4210-B57E-0A05491AE070}">
            <xm:f>AND(K20&gt;=Einstellungen!$D$148,K20&lt;=Einstellungen!$E$148)</xm:f>
            <x14:dxf>
              <fill>
                <patternFill>
                  <bgColor theme="8" tint="0.39994506668294322"/>
                </patternFill>
              </fill>
            </x14:dxf>
          </x14:cfRule>
          <x14:cfRule type="expression" priority="320" id="{CD7825F8-077A-4BBF-BBD4-4C4CD86B32E6}">
            <xm:f>AND(K20&gt;=Einstellungen!$D$147,K20&lt;=Einstellungen!$E$147)</xm:f>
            <x14:dxf>
              <fill>
                <patternFill>
                  <bgColor theme="8" tint="0.39994506668294322"/>
                </patternFill>
              </fill>
            </x14:dxf>
          </x14:cfRule>
          <x14:cfRule type="expression" priority="321" id="{53513CB9-849D-4349-92E3-636004547545}">
            <xm:f>AND(K20&gt;=Einstellungen!$D$146,K20&lt;=Einstellungen!$E$146)</xm:f>
            <x14:dxf>
              <fill>
                <patternFill>
                  <bgColor theme="8" tint="0.39994506668294322"/>
                </patternFill>
              </fill>
            </x14:dxf>
          </x14:cfRule>
          <x14:cfRule type="expression" priority="322" id="{D2751A52-832B-4711-88D2-D2BF8664309B}">
            <xm:f>AND(K20&gt;=Einstellungen!$D$145,K20&lt;=Einstellungen!$E$145)</xm:f>
            <x14:dxf>
              <fill>
                <patternFill>
                  <bgColor theme="8" tint="0.39994506668294322"/>
                </patternFill>
              </fill>
            </x14:dxf>
          </x14:cfRule>
          <x14:cfRule type="expression" priority="323" id="{16D4F52C-3E90-47EE-A4FB-BC6A41A16512}">
            <xm:f>AND(K20&gt;=Einstellungen!$D$144,K20&lt;=Einstellungen!$E$144)</xm:f>
            <x14:dxf>
              <fill>
                <patternFill>
                  <bgColor theme="8" tint="0.39994506668294322"/>
                </patternFill>
              </fill>
            </x14:dxf>
          </x14:cfRule>
          <x14:cfRule type="expression" priority="324" id="{CC341FC9-8662-414E-A9D2-9C39F5490591}">
            <xm:f>AND(K20&gt;=Einstellungen!$D$143,K20&lt;=Einstellungen!$E$143)</xm:f>
            <x14:dxf>
              <fill>
                <patternFill>
                  <bgColor theme="8" tint="0.39994506668294322"/>
                </patternFill>
              </fill>
            </x14:dxf>
          </x14:cfRule>
          <x14:cfRule type="expression" priority="325" id="{A0CCF2F4-B3CF-46DC-BFC9-DB76568CF0A1}">
            <xm:f>AND(K20&gt;=Einstellungen!$D$142,K20&lt;=Einstellungen!$E$142)</xm:f>
            <x14:dxf>
              <fill>
                <patternFill>
                  <bgColor theme="8" tint="0.39994506668294322"/>
                </patternFill>
              </fill>
            </x14:dxf>
          </x14:cfRule>
          <x14:cfRule type="expression" priority="326" id="{5AB150A7-32A5-42AA-B6CA-1FDAFE7A7E22}">
            <xm:f>AND(K20&gt;=Einstellungen!$D$141,K20&lt;=Einstellungen!$E$141)</xm:f>
            <x14:dxf>
              <fill>
                <patternFill>
                  <bgColor theme="8" tint="0.39994506668294322"/>
                </patternFill>
              </fill>
            </x14:dxf>
          </x14:cfRule>
          <x14:cfRule type="expression" priority="327" id="{F4A58AE9-D838-4745-BF2B-D6056C490C36}">
            <xm:f>AND(K20&gt;=Einstellungen!$D$140,K20&lt;=Einstellungen!$E$140)</xm:f>
            <x14:dxf>
              <fill>
                <patternFill>
                  <bgColor theme="8" tint="0.39994506668294322"/>
                </patternFill>
              </fill>
            </x14:dxf>
          </x14:cfRule>
          <xm:sqref>M20 M22</xm:sqref>
        </x14:conditionalFormatting>
        <x14:conditionalFormatting xmlns:xm="http://schemas.microsoft.com/office/excel/2006/main">
          <x14:cfRule type="expression" priority="308" id="{DB51E0E8-6916-4514-98A4-889BA674D95E}">
            <xm:f>AND(K20&gt;=Einstellungen!$D$149,K20&lt;=Einstellungen!$E$149)</xm:f>
            <x14:dxf>
              <fill>
                <patternFill>
                  <bgColor theme="8" tint="0.39994506668294322"/>
                </patternFill>
              </fill>
            </x14:dxf>
          </x14:cfRule>
          <x14:cfRule type="expression" priority="309" id="{1AC855B1-AC29-4668-893C-07C1ACA3DEBF}">
            <xm:f>AND(K20&gt;=Einstellungen!$D$148,K20&lt;=Einstellungen!$E$148)</xm:f>
            <x14:dxf>
              <fill>
                <patternFill>
                  <bgColor theme="8" tint="0.39994506668294322"/>
                </patternFill>
              </fill>
            </x14:dxf>
          </x14:cfRule>
          <x14:cfRule type="expression" priority="310" id="{6C8DC07B-91DE-477F-BE2D-0BFBAAA9E097}">
            <xm:f>AND(K20&gt;=Einstellungen!$D$147,K20&lt;=Einstellungen!$E$147)</xm:f>
            <x14:dxf>
              <fill>
                <patternFill>
                  <bgColor theme="8" tint="0.39994506668294322"/>
                </patternFill>
              </fill>
            </x14:dxf>
          </x14:cfRule>
          <x14:cfRule type="expression" priority="311" id="{93687461-521F-4D9B-ABCB-E00638F1809B}">
            <xm:f>AND(K20&gt;=Einstellungen!$D$146,K20&lt;=Einstellungen!$E$146)</xm:f>
            <x14:dxf>
              <fill>
                <patternFill>
                  <bgColor theme="8" tint="0.39994506668294322"/>
                </patternFill>
              </fill>
            </x14:dxf>
          </x14:cfRule>
          <x14:cfRule type="expression" priority="312" id="{158BADA2-D4C1-4CF3-AAA9-BA97D8A4A14F}">
            <xm:f>AND(K20&gt;=Einstellungen!$D$145,K20&lt;=Einstellungen!$E$145)</xm:f>
            <x14:dxf>
              <fill>
                <patternFill>
                  <bgColor theme="8" tint="0.39994506668294322"/>
                </patternFill>
              </fill>
            </x14:dxf>
          </x14:cfRule>
          <x14:cfRule type="expression" priority="313" id="{215A3266-B247-4EF2-B69C-704B45B154D2}">
            <xm:f>AND(K20&gt;=Einstellungen!$D$144,K20&lt;=Einstellungen!$E$144)</xm:f>
            <x14:dxf>
              <fill>
                <patternFill>
                  <bgColor theme="8" tint="0.39994506668294322"/>
                </patternFill>
              </fill>
            </x14:dxf>
          </x14:cfRule>
          <x14:cfRule type="expression" priority="314" id="{020077A8-2B28-4464-8A30-B0E6FF63BB20}">
            <xm:f>AND(K20&gt;=Einstellungen!$D$143,K20&lt;=Einstellungen!$E$143)</xm:f>
            <x14:dxf>
              <fill>
                <patternFill>
                  <bgColor theme="8" tint="0.39994506668294322"/>
                </patternFill>
              </fill>
            </x14:dxf>
          </x14:cfRule>
          <x14:cfRule type="expression" priority="315" id="{F389FD97-692F-4A18-8F7C-271EDDC413CE}">
            <xm:f>AND(K20&gt;=Einstellungen!$D$142,K20&lt;=Einstellungen!$E$142)</xm:f>
            <x14:dxf>
              <fill>
                <patternFill>
                  <bgColor theme="8" tint="0.39994506668294322"/>
                </patternFill>
              </fill>
            </x14:dxf>
          </x14:cfRule>
          <x14:cfRule type="expression" priority="316" id="{EF5A6925-7D2E-4F2D-BA98-D0E33684816D}">
            <xm:f>AND(K20&gt;=Einstellungen!$D$141,K20&lt;=Einstellungen!$E$141)</xm:f>
            <x14:dxf>
              <fill>
                <patternFill>
                  <bgColor theme="8" tint="0.39994506668294322"/>
                </patternFill>
              </fill>
            </x14:dxf>
          </x14:cfRule>
          <x14:cfRule type="expression" priority="317" id="{0486EBA8-BD5F-4B84-BD17-972A34A058ED}">
            <xm:f>AND(K20&gt;=Einstellungen!$D$140,K20&lt;=Einstellungen!$E$140)</xm:f>
            <x14:dxf>
              <fill>
                <patternFill>
                  <bgColor theme="8" tint="0.39994506668294322"/>
                </patternFill>
              </fill>
            </x14:dxf>
          </x14:cfRule>
          <xm:sqref>M21 M23</xm:sqref>
        </x14:conditionalFormatting>
        <x14:conditionalFormatting xmlns:xm="http://schemas.microsoft.com/office/excel/2006/main">
          <x14:cfRule type="expression" priority="298" id="{73237131-768B-4C42-A477-9A4199D5AF96}">
            <xm:f>AND(K20&gt;=Einstellungen!$D$162,K20&lt;=Einstellungen!$E$162)</xm:f>
            <x14:dxf>
              <fill>
                <patternFill>
                  <bgColor theme="6" tint="0.39994506668294322"/>
                </patternFill>
              </fill>
            </x14:dxf>
          </x14:cfRule>
          <x14:cfRule type="expression" priority="299" id="{E05B8A7B-C937-4BD4-9C28-33A9C60AD898}">
            <xm:f>AND(K20&gt;=Einstellungen!$D$161,K20&lt;=Einstellungen!$E$161)</xm:f>
            <x14:dxf>
              <fill>
                <patternFill>
                  <bgColor theme="6" tint="0.39994506668294322"/>
                </patternFill>
              </fill>
            </x14:dxf>
          </x14:cfRule>
          <x14:cfRule type="expression" priority="300" id="{AE60F62D-AB7F-43AA-AA9E-D026122584A0}">
            <xm:f>AND(K20&gt;=Einstellungen!$D$160,K20&lt;=Einstellungen!$E$160)</xm:f>
            <x14:dxf>
              <fill>
                <patternFill>
                  <bgColor theme="6" tint="0.39994506668294322"/>
                </patternFill>
              </fill>
            </x14:dxf>
          </x14:cfRule>
          <x14:cfRule type="expression" priority="301" id="{C17B279B-9CCF-461D-854A-63014AB9EEBD}">
            <xm:f>AND(K20&gt;=Einstellungen!$D$159,K20&lt;=Einstellungen!$E$159)</xm:f>
            <x14:dxf>
              <fill>
                <patternFill>
                  <bgColor theme="6" tint="0.39994506668294322"/>
                </patternFill>
              </fill>
            </x14:dxf>
          </x14:cfRule>
          <x14:cfRule type="expression" priority="302" id="{D6D05588-C050-4D31-AB86-3FC4B64C91FD}">
            <xm:f>AND(K20&gt;=Einstellungen!$D$158,K20&lt;=Einstellungen!$E$158)</xm:f>
            <x14:dxf>
              <fill>
                <patternFill>
                  <bgColor theme="6" tint="0.39994506668294322"/>
                </patternFill>
              </fill>
            </x14:dxf>
          </x14:cfRule>
          <x14:cfRule type="expression" priority="303" id="{8C5C63D8-D762-4E27-B7A3-BA0C480250D7}">
            <xm:f>AND(K20&gt;=Einstellungen!$D$157,K20&lt;=Einstellungen!$E$157)</xm:f>
            <x14:dxf>
              <fill>
                <patternFill>
                  <bgColor theme="6" tint="0.39994506668294322"/>
                </patternFill>
              </fill>
            </x14:dxf>
          </x14:cfRule>
          <x14:cfRule type="expression" priority="304" id="{43028225-2214-4677-B883-DC776B51B395}">
            <xm:f>AND(K20&gt;=Einstellungen!$D$156,K20&lt;=Einstellungen!$E$156)</xm:f>
            <x14:dxf>
              <fill>
                <patternFill>
                  <bgColor theme="6" tint="0.39994506668294322"/>
                </patternFill>
              </fill>
            </x14:dxf>
          </x14:cfRule>
          <x14:cfRule type="expression" priority="305" id="{BE809741-EE1B-43DF-BB17-3420B6D02D2E}">
            <xm:f>AND(K20&gt;=Einstellungen!$D$155,K20&lt;=Einstellungen!$E$155)</xm:f>
            <x14:dxf>
              <fill>
                <patternFill>
                  <bgColor theme="6" tint="0.39994506668294322"/>
                </patternFill>
              </fill>
            </x14:dxf>
          </x14:cfRule>
          <x14:cfRule type="expression" priority="306" id="{A9744CD7-B5B6-4CAE-A905-1849333B9384}">
            <xm:f>AND(K20&gt;=Einstellungen!$D$154,K20&lt;=Einstellungen!$E$154)</xm:f>
            <x14:dxf>
              <fill>
                <patternFill>
                  <bgColor theme="6" tint="0.39994506668294322"/>
                </patternFill>
              </fill>
            </x14:dxf>
          </x14:cfRule>
          <x14:cfRule type="expression" priority="307" id="{55066337-839F-4290-A313-F0C3A5C9F739}">
            <xm:f>AND(K20&gt;=Einstellungen!$D$153,K20&lt;=Einstellungen!$E$153)</xm:f>
            <x14:dxf>
              <fill>
                <patternFill>
                  <bgColor theme="6" tint="0.39994506668294322"/>
                </patternFill>
              </fill>
            </x14:dxf>
          </x14:cfRule>
          <xm:sqref>N20 N22</xm:sqref>
        </x14:conditionalFormatting>
        <x14:conditionalFormatting xmlns:xm="http://schemas.microsoft.com/office/excel/2006/main">
          <x14:cfRule type="expression" priority="288" id="{B2BCDB7C-ABEE-43AB-B3EA-91F29392C365}">
            <xm:f>AND(K20&gt;=Einstellungen!$D$162,K20&lt;=Einstellungen!$E$162)</xm:f>
            <x14:dxf>
              <fill>
                <patternFill>
                  <bgColor theme="6" tint="0.39994506668294322"/>
                </patternFill>
              </fill>
            </x14:dxf>
          </x14:cfRule>
          <x14:cfRule type="expression" priority="289" id="{D2CB73DD-77E6-4E48-AA08-D3A5E5D368C5}">
            <xm:f>AND(K20&gt;=Einstellungen!$D$161,K20&lt;=Einstellungen!$E$161)</xm:f>
            <x14:dxf>
              <fill>
                <patternFill>
                  <bgColor theme="6" tint="0.39994506668294322"/>
                </patternFill>
              </fill>
            </x14:dxf>
          </x14:cfRule>
          <x14:cfRule type="expression" priority="290" id="{C39A38EB-C17E-4A9B-BB6F-E613B658A7B5}">
            <xm:f>AND(K20&gt;=Einstellungen!$D$160,K20&lt;=Einstellungen!$E$160)</xm:f>
            <x14:dxf>
              <fill>
                <patternFill>
                  <bgColor theme="6" tint="0.39994506668294322"/>
                </patternFill>
              </fill>
            </x14:dxf>
          </x14:cfRule>
          <x14:cfRule type="expression" priority="291" id="{A40EB8E3-DA87-4A3E-889C-C9C2551C5C70}">
            <xm:f>AND(K20&gt;=Einstellungen!$D$159,K20&lt;=Einstellungen!$E$159)</xm:f>
            <x14:dxf>
              <fill>
                <patternFill>
                  <bgColor theme="6" tint="0.39994506668294322"/>
                </patternFill>
              </fill>
            </x14:dxf>
          </x14:cfRule>
          <x14:cfRule type="expression" priority="292" id="{E3351168-D2C3-4AB6-81B3-31052CE054DF}">
            <xm:f>AND(K20&gt;=Einstellungen!$D$158,K20&lt;=Einstellungen!$E$158)</xm:f>
            <x14:dxf>
              <fill>
                <patternFill>
                  <bgColor theme="6" tint="0.39994506668294322"/>
                </patternFill>
              </fill>
            </x14:dxf>
          </x14:cfRule>
          <x14:cfRule type="expression" priority="293" id="{FFDC5940-07CC-4851-82FD-C84FF683800F}">
            <xm:f>AND(K20&gt;=Einstellungen!$D$157,K20&lt;=Einstellungen!$E$157)</xm:f>
            <x14:dxf>
              <fill>
                <patternFill>
                  <bgColor theme="6" tint="0.39994506668294322"/>
                </patternFill>
              </fill>
            </x14:dxf>
          </x14:cfRule>
          <x14:cfRule type="expression" priority="294" id="{E987130D-53EC-48FE-8696-5D164316D3FA}">
            <xm:f>AND(K20&gt;=Einstellungen!$D$156,K20&lt;=Einstellungen!$E$156)</xm:f>
            <x14:dxf>
              <fill>
                <patternFill>
                  <bgColor theme="6" tint="0.39994506668294322"/>
                </patternFill>
              </fill>
            </x14:dxf>
          </x14:cfRule>
          <x14:cfRule type="expression" priority="295" id="{74A4B088-D27A-482B-A749-248CEC0C321D}">
            <xm:f>AND(K20&gt;=Einstellungen!$D$155,K20&lt;=Einstellungen!$E$155)</xm:f>
            <x14:dxf>
              <fill>
                <patternFill>
                  <bgColor theme="6" tint="0.39994506668294322"/>
                </patternFill>
              </fill>
            </x14:dxf>
          </x14:cfRule>
          <x14:cfRule type="expression" priority="296" id="{CBACE00E-D109-4EA8-8ECE-6DE4835E4E6D}">
            <xm:f>AND(K20&gt;=Einstellungen!$D$154,K20&lt;=Einstellungen!$E$154)</xm:f>
            <x14:dxf>
              <fill>
                <patternFill>
                  <bgColor theme="6" tint="0.39994506668294322"/>
                </patternFill>
              </fill>
            </x14:dxf>
          </x14:cfRule>
          <x14:cfRule type="expression" priority="297" id="{D10564AB-41DC-41A1-BA88-CE2FC6C258C9}">
            <xm:f>AND(K20&gt;=Einstellungen!$D$153,K20&lt;=Einstellungen!$E$153)</xm:f>
            <x14:dxf>
              <fill>
                <patternFill>
                  <bgColor theme="6" tint="0.39994506668294322"/>
                </patternFill>
              </fill>
            </x14:dxf>
          </x14:cfRule>
          <xm:sqref>N21 N23</xm:sqref>
        </x14:conditionalFormatting>
        <x14:conditionalFormatting xmlns:xm="http://schemas.microsoft.com/office/excel/2006/main">
          <x14:cfRule type="expression" priority="278" id="{B76770D9-3194-4E06-B27E-F76149DF1A43}">
            <xm:f>AND(K20&gt;=Einstellungen!$D$175,K20&lt;=Einstellungen!$E$175)</xm:f>
            <x14:dxf>
              <fill>
                <patternFill>
                  <bgColor theme="9" tint="0.39994506668294322"/>
                </patternFill>
              </fill>
            </x14:dxf>
          </x14:cfRule>
          <x14:cfRule type="expression" priority="279" id="{9E971C74-9AA7-4947-92D3-87BB4A55FBFE}">
            <xm:f>AND(K20&gt;=Einstellungen!$D$174,K20&lt;=Einstellungen!$E$174)</xm:f>
            <x14:dxf>
              <fill>
                <patternFill>
                  <bgColor theme="9" tint="0.39994506668294322"/>
                </patternFill>
              </fill>
            </x14:dxf>
          </x14:cfRule>
          <x14:cfRule type="expression" priority="280" id="{D17D95F6-F96E-460C-A40C-3B66ACEA3B88}">
            <xm:f>AND(K20&gt;=Einstellungen!$D$173,K20&lt;=Einstellungen!$E$173)</xm:f>
            <x14:dxf>
              <fill>
                <patternFill>
                  <bgColor theme="9" tint="0.39994506668294322"/>
                </patternFill>
              </fill>
            </x14:dxf>
          </x14:cfRule>
          <x14:cfRule type="expression" priority="281" id="{EDD5B86C-9290-4D27-8586-F315E87F0BA8}">
            <xm:f>AND(K20&gt;=Einstellungen!$D$172,K20&lt;=Einstellungen!$E$172)</xm:f>
            <x14:dxf>
              <fill>
                <patternFill>
                  <bgColor theme="9" tint="0.39994506668294322"/>
                </patternFill>
              </fill>
            </x14:dxf>
          </x14:cfRule>
          <x14:cfRule type="expression" priority="282" id="{F2AA50BD-FDBF-406D-92D2-D109677109C1}">
            <xm:f>AND(K20&gt;=Einstellungen!$D$171,K20&lt;=Einstellungen!$E$171)</xm:f>
            <x14:dxf>
              <fill>
                <patternFill>
                  <bgColor theme="9" tint="0.39994506668294322"/>
                </patternFill>
              </fill>
            </x14:dxf>
          </x14:cfRule>
          <x14:cfRule type="expression" priority="283" id="{FD3C1F9C-B46B-4362-80B7-6718F37B6E3B}">
            <xm:f>AND(K20&gt;=Einstellungen!$D$170,K20&lt;=Einstellungen!$E$170)</xm:f>
            <x14:dxf>
              <fill>
                <patternFill>
                  <bgColor theme="9" tint="0.39994506668294322"/>
                </patternFill>
              </fill>
            </x14:dxf>
          </x14:cfRule>
          <x14:cfRule type="expression" priority="284" id="{BB95CAF3-5728-441B-84FA-ACB07499F0A1}">
            <xm:f>AND(K20&gt;=Einstellungen!$D$169,K20&lt;=Einstellungen!$E$169)</xm:f>
            <x14:dxf>
              <fill>
                <patternFill>
                  <bgColor theme="9" tint="0.39994506668294322"/>
                </patternFill>
              </fill>
            </x14:dxf>
          </x14:cfRule>
          <x14:cfRule type="expression" priority="285" id="{A0BC1655-6764-4B66-94AA-A2E141C7E442}">
            <xm:f>AND(K20&gt;=Einstellungen!$D$168,K20&lt;=Einstellungen!$E$168)</xm:f>
            <x14:dxf>
              <fill>
                <patternFill>
                  <bgColor theme="9" tint="0.39994506668294322"/>
                </patternFill>
              </fill>
            </x14:dxf>
          </x14:cfRule>
          <x14:cfRule type="expression" priority="286" id="{A256C899-293D-4AB6-93B4-E075BD8DA0A4}">
            <xm:f>AND(K20&gt;=Einstellungen!$D$167,K20&lt;=Einstellungen!$E$167)</xm:f>
            <x14:dxf>
              <fill>
                <patternFill>
                  <bgColor theme="9" tint="0.39994506668294322"/>
                </patternFill>
              </fill>
            </x14:dxf>
          </x14:cfRule>
          <x14:cfRule type="expression" priority="287" id="{2B013E76-0774-4449-94E4-FE1C20394BDA}">
            <xm:f>AND(K20&gt;=Einstellungen!$D$166,K20&lt;=Einstellungen!$E$166)</xm:f>
            <x14:dxf>
              <fill>
                <patternFill>
                  <bgColor theme="9" tint="0.39994506668294322"/>
                </patternFill>
              </fill>
            </x14:dxf>
          </x14:cfRule>
          <xm:sqref>O20:O23</xm:sqref>
        </x14:conditionalFormatting>
        <x14:conditionalFormatting xmlns:xm="http://schemas.microsoft.com/office/excel/2006/main">
          <x14:cfRule type="expression" priority="268" id="{76781261-4832-4883-A71A-50353689523D}">
            <xm:f>AND(K20&gt;=Einstellungen!$D$175,K20&lt;=Einstellungen!$E$175)</xm:f>
            <x14:dxf>
              <fill>
                <patternFill>
                  <bgColor theme="9" tint="0.39994506668294322"/>
                </patternFill>
              </fill>
            </x14:dxf>
          </x14:cfRule>
          <x14:cfRule type="expression" priority="269" id="{1C2E684F-F77A-47DE-B1FC-2FC68BBB0E7C}">
            <xm:f>AND(K20&gt;=Einstellungen!$D$174,K20&lt;=Einstellungen!$E$174)</xm:f>
            <x14:dxf>
              <fill>
                <patternFill>
                  <bgColor theme="9" tint="0.39994506668294322"/>
                </patternFill>
              </fill>
            </x14:dxf>
          </x14:cfRule>
          <x14:cfRule type="expression" priority="270" id="{56CA016E-8DB5-49C7-8CFA-8B63E7082E01}">
            <xm:f>AND(K20&gt;=Einstellungen!$D$173,K20&lt;=Einstellungen!$E$173)</xm:f>
            <x14:dxf>
              <fill>
                <patternFill>
                  <bgColor theme="9" tint="0.39994506668294322"/>
                </patternFill>
              </fill>
            </x14:dxf>
          </x14:cfRule>
          <x14:cfRule type="expression" priority="271" id="{9B426575-BA94-41D5-B65C-4985DD7D790A}">
            <xm:f>AND(K20&gt;=Einstellungen!$D$172,K20&lt;=Einstellungen!$E$172)</xm:f>
            <x14:dxf>
              <fill>
                <patternFill>
                  <bgColor theme="9" tint="0.39994506668294322"/>
                </patternFill>
              </fill>
            </x14:dxf>
          </x14:cfRule>
          <x14:cfRule type="expression" priority="272" id="{D48FFDE3-7561-49D8-B97F-89FA4E0BDA6F}">
            <xm:f>AND(K20&gt;=Einstellungen!$D$171,K20&lt;=Einstellungen!$E$171)</xm:f>
            <x14:dxf>
              <fill>
                <patternFill>
                  <bgColor theme="9" tint="0.39994506668294322"/>
                </patternFill>
              </fill>
            </x14:dxf>
          </x14:cfRule>
          <x14:cfRule type="expression" priority="273" id="{DDE9536F-7C86-4F92-BFA5-BCA750AFFA38}">
            <xm:f>AND(K20&gt;=Einstellungen!$D$170,K20&lt;=Einstellungen!$E$170)</xm:f>
            <x14:dxf>
              <fill>
                <patternFill>
                  <bgColor theme="9" tint="0.39994506668294322"/>
                </patternFill>
              </fill>
            </x14:dxf>
          </x14:cfRule>
          <x14:cfRule type="expression" priority="274" id="{2BD346F0-D591-406F-8AE5-40AA36ED58AA}">
            <xm:f>AND(K20&gt;=Einstellungen!$D$169,K20&lt;=Einstellungen!$E$169)</xm:f>
            <x14:dxf>
              <fill>
                <patternFill>
                  <bgColor theme="9" tint="0.39994506668294322"/>
                </patternFill>
              </fill>
            </x14:dxf>
          </x14:cfRule>
          <x14:cfRule type="expression" priority="275" id="{18773317-7CC7-47A5-87CC-283239E7C9D6}">
            <xm:f>AND(K20&gt;=Einstellungen!$D$168,K20&lt;=Einstellungen!$E$168)</xm:f>
            <x14:dxf>
              <fill>
                <patternFill>
                  <bgColor theme="9" tint="0.39994506668294322"/>
                </patternFill>
              </fill>
            </x14:dxf>
          </x14:cfRule>
          <x14:cfRule type="expression" priority="276" id="{51263808-0377-49AA-AE4F-94583E0979D6}">
            <xm:f>AND(K20&gt;=Einstellungen!$D$167,K20&lt;=Einstellungen!$E$167)</xm:f>
            <x14:dxf>
              <fill>
                <patternFill>
                  <bgColor theme="9" tint="0.39994506668294322"/>
                </patternFill>
              </fill>
            </x14:dxf>
          </x14:cfRule>
          <x14:cfRule type="expression" priority="277" id="{A545A34F-7B94-442B-A812-D47439AA3335}">
            <xm:f>AND(K20&gt;=Einstellungen!$D$166,K20&lt;=Einstellungen!$E$166)</xm:f>
            <x14:dxf>
              <fill>
                <patternFill>
                  <bgColor theme="9" tint="0.39994506668294322"/>
                </patternFill>
              </fill>
            </x14:dxf>
          </x14:cfRule>
          <xm:sqref>O21 O23</xm:sqref>
        </x14:conditionalFormatting>
        <x14:conditionalFormatting xmlns:xm="http://schemas.microsoft.com/office/excel/2006/main">
          <x14:cfRule type="expression" priority="258" id="{6E29EDDC-3174-4CFE-B96C-B9C9E622F21B}">
            <xm:f>AND(K20&gt;=Einstellungen!$D$218,K20&lt;=Einstellungen!$E$218)</xm:f>
            <x14:dxf>
              <fill>
                <patternFill>
                  <bgColor theme="2" tint="-0.24994659260841701"/>
                </patternFill>
              </fill>
            </x14:dxf>
          </x14:cfRule>
          <x14:cfRule type="expression" priority="259" id="{11925460-EE05-4C34-AB83-8B0F21B8D8CD}">
            <xm:f>AND( K20&gt;=Einstellungen!$D$219,K20&lt;=Einstellungen!$E$219)</xm:f>
            <x14:dxf>
              <fill>
                <patternFill>
                  <bgColor theme="2" tint="-0.24994659260841701"/>
                </patternFill>
              </fill>
            </x14:dxf>
          </x14:cfRule>
          <x14:cfRule type="expression" priority="260" id="{984B9CFE-F2AB-49EB-9775-F03CB037E6C2}">
            <xm:f>AND(K20&gt;=Einstellungen!$D$220,K20&lt;=Einstellungen!$E$220)</xm:f>
            <x14:dxf>
              <fill>
                <patternFill>
                  <bgColor theme="2" tint="-0.24994659260841701"/>
                </patternFill>
              </fill>
            </x14:dxf>
          </x14:cfRule>
          <x14:cfRule type="expression" priority="261" id="{E831CFC1-5BF8-4401-B26A-7A9E6FCFD5AE}">
            <xm:f>AND(K20&gt;=Einstellungen!$D$221,K20&lt;=Einstellungen!$E$221)</xm:f>
            <x14:dxf>
              <fill>
                <patternFill>
                  <bgColor theme="2" tint="-0.24994659260841701"/>
                </patternFill>
              </fill>
            </x14:dxf>
          </x14:cfRule>
          <x14:cfRule type="expression" priority="262" id="{0C744C1B-A851-4E8E-ABFA-F58F8788D697}">
            <xm:f>AND(K20&gt;=Einstellungen!$D$222,K20&lt;=Einstellungen!$E$222)</xm:f>
            <x14:dxf>
              <fill>
                <patternFill>
                  <bgColor theme="2" tint="-0.24994659260841701"/>
                </patternFill>
              </fill>
            </x14:dxf>
          </x14:cfRule>
          <x14:cfRule type="expression" priority="263" id="{BEE90BB3-408A-42C5-91D9-FFFDA73FC62F}">
            <xm:f>AND(K20&gt;=Einstellungen!$D$223,K20&lt;=Einstellungen!$E$223)</xm:f>
            <x14:dxf>
              <fill>
                <patternFill>
                  <bgColor theme="2" tint="-0.24994659260841701"/>
                </patternFill>
              </fill>
            </x14:dxf>
          </x14:cfRule>
          <x14:cfRule type="expression" priority="264" id="{0B7EFE89-D079-4C3E-AB22-452B4AF3FA6B}">
            <xm:f>AND(K20&gt;=Einstellungen!$D$224,K20&lt;=Einstellungen!$E$224)</xm:f>
            <x14:dxf>
              <fill>
                <patternFill>
                  <bgColor theme="2" tint="-0.24994659260841701"/>
                </patternFill>
              </fill>
            </x14:dxf>
          </x14:cfRule>
          <x14:cfRule type="expression" priority="265" id="{8FED1618-025B-42E4-A5A6-1158F2810D22}">
            <xm:f>AND(K20&gt;=Einstellungen!$D$225,K20&lt;=Einstellungen!$E$225)</xm:f>
            <x14:dxf>
              <fill>
                <patternFill>
                  <bgColor theme="2" tint="-0.24994659260841701"/>
                </patternFill>
              </fill>
            </x14:dxf>
          </x14:cfRule>
          <x14:cfRule type="expression" priority="266" id="{247A438E-152D-4BB0-B442-702ADCDA766F}">
            <xm:f>AND(K20&gt;=Einstellungen!$D$226,K20&lt;=Einstellungen!$E$226)</xm:f>
            <x14:dxf>
              <fill>
                <patternFill>
                  <bgColor theme="2" tint="-0.24994659260841701"/>
                </patternFill>
              </fill>
            </x14:dxf>
          </x14:cfRule>
          <x14:cfRule type="expression" priority="267" id="{00C27FE5-B5AB-439D-B49A-412F402718C7}">
            <xm:f>AND(K20&gt;=Einstellungen!$D$227,K20&lt;=Einstellungen!$E$227)</xm:f>
            <x14:dxf>
              <fill>
                <patternFill>
                  <bgColor theme="2" tint="-0.24994659260841701"/>
                </patternFill>
              </fill>
            </x14:dxf>
          </x14:cfRule>
          <xm:sqref>S20 S22</xm:sqref>
        </x14:conditionalFormatting>
        <x14:conditionalFormatting xmlns:xm="http://schemas.microsoft.com/office/excel/2006/main">
          <x14:cfRule type="expression" priority="248" id="{6CF4904B-6A00-4931-8DB3-3D8C312B345F}">
            <xm:f>AND(K20&gt;=Einstellungen!$D$218,K20&lt;=Einstellungen!$E$218)</xm:f>
            <x14:dxf>
              <fill>
                <patternFill>
                  <bgColor theme="2" tint="-0.24994659260841701"/>
                </patternFill>
              </fill>
            </x14:dxf>
          </x14:cfRule>
          <x14:cfRule type="expression" priority="249" id="{6FF56B0B-BE78-4712-8336-652C481A86F7}">
            <xm:f>AND( K20&gt;=Einstellungen!$D$219,K20&lt;=Einstellungen!$E$219)</xm:f>
            <x14:dxf>
              <fill>
                <patternFill>
                  <bgColor theme="2" tint="-0.24994659260841701"/>
                </patternFill>
              </fill>
            </x14:dxf>
          </x14:cfRule>
          <x14:cfRule type="expression" priority="250" id="{934C6342-F4A4-434A-A3CD-8692998A9FA3}">
            <xm:f>AND(K20&gt;=Einstellungen!$D$220,K20&lt;=Einstellungen!$E$220)</xm:f>
            <x14:dxf>
              <fill>
                <patternFill>
                  <bgColor theme="2" tint="-0.24994659260841701"/>
                </patternFill>
              </fill>
            </x14:dxf>
          </x14:cfRule>
          <x14:cfRule type="expression" priority="251" id="{385EB9D9-0682-4E98-B7C7-6CD44C0245DC}">
            <xm:f>AND(K20&gt;=Einstellungen!$D$221,K20&lt;=Einstellungen!$E$221)</xm:f>
            <x14:dxf>
              <fill>
                <patternFill>
                  <bgColor theme="2" tint="-0.24994659260841701"/>
                </patternFill>
              </fill>
            </x14:dxf>
          </x14:cfRule>
          <x14:cfRule type="expression" priority="252" id="{C8292FEB-0F98-4513-A5AD-F85C0D7D652B}">
            <xm:f>AND(K20&gt;=Einstellungen!$D$222,K20&lt;=Einstellungen!$E$222)</xm:f>
            <x14:dxf>
              <fill>
                <patternFill>
                  <bgColor theme="2" tint="-0.24994659260841701"/>
                </patternFill>
              </fill>
            </x14:dxf>
          </x14:cfRule>
          <x14:cfRule type="expression" priority="253" id="{D252DF78-D30C-4DC5-AF80-022663823937}">
            <xm:f>AND(K20&gt;=Einstellungen!$D$223,K20&lt;=Einstellungen!$E$223)</xm:f>
            <x14:dxf>
              <fill>
                <patternFill>
                  <bgColor theme="2" tint="-0.24994659260841701"/>
                </patternFill>
              </fill>
            </x14:dxf>
          </x14:cfRule>
          <x14:cfRule type="expression" priority="254" id="{9C5C32FE-A55A-4D76-9CEE-EDC414EFAFF4}">
            <xm:f>AND(K20&gt;=Einstellungen!$D$224,K20&lt;=Einstellungen!$E$224)</xm:f>
            <x14:dxf>
              <fill>
                <patternFill>
                  <bgColor theme="2" tint="-0.24994659260841701"/>
                </patternFill>
              </fill>
            </x14:dxf>
          </x14:cfRule>
          <x14:cfRule type="expression" priority="255" id="{00920752-4A8A-4673-899F-CFE07C5618F1}">
            <xm:f>AND(K20&gt;=Einstellungen!$D$225,K20&lt;=Einstellungen!$E$225)</xm:f>
            <x14:dxf>
              <fill>
                <patternFill>
                  <bgColor theme="2" tint="-0.24994659260841701"/>
                </patternFill>
              </fill>
            </x14:dxf>
          </x14:cfRule>
          <x14:cfRule type="expression" priority="256" id="{45A3843D-2667-41C9-A9D1-CB5CAE3DB28A}">
            <xm:f>AND(K20&gt;=Einstellungen!$D$226,K20&lt;=Einstellungen!$E$226)</xm:f>
            <x14:dxf>
              <fill>
                <patternFill>
                  <bgColor theme="2" tint="-0.24994659260841701"/>
                </patternFill>
              </fill>
            </x14:dxf>
          </x14:cfRule>
          <x14:cfRule type="expression" priority="257" id="{300A1D54-16D7-4B7E-AF7C-259AADF1D657}">
            <xm:f>AND(K20&gt;=Einstellungen!$D$227,K20&lt;=Einstellungen!$E$227)</xm:f>
            <x14:dxf>
              <fill>
                <patternFill>
                  <bgColor theme="2" tint="-0.24994659260841701"/>
                </patternFill>
              </fill>
            </x14:dxf>
          </x14:cfRule>
          <xm:sqref>S21 S23</xm:sqref>
        </x14:conditionalFormatting>
        <x14:conditionalFormatting xmlns:xm="http://schemas.microsoft.com/office/excel/2006/main">
          <x14:cfRule type="expression" priority="238" id="{429C93F6-00ED-4A85-8AAA-96BF403B65F1}">
            <xm:f>AND(K20&gt;=Einstellungen!$D$201,K20&lt;=Einstellungen!$E$201)</xm:f>
            <x14:dxf>
              <fill>
                <patternFill>
                  <bgColor theme="5" tint="0.59996337778862885"/>
                </patternFill>
              </fill>
            </x14:dxf>
          </x14:cfRule>
          <x14:cfRule type="expression" priority="239" id="{14637D78-CDE0-4809-B933-0D130F60D315}">
            <xm:f>AND(K20&gt;=Einstellungen!$D$200,K20&lt;=Einstellungen!$E$200)</xm:f>
            <x14:dxf>
              <fill>
                <patternFill>
                  <bgColor theme="5" tint="0.59996337778862885"/>
                </patternFill>
              </fill>
            </x14:dxf>
          </x14:cfRule>
          <x14:cfRule type="expression" priority="240" id="{BA3C5238-EE20-4693-8ED1-6EF70B2BEF35}">
            <xm:f>AND(K20&gt;=Einstellungen!$D$199,K20&lt;=Einstellungen!$E$199)</xm:f>
            <x14:dxf>
              <fill>
                <patternFill>
                  <bgColor theme="5" tint="0.59996337778862885"/>
                </patternFill>
              </fill>
            </x14:dxf>
          </x14:cfRule>
          <x14:cfRule type="expression" priority="241" id="{A837D46F-26B3-466D-88E7-BDE1E340DB48}">
            <xm:f>AND(K20&gt;=Einstellungen!$D$198,K20&lt;=Einstellungen!$E$198)</xm:f>
            <x14:dxf>
              <fill>
                <patternFill>
                  <bgColor theme="5" tint="0.59996337778862885"/>
                </patternFill>
              </fill>
            </x14:dxf>
          </x14:cfRule>
          <x14:cfRule type="expression" priority="242" id="{C2D568B0-A857-4627-8B00-3DCE332F888F}">
            <xm:f>AND(K20&gt;=Einstellungen!$D$197,K20&lt;=Einstellungen!$E$197)</xm:f>
            <x14:dxf>
              <fill>
                <patternFill>
                  <bgColor theme="5" tint="0.59996337778862885"/>
                </patternFill>
              </fill>
            </x14:dxf>
          </x14:cfRule>
          <x14:cfRule type="expression" priority="243" id="{2C9510B7-988C-46C3-83C9-5A0456E468D9}">
            <xm:f>AND(K20&gt;=Einstellungen!$D$196,K20&lt;=Einstellungen!$E$196)</xm:f>
            <x14:dxf>
              <fill>
                <patternFill>
                  <bgColor theme="5" tint="0.59996337778862885"/>
                </patternFill>
              </fill>
            </x14:dxf>
          </x14:cfRule>
          <x14:cfRule type="expression" priority="244" id="{5CC3302D-2DDB-456D-8518-6878F23A8A43}">
            <xm:f>AND(K20&gt;=Einstellungen!$D$195,K20&lt;=Einstellungen!$E$195)</xm:f>
            <x14:dxf>
              <fill>
                <patternFill>
                  <bgColor theme="5" tint="0.59996337778862885"/>
                </patternFill>
              </fill>
            </x14:dxf>
          </x14:cfRule>
          <x14:cfRule type="expression" priority="245" id="{BA43B79B-080C-4E0C-A4D2-F216EDB55691}">
            <xm:f>AND(K20&gt;=Einstellungen!$D$194,K20&lt;=Einstellungen!$E$194)</xm:f>
            <x14:dxf>
              <fill>
                <patternFill>
                  <bgColor theme="5" tint="0.59996337778862885"/>
                </patternFill>
              </fill>
            </x14:dxf>
          </x14:cfRule>
          <x14:cfRule type="expression" priority="246" id="{ADD397A2-70B7-405C-BFD0-BE0251E3DF82}">
            <xm:f>AND(K20&gt;=Einstellungen!$D$193,K20&lt;=Einstellungen!$E$193)</xm:f>
            <x14:dxf>
              <fill>
                <patternFill>
                  <bgColor theme="5" tint="0.59996337778862885"/>
                </patternFill>
              </fill>
            </x14:dxf>
          </x14:cfRule>
          <x14:cfRule type="expression" priority="247" id="{578CF41B-1C40-4674-9655-1DEEE19E5775}">
            <xm:f>AND(K20&gt;=Einstellungen!$D$192,K20&lt;=Einstellungen!$E$192)</xm:f>
            <x14:dxf>
              <fill>
                <patternFill>
                  <bgColor theme="5" tint="0.59996337778862885"/>
                </patternFill>
              </fill>
            </x14:dxf>
          </x14:cfRule>
          <xm:sqref>Q20 Q22</xm:sqref>
        </x14:conditionalFormatting>
        <x14:conditionalFormatting xmlns:xm="http://schemas.microsoft.com/office/excel/2006/main">
          <x14:cfRule type="expression" priority="228" id="{174AA4D2-A240-4779-8250-F8ABC1FF4BAC}">
            <xm:f>AND(K20&gt;=Einstellungen!$D$201,K20&lt;=Einstellungen!$E$201)</xm:f>
            <x14:dxf>
              <fill>
                <patternFill>
                  <bgColor theme="5" tint="0.59996337778862885"/>
                </patternFill>
              </fill>
            </x14:dxf>
          </x14:cfRule>
          <x14:cfRule type="expression" priority="229" id="{72904B45-C436-4552-B6E1-39DC98EBE489}">
            <xm:f>AND(K20&gt;=Einstellungen!$D$200,K20&lt;=Einstellungen!$E$200)</xm:f>
            <x14:dxf>
              <fill>
                <patternFill>
                  <bgColor theme="5" tint="0.59996337778862885"/>
                </patternFill>
              </fill>
            </x14:dxf>
          </x14:cfRule>
          <x14:cfRule type="expression" priority="230" id="{8F8FF6D5-801C-4634-845B-C2B789C5E5A7}">
            <xm:f>AND(K20&gt;=Einstellungen!$D$199,K20&lt;=Einstellungen!$E$199)</xm:f>
            <x14:dxf>
              <fill>
                <patternFill>
                  <bgColor theme="5" tint="0.59996337778862885"/>
                </patternFill>
              </fill>
            </x14:dxf>
          </x14:cfRule>
          <x14:cfRule type="expression" priority="231" id="{97FB2D3D-DA65-4E3E-B3C3-6CE552BD7315}">
            <xm:f>AND(K20&gt;=Einstellungen!$D$198,K20&lt;=Einstellungen!$E$198)</xm:f>
            <x14:dxf>
              <fill>
                <patternFill>
                  <bgColor theme="5" tint="0.59996337778862885"/>
                </patternFill>
              </fill>
            </x14:dxf>
          </x14:cfRule>
          <x14:cfRule type="expression" priority="232" id="{A3DB5FEE-4AE0-4413-87E1-202AB4B9351B}">
            <xm:f>AND(K20&gt;=Einstellungen!$D$197,K20&lt;=Einstellungen!$E$197)</xm:f>
            <x14:dxf>
              <fill>
                <patternFill>
                  <bgColor theme="5" tint="0.59996337778862885"/>
                </patternFill>
              </fill>
            </x14:dxf>
          </x14:cfRule>
          <x14:cfRule type="expression" priority="233" id="{AD5D3194-BD7A-4CD2-84A5-9CA24462621A}">
            <xm:f>AND(K20&gt;=Einstellungen!$D$196,K20&lt;=Einstellungen!$E$196)</xm:f>
            <x14:dxf>
              <fill>
                <patternFill>
                  <bgColor theme="5" tint="0.59996337778862885"/>
                </patternFill>
              </fill>
            </x14:dxf>
          </x14:cfRule>
          <x14:cfRule type="expression" priority="234" id="{F5FFDB53-D606-41C7-9585-EAC337D96D2D}">
            <xm:f>AND(K20&gt;=Einstellungen!$D$195,K20&lt;=Einstellungen!$E$195)</xm:f>
            <x14:dxf>
              <fill>
                <patternFill>
                  <bgColor theme="5" tint="0.59996337778862885"/>
                </patternFill>
              </fill>
            </x14:dxf>
          </x14:cfRule>
          <x14:cfRule type="expression" priority="235" id="{4BCC8DB4-93FE-4619-90DC-5656E6B9C668}">
            <xm:f>AND(K20&gt;=Einstellungen!$D$194,K20&lt;=Einstellungen!$E$194)</xm:f>
            <x14:dxf>
              <fill>
                <patternFill>
                  <bgColor theme="5" tint="0.59996337778862885"/>
                </patternFill>
              </fill>
            </x14:dxf>
          </x14:cfRule>
          <x14:cfRule type="expression" priority="236" id="{D702E230-811B-409D-A1A7-F8E24EC9E1AD}">
            <xm:f>AND(K20&gt;=Einstellungen!$D$193,K20&lt;=Einstellungen!$E$193)</xm:f>
            <x14:dxf>
              <fill>
                <patternFill>
                  <bgColor theme="5" tint="0.59996337778862885"/>
                </patternFill>
              </fill>
            </x14:dxf>
          </x14:cfRule>
          <x14:cfRule type="expression" priority="237" id="{3D521707-311C-436B-AA67-F7BCEE3FCF9B}">
            <xm:f>AND(K20&gt;=Einstellungen!$D$192,K20&lt;=Einstellungen!$E$192)</xm:f>
            <x14:dxf>
              <fill>
                <patternFill>
                  <bgColor theme="5" tint="0.59996337778862885"/>
                </patternFill>
              </fill>
            </x14:dxf>
          </x14:cfRule>
          <xm:sqref>Q21 Q23</xm:sqref>
        </x14:conditionalFormatting>
        <x14:conditionalFormatting xmlns:xm="http://schemas.microsoft.com/office/excel/2006/main">
          <x14:cfRule type="expression" priority="218" id="{A03EFC7B-A0B6-4A13-B920-8A099D5F8BEE}">
            <xm:f>AND(K20&gt;=Einstellungen!$D$188,K20&lt;=Einstellungen!$E$188)</xm:f>
            <x14:dxf>
              <fill>
                <patternFill>
                  <bgColor theme="7" tint="0.39994506668294322"/>
                </patternFill>
              </fill>
            </x14:dxf>
          </x14:cfRule>
          <x14:cfRule type="expression" priority="219" id="{5E47EEA0-609D-45D9-A95D-B9F80402DF3D}">
            <xm:f>AND(K20&gt;=Einstellungen!$D$187,K20&lt;=Einstellungen!$E$187)</xm:f>
            <x14:dxf>
              <fill>
                <patternFill>
                  <bgColor theme="7" tint="0.39994506668294322"/>
                </patternFill>
              </fill>
            </x14:dxf>
          </x14:cfRule>
          <x14:cfRule type="expression" priority="220" id="{0D7E4A95-3B72-44EF-B335-E8A996C304E7}">
            <xm:f>AND(K20&gt;=Einstellungen!$D$186,K20&lt;=Einstellungen!$E$186)</xm:f>
            <x14:dxf>
              <fill>
                <patternFill>
                  <bgColor theme="7" tint="0.39994506668294322"/>
                </patternFill>
              </fill>
            </x14:dxf>
          </x14:cfRule>
          <x14:cfRule type="expression" priority="221" id="{26455BFE-DAC1-4279-928B-D895445879E8}">
            <xm:f>AND(K20&gt;=Einstellungen!$D$185,K20&lt;=Einstellungen!$E$185)</xm:f>
            <x14:dxf>
              <fill>
                <patternFill>
                  <bgColor theme="7" tint="0.39994506668294322"/>
                </patternFill>
              </fill>
            </x14:dxf>
          </x14:cfRule>
          <x14:cfRule type="expression" priority="222" id="{A37F6C34-52EE-4A0F-BA57-32AA7106BA3A}">
            <xm:f>AND(K20&gt;=Einstellungen!$D$184,K20&lt;=Einstellungen!$E$184)</xm:f>
            <x14:dxf>
              <fill>
                <patternFill>
                  <bgColor theme="7" tint="0.39994506668294322"/>
                </patternFill>
              </fill>
            </x14:dxf>
          </x14:cfRule>
          <x14:cfRule type="expression" priority="223" id="{6F50331F-8985-4960-BC9D-0A23B9046C24}">
            <xm:f>AND(K20&gt;=Einstellungen!$D$183,K20&lt;=Einstellungen!$E$183)</xm:f>
            <x14:dxf>
              <fill>
                <patternFill>
                  <bgColor theme="7" tint="0.39994506668294322"/>
                </patternFill>
              </fill>
            </x14:dxf>
          </x14:cfRule>
          <x14:cfRule type="expression" priority="224" id="{C4EA1C18-EE31-459A-A196-AC4A0CA8BBF9}">
            <xm:f>AND(K20&gt;=Einstellungen!$D$182,K20&lt;=Einstellungen!$E$182)</xm:f>
            <x14:dxf>
              <fill>
                <patternFill>
                  <bgColor theme="7" tint="0.39994506668294322"/>
                </patternFill>
              </fill>
            </x14:dxf>
          </x14:cfRule>
          <x14:cfRule type="expression" priority="225" id="{30F58EC7-186F-4917-BD50-399BA956A334}">
            <xm:f>AND(K20&gt;=Einstellungen!$D$181,K20&lt;=Einstellungen!$E$181)</xm:f>
            <x14:dxf>
              <fill>
                <patternFill>
                  <bgColor theme="7" tint="0.39994506668294322"/>
                </patternFill>
              </fill>
            </x14:dxf>
          </x14:cfRule>
          <x14:cfRule type="expression" priority="226" id="{7AB0419B-E79A-4D07-8879-9B35451BCF91}">
            <xm:f>AND(K20&gt;=Einstellungen!$D$180,K20&lt;=Einstellungen!$E$180)</xm:f>
            <x14:dxf>
              <fill>
                <patternFill>
                  <bgColor theme="7" tint="0.39994506668294322"/>
                </patternFill>
              </fill>
            </x14:dxf>
          </x14:cfRule>
          <x14:cfRule type="expression" priority="227" id="{155A7043-C193-47A0-A81B-C502F442997D}">
            <xm:f>AND(K20&gt;=Einstellungen!$D$179,K20&lt;=Einstellungen!$E$179)</xm:f>
            <x14:dxf>
              <fill>
                <patternFill>
                  <bgColor theme="7" tint="0.39994506668294322"/>
                </patternFill>
              </fill>
            </x14:dxf>
          </x14:cfRule>
          <xm:sqref>P21 P23</xm:sqref>
        </x14:conditionalFormatting>
        <x14:conditionalFormatting xmlns:xm="http://schemas.microsoft.com/office/excel/2006/main">
          <x14:cfRule type="expression" priority="208" id="{3D0DBA96-15B0-44AE-969C-B2EBDFA71D3B}">
            <xm:f>AND(K20&gt;=Einstellungen!$D$188,K20&lt;=Einstellungen!$E$188)</xm:f>
            <x14:dxf>
              <fill>
                <patternFill>
                  <bgColor theme="7" tint="0.39994506668294322"/>
                </patternFill>
              </fill>
            </x14:dxf>
          </x14:cfRule>
          <x14:cfRule type="expression" priority="209" id="{438BBDD3-EF39-4126-8B73-876D8DD2E8BA}">
            <xm:f>AND(K20&gt;=Einstellungen!$D$187,K20&lt;=Einstellungen!$E$187)</xm:f>
            <x14:dxf>
              <fill>
                <patternFill>
                  <bgColor theme="7" tint="0.39994506668294322"/>
                </patternFill>
              </fill>
            </x14:dxf>
          </x14:cfRule>
          <x14:cfRule type="expression" priority="210" id="{AC67A25C-1C40-4F78-9025-5229CF4B83AB}">
            <xm:f>AND(K20&gt;=Einstellungen!$D$186,K20&lt;=Einstellungen!$E$186)</xm:f>
            <x14:dxf>
              <fill>
                <patternFill>
                  <bgColor theme="7" tint="0.39994506668294322"/>
                </patternFill>
              </fill>
            </x14:dxf>
          </x14:cfRule>
          <x14:cfRule type="expression" priority="211" id="{4D01887C-7538-426A-9B74-042A2DA83106}">
            <xm:f>AND(K20&gt;=Einstellungen!$D$185,K20&lt;=Einstellungen!$E$185)</xm:f>
            <x14:dxf>
              <fill>
                <patternFill>
                  <bgColor theme="7" tint="0.39994506668294322"/>
                </patternFill>
              </fill>
            </x14:dxf>
          </x14:cfRule>
          <x14:cfRule type="expression" priority="212" id="{4F47074D-37BA-4541-8B21-0A516DC885C0}">
            <xm:f>AND(K20&gt;=Einstellungen!$D$184,K20&lt;=Einstellungen!$E$184)</xm:f>
            <x14:dxf>
              <fill>
                <patternFill>
                  <bgColor theme="7" tint="0.39994506668294322"/>
                </patternFill>
              </fill>
            </x14:dxf>
          </x14:cfRule>
          <x14:cfRule type="expression" priority="213" id="{C5E1703F-60CA-4543-99CD-23AE3BBC1C15}">
            <xm:f>AND(K20&gt;=Einstellungen!$D$183,K20&lt;=Einstellungen!$E$183)</xm:f>
            <x14:dxf>
              <fill>
                <patternFill>
                  <bgColor theme="7" tint="0.39994506668294322"/>
                </patternFill>
              </fill>
            </x14:dxf>
          </x14:cfRule>
          <x14:cfRule type="expression" priority="214" id="{F9104800-C549-4F13-AED9-063E9E0E5EE1}">
            <xm:f>AND(K20&gt;=Einstellungen!$D$182,K20&lt;=Einstellungen!$E$182)</xm:f>
            <x14:dxf>
              <fill>
                <patternFill>
                  <bgColor theme="7" tint="0.39994506668294322"/>
                </patternFill>
              </fill>
            </x14:dxf>
          </x14:cfRule>
          <x14:cfRule type="expression" priority="215" id="{0E69ED6B-A5D6-4C76-B8AE-EFFE05DC73B0}">
            <xm:f>AND(K20&gt;=Einstellungen!$D$181,K20&lt;=Einstellungen!$E$181)</xm:f>
            <x14:dxf>
              <fill>
                <patternFill>
                  <bgColor theme="7" tint="0.39994506668294322"/>
                </patternFill>
              </fill>
            </x14:dxf>
          </x14:cfRule>
          <x14:cfRule type="expression" priority="216" id="{3684C676-EE64-44AC-A37F-7FBD252BA371}">
            <xm:f>AND(K20&gt;=Einstellungen!$D$180,K20&lt;=Einstellungen!$E$180)</xm:f>
            <x14:dxf>
              <fill>
                <patternFill>
                  <bgColor theme="7" tint="0.39994506668294322"/>
                </patternFill>
              </fill>
            </x14:dxf>
          </x14:cfRule>
          <x14:cfRule type="expression" priority="217" id="{8C431AFA-802A-4E98-9481-BDE976FDD01F}">
            <xm:f>AND(K20&gt;=Einstellungen!$D$179,K20&lt;=Einstellungen!$E$179)</xm:f>
            <x14:dxf>
              <fill>
                <patternFill>
                  <bgColor theme="7" tint="0.39994506668294322"/>
                </patternFill>
              </fill>
            </x14:dxf>
          </x14:cfRule>
          <xm:sqref>P20 P22</xm:sqref>
        </x14:conditionalFormatting>
        <x14:conditionalFormatting xmlns:xm="http://schemas.microsoft.com/office/excel/2006/main">
          <x14:cfRule type="expression" priority="198" id="{05777E3C-0A31-4B28-8734-6C5E326436BC}">
            <xm:f>AND(K20&gt;=Einstellungen!$D$205,K20&lt;=Einstellungen!$E$205)</xm:f>
            <x14:dxf>
              <fill>
                <patternFill>
                  <bgColor rgb="FFFFC000"/>
                </patternFill>
              </fill>
            </x14:dxf>
          </x14:cfRule>
          <x14:cfRule type="expression" priority="199" id="{6330005B-70AC-4D2E-9364-215925715E4E}">
            <xm:f>AND( K20&gt;=Einstellungen!$D$206,K20&lt;=Einstellungen!$E$206)</xm:f>
            <x14:dxf>
              <fill>
                <patternFill>
                  <bgColor rgb="FFFFC000"/>
                </patternFill>
              </fill>
            </x14:dxf>
          </x14:cfRule>
          <x14:cfRule type="expression" priority="200" id="{3BBC5275-00E6-4B5D-8C20-247F9504FF09}">
            <xm:f>AND(K20&gt;=Einstellungen!$D$207,K20&lt;=Einstellungen!$E$207)</xm:f>
            <x14:dxf>
              <fill>
                <patternFill>
                  <bgColor rgb="FFFFC000"/>
                </patternFill>
              </fill>
            </x14:dxf>
          </x14:cfRule>
          <x14:cfRule type="expression" priority="201" id="{5946969C-2B70-4297-8C31-430F1E915B44}">
            <xm:f>AND(K20&gt;=Einstellungen!$D$208,K20&lt;=Einstellungen!$E$208)</xm:f>
            <x14:dxf>
              <fill>
                <patternFill>
                  <bgColor rgb="FFFFC000"/>
                </patternFill>
              </fill>
            </x14:dxf>
          </x14:cfRule>
          <x14:cfRule type="expression" priority="202" id="{759E047A-D4B2-4853-8172-8210073AB087}">
            <xm:f>AND(K20&gt;=Einstellungen!$D$209,K20&lt;=Einstellungen!$E$209)</xm:f>
            <x14:dxf>
              <fill>
                <patternFill>
                  <bgColor rgb="FFFFC000"/>
                </patternFill>
              </fill>
            </x14:dxf>
          </x14:cfRule>
          <x14:cfRule type="expression" priority="203" id="{62725BE7-BF8A-47E5-AA35-67B27921BED1}">
            <xm:f>AND(K20&gt;=Einstellungen!$D$210,K20&lt;=Einstellungen!$E$210)</xm:f>
            <x14:dxf>
              <fill>
                <patternFill>
                  <bgColor rgb="FFFFC000"/>
                </patternFill>
              </fill>
            </x14:dxf>
          </x14:cfRule>
          <x14:cfRule type="expression" priority="204" id="{1C302A5B-0760-41B5-BD3C-2ACFBC51FAF0}">
            <xm:f>AND(K20&gt;=Einstellungen!$D$211,K20&lt;=Einstellungen!$E$211)</xm:f>
            <x14:dxf>
              <fill>
                <patternFill>
                  <bgColor rgb="FFFFC000"/>
                </patternFill>
              </fill>
            </x14:dxf>
          </x14:cfRule>
          <x14:cfRule type="expression" priority="205" id="{5DC35072-D845-4000-872F-AF410F936BDA}">
            <xm:f>AND(K20&gt;=Einstellungen!$D$212,K20&lt;=Einstellungen!$E$212)</xm:f>
            <x14:dxf>
              <fill>
                <patternFill>
                  <bgColor rgb="FFFFC000"/>
                </patternFill>
              </fill>
            </x14:dxf>
          </x14:cfRule>
          <x14:cfRule type="expression" priority="206" id="{C1F61703-C0F2-4CD2-AF5E-60768A683DCA}">
            <xm:f>AND(K20&gt;=Einstellungen!$D$213,K20&lt;=Einstellungen!$E$213)</xm:f>
            <x14:dxf>
              <fill>
                <patternFill>
                  <bgColor rgb="FFFFC000"/>
                </patternFill>
              </fill>
            </x14:dxf>
          </x14:cfRule>
          <x14:cfRule type="expression" priority="207" id="{EC593227-E310-468A-854A-701DB5FFDDBC}">
            <xm:f>AND(K20&gt;=Einstellungen!$D$214,K20&lt;=Einstellungen!$E$214)</xm:f>
            <x14:dxf>
              <fill>
                <patternFill>
                  <bgColor rgb="FFFFC000"/>
                </patternFill>
              </fill>
            </x14:dxf>
          </x14:cfRule>
          <xm:sqref>R20 R22</xm:sqref>
        </x14:conditionalFormatting>
        <x14:conditionalFormatting xmlns:xm="http://schemas.microsoft.com/office/excel/2006/main">
          <x14:cfRule type="expression" priority="188" id="{1A1C8E79-DC06-4D7C-84BB-55C9429B4259}">
            <xm:f>AND(K20&gt;=Einstellungen!$D$205,K20&lt;=Einstellungen!$E$205)</xm:f>
            <x14:dxf>
              <fill>
                <patternFill>
                  <bgColor rgb="FFFFC000"/>
                </patternFill>
              </fill>
            </x14:dxf>
          </x14:cfRule>
          <x14:cfRule type="expression" priority="189" id="{2717D674-5369-471D-B663-D2D9DBEF6EAF}">
            <xm:f>AND(K20&gt;=Einstellungen!$D$206,K20&lt;=Einstellungen!$E$206)</xm:f>
            <x14:dxf>
              <fill>
                <patternFill>
                  <bgColor rgb="FFFFC000"/>
                </patternFill>
              </fill>
            </x14:dxf>
          </x14:cfRule>
          <x14:cfRule type="expression" priority="190" id="{3DA2A3E8-4FDF-4AC8-A465-5C03FC453D8E}">
            <xm:f>AND(K20&gt;=Einstellungen!$D$207,K20&lt;=Einstellungen!$E$207)</xm:f>
            <x14:dxf>
              <fill>
                <patternFill>
                  <bgColor rgb="FFFFC000"/>
                </patternFill>
              </fill>
            </x14:dxf>
          </x14:cfRule>
          <x14:cfRule type="expression" priority="191" id="{06B94FB3-FF47-495A-ABF9-9C283D2DF238}">
            <xm:f>AND(K20&gt;=Einstellungen!$D$208,K20&lt;=Einstellungen!$E$208)</xm:f>
            <x14:dxf>
              <fill>
                <patternFill>
                  <bgColor rgb="FFFFC000"/>
                </patternFill>
              </fill>
            </x14:dxf>
          </x14:cfRule>
          <x14:cfRule type="expression" priority="192" id="{29D6DC35-C4C4-4B8F-8A92-110B7F477119}">
            <xm:f>AND(K20&gt;=Einstellungen!$D$209,K20&lt;=Einstellungen!$E$209)</xm:f>
            <x14:dxf>
              <fill>
                <patternFill>
                  <bgColor rgb="FFFFC000"/>
                </patternFill>
              </fill>
            </x14:dxf>
          </x14:cfRule>
          <x14:cfRule type="expression" priority="193" id="{6B13E423-965F-45A4-A104-2BA8FAFB5920}">
            <xm:f>AND(K20&gt;=Einstellungen!$D$210,K20&lt;=Einstellungen!$E$210)</xm:f>
            <x14:dxf>
              <fill>
                <patternFill>
                  <bgColor rgb="FFFFC000"/>
                </patternFill>
              </fill>
            </x14:dxf>
          </x14:cfRule>
          <x14:cfRule type="expression" priority="194" id="{8C0DCF02-2B2F-41A8-8225-7D8C4C331D84}">
            <xm:f>AND(K20&gt;=Einstellungen!$D$211,K20&lt;=Einstellungen!$E$211)</xm:f>
            <x14:dxf>
              <fill>
                <patternFill>
                  <bgColor rgb="FFFFC000"/>
                </patternFill>
              </fill>
            </x14:dxf>
          </x14:cfRule>
          <x14:cfRule type="expression" priority="195" id="{BF6B2948-B0E0-49E6-9D14-49DAF6BED1B1}">
            <xm:f>AND(K20&gt;=Einstellungen!$D$212,K20&lt;=Einstellungen!$E$212)</xm:f>
            <x14:dxf>
              <fill>
                <patternFill>
                  <bgColor rgb="FFFFC000"/>
                </patternFill>
              </fill>
            </x14:dxf>
          </x14:cfRule>
          <x14:cfRule type="expression" priority="196" id="{BFAFDD6B-9713-482E-9B9E-3061233F07B4}">
            <xm:f>AND(K20&gt;=Einstellungen!$D$213,K20&lt;=Einstellungen!$E$213)</xm:f>
            <x14:dxf>
              <fill>
                <patternFill>
                  <bgColor rgb="FFFFC000"/>
                </patternFill>
              </fill>
            </x14:dxf>
          </x14:cfRule>
          <x14:cfRule type="expression" priority="197" id="{DEFE6FC4-DE96-42F9-83C5-1D5569F9B0DE}">
            <xm:f>AND(K20&gt;=Einstellungen!$D$214,K20&lt;=Einstellungen!$E$214)</xm:f>
            <x14:dxf>
              <fill>
                <patternFill>
                  <bgColor rgb="FFFFC000"/>
                </patternFill>
              </fill>
            </x14:dxf>
          </x14:cfRule>
          <xm:sqref>R21 R23</xm:sqref>
        </x14:conditionalFormatting>
        <x14:conditionalFormatting xmlns:xm="http://schemas.microsoft.com/office/excel/2006/main">
          <x14:cfRule type="expression" priority="187" id="{A44660D6-29BA-4819-9312-EA3DB1D424BD}">
            <xm:f>AND(Einstellungen!$E$51="x")</xm:f>
            <x14:dxf>
              <fill>
                <patternFill>
                  <bgColor theme="0" tint="-0.14996795556505021"/>
                </patternFill>
              </fill>
            </x14:dxf>
          </x14:cfRule>
          <xm:sqref>D20:J21</xm:sqref>
        </x14:conditionalFormatting>
        <x14:conditionalFormatting xmlns:xm="http://schemas.microsoft.com/office/excel/2006/main">
          <x14:cfRule type="cellIs" priority="186" operator="between" id="{25C11953-DB6E-4E6B-ADDD-AE3F4AE93681}">
            <xm:f>Einstellungen!$E$102</xm:f>
            <xm:f>Einstellungen!$F$102</xm:f>
            <x14:dxf>
              <fill>
                <patternFill>
                  <bgColor rgb="FFFFFF00"/>
                </patternFill>
              </fill>
            </x14:dxf>
          </x14:cfRule>
          <xm:sqref>B20</xm:sqref>
        </x14:conditionalFormatting>
        <x14:conditionalFormatting xmlns:xm="http://schemas.microsoft.com/office/excel/2006/main">
          <x14:cfRule type="cellIs" priority="185" operator="between" id="{2EF7F184-B8F6-4C0B-871E-A5DD4D6961D6}">
            <xm:f>Einstellungen!$E$103</xm:f>
            <xm:f>Einstellungen!$F$103</xm:f>
            <x14:dxf>
              <fill>
                <patternFill>
                  <bgColor rgb="FFFFFF00"/>
                </patternFill>
              </fill>
            </x14:dxf>
          </x14:cfRule>
          <xm:sqref>B20</xm:sqref>
        </x14:conditionalFormatting>
        <x14:conditionalFormatting xmlns:xm="http://schemas.microsoft.com/office/excel/2006/main">
          <x14:cfRule type="cellIs" priority="177" operator="between" id="{BCB42B85-80F4-481D-85F8-2097BB48D620}">
            <xm:f>Einstellungen!$F$93</xm:f>
            <xm:f>Einstellungen!$G$93</xm:f>
            <x14:dxf>
              <fill>
                <patternFill>
                  <bgColor rgb="FFFFFF00"/>
                </patternFill>
              </fill>
            </x14:dxf>
          </x14:cfRule>
          <x14:cfRule type="cellIs" priority="178" operator="between" id="{4794F810-9556-4BBA-B182-B1A3CE864711}">
            <xm:f>Einstellungen!$F$92</xm:f>
            <xm:f>Einstellungen!$G$92</xm:f>
            <x14:dxf>
              <fill>
                <patternFill>
                  <bgColor rgb="FFFFFF00"/>
                </patternFill>
              </fill>
            </x14:dxf>
          </x14:cfRule>
          <x14:cfRule type="cellIs" priority="179" operator="between" id="{8156C74B-9BDE-4573-A584-E51050272BD9}">
            <xm:f>Einstellungen!$E$108</xm:f>
            <xm:f>Einstellungen!$F$108</xm:f>
            <x14:dxf>
              <fill>
                <patternFill>
                  <bgColor rgb="FFFFFF00"/>
                </patternFill>
              </fill>
            </x14:dxf>
          </x14:cfRule>
          <x14:cfRule type="cellIs" priority="180" operator="between" id="{ABC009FB-04D7-4761-9F48-F2258937BA9F}">
            <xm:f>Einstellungen!$E$107</xm:f>
            <xm:f>Einstellungen!$F$107</xm:f>
            <x14:dxf>
              <fill>
                <patternFill>
                  <bgColor rgb="FFFFFF00"/>
                </patternFill>
              </fill>
            </x14:dxf>
          </x14:cfRule>
          <x14:cfRule type="cellIs" priority="181" operator="between" id="{B886D933-189F-4AF5-9A55-2F04D840E62B}">
            <xm:f>Einstellungen!$E$106</xm:f>
            <xm:f>Einstellungen!$F$106</xm:f>
            <x14:dxf>
              <fill>
                <patternFill>
                  <bgColor rgb="FFFFFF00"/>
                </patternFill>
              </fill>
            </x14:dxf>
          </x14:cfRule>
          <x14:cfRule type="cellIs" priority="182" operator="between" id="{B245B6AD-3D96-4252-9962-544F3B45E268}">
            <xm:f>Einstellungen!$E$105</xm:f>
            <xm:f>Einstellungen!$F$105</xm:f>
            <x14:dxf>
              <fill>
                <patternFill>
                  <bgColor rgb="FFFFFF00"/>
                </patternFill>
              </fill>
            </x14:dxf>
          </x14:cfRule>
          <x14:cfRule type="cellIs" priority="183" operator="between" id="{4443DA01-FF94-4849-A10E-4878D24FFA77}">
            <xm:f>Einstellungen!$E$104</xm:f>
            <xm:f>Einstellungen!$F$104</xm:f>
            <x14:dxf>
              <fill>
                <patternFill>
                  <bgColor rgb="FFFFFF00"/>
                </patternFill>
              </fill>
            </x14:dxf>
          </x14:cfRule>
          <x14:cfRule type="cellIs" priority="184" operator="between" id="{40129A65-DADB-4D01-988B-25C461C3A209}">
            <xm:f>Einstellungen!$E$101</xm:f>
            <xm:f>Einstellungen!$F$101</xm:f>
            <x14:dxf>
              <fill>
                <patternFill>
                  <bgColor rgb="FFFFFF00"/>
                </patternFill>
              </fill>
            </x14:dxf>
          </x14:cfRule>
          <xm:sqref>B20</xm:sqref>
        </x14:conditionalFormatting>
        <x14:conditionalFormatting xmlns:xm="http://schemas.microsoft.com/office/excel/2006/main">
          <x14:cfRule type="cellIs" priority="176" operator="between" id="{047E1E29-8536-4AD4-946E-1D9AB302DD5F}">
            <xm:f>Einstellungen!$E$100</xm:f>
            <xm:f>Einstellungen!$F$100</xm:f>
            <x14:dxf>
              <fill>
                <patternFill>
                  <bgColor rgb="FFFFFF00"/>
                </patternFill>
              </fill>
            </x14:dxf>
          </x14:cfRule>
          <xm:sqref>B20</xm:sqref>
        </x14:conditionalFormatting>
        <x14:conditionalFormatting xmlns:xm="http://schemas.microsoft.com/office/excel/2006/main">
          <x14:cfRule type="expression" priority="175" id="{B9A4858D-E396-490F-AA25-678E4436A9D6}">
            <xm:f>AND(Einstellungen!$F$49="x")</xm:f>
            <x14:dxf>
              <fill>
                <patternFill>
                  <bgColor theme="0" tint="-0.14996795556505021"/>
                </patternFill>
              </fill>
            </x14:dxf>
          </x14:cfRule>
          <xm:sqref>B20:J21</xm:sqref>
        </x14:conditionalFormatting>
        <x14:conditionalFormatting xmlns:xm="http://schemas.microsoft.com/office/excel/2006/main">
          <x14:cfRule type="expression" priority="174" id="{2AFBAF0B-E2B0-4752-B8C5-A585123E652D}">
            <xm:f>AND(Einstellungen!$F$49="x")</xm:f>
            <x14:dxf>
              <fill>
                <patternFill>
                  <bgColor theme="0" tint="-0.14996795556505021"/>
                </patternFill>
              </fill>
            </x14:dxf>
          </x14:cfRule>
          <xm:sqref>B20:J21</xm:sqref>
        </x14:conditionalFormatting>
        <x14:conditionalFormatting xmlns:xm="http://schemas.microsoft.com/office/excel/2006/main">
          <x14:cfRule type="expression" priority="164" id="{0BD7F7D2-070F-4E8E-B8F1-90417C35B412}">
            <xm:f>AND(B20&gt;=Einstellungen!$D$136,B20&lt;=Einstellungen!$E$136)</xm:f>
            <x14:dxf>
              <fill>
                <patternFill>
                  <bgColor rgb="FF00B050"/>
                </patternFill>
              </fill>
            </x14:dxf>
          </x14:cfRule>
          <x14:cfRule type="expression" priority="165" id="{47E8F40F-8093-4303-8E89-F68EEC509D07}">
            <xm:f>AND(B20&gt;=Einstellungen!$D$135,B20&lt;=Einstellungen!$E$135)</xm:f>
            <x14:dxf>
              <fill>
                <patternFill>
                  <bgColor rgb="FF00B050"/>
                </patternFill>
              </fill>
            </x14:dxf>
          </x14:cfRule>
          <x14:cfRule type="expression" priority="166" id="{2E584C4B-E532-4AB6-A786-E9F7A547861D}">
            <xm:f>AND(B20&gt;=Einstellungen!$D$134,B20&lt;=Einstellungen!$E$134)</xm:f>
            <x14:dxf>
              <fill>
                <patternFill>
                  <bgColor rgb="FF00B050"/>
                </patternFill>
              </fill>
            </x14:dxf>
          </x14:cfRule>
          <x14:cfRule type="expression" priority="167" id="{61A77311-A758-4827-922F-1925DE3B9099}">
            <xm:f>AND(B20&gt;=Einstellungen!$D$133,B20&lt;=Einstellungen!$E$133)</xm:f>
            <x14:dxf>
              <fill>
                <patternFill>
                  <bgColor rgb="FF00B050"/>
                </patternFill>
              </fill>
            </x14:dxf>
          </x14:cfRule>
          <x14:cfRule type="expression" priority="168" id="{7E61E05A-AF82-4BE3-B29F-6DB32B3AA699}">
            <xm:f>AND(B20&gt;=Einstellungen!$D$132,B20&lt;=Einstellungen!$E$132)</xm:f>
            <x14:dxf>
              <fill>
                <patternFill>
                  <bgColor rgb="FF00B050"/>
                </patternFill>
              </fill>
            </x14:dxf>
          </x14:cfRule>
          <x14:cfRule type="expression" priority="169" id="{2D2B28B9-FC20-47B8-8F3B-8939D29C988E}">
            <xm:f>AND(B20&gt;=Einstellungen!$D$131,B20&lt;=Einstellungen!$E$131)</xm:f>
            <x14:dxf>
              <fill>
                <patternFill>
                  <bgColor rgb="FF00B050"/>
                </patternFill>
              </fill>
            </x14:dxf>
          </x14:cfRule>
          <x14:cfRule type="expression" priority="170" id="{24E951BD-7393-428F-A637-C654F264B486}">
            <xm:f>AND(B20&gt;=Einstellungen!$D$130,B20&lt;=Einstellungen!$E$130)</xm:f>
            <x14:dxf>
              <fill>
                <patternFill>
                  <bgColor rgb="FF00B050"/>
                </patternFill>
              </fill>
            </x14:dxf>
          </x14:cfRule>
          <x14:cfRule type="expression" priority="171" id="{3BEBBF08-F452-40A3-8A58-7DEF72F1C27C}">
            <xm:f>AND(B20&gt;=Einstellungen!$D$129,B20&lt;=Einstellungen!$E$129)</xm:f>
            <x14:dxf>
              <fill>
                <patternFill>
                  <bgColor rgb="FF00B050"/>
                </patternFill>
              </fill>
            </x14:dxf>
          </x14:cfRule>
          <x14:cfRule type="expression" priority="172" id="{74E655DF-32F4-440D-B144-B27B5F654FAA}">
            <xm:f>AND(B20&gt;=Einstellungen!$D$128,B20&lt;=Einstellungen!$E$128)</xm:f>
            <x14:dxf>
              <fill>
                <patternFill>
                  <bgColor rgb="FF00B050"/>
                </patternFill>
              </fill>
            </x14:dxf>
          </x14:cfRule>
          <x14:cfRule type="expression" priority="173" id="{15A2176F-38E1-40BB-8996-53331611D39A}">
            <xm:f>AND(B20&gt;=Einstellungen!$D$127,B20&lt;=Einstellungen!$E$127)</xm:f>
            <x14:dxf>
              <fill>
                <patternFill>
                  <bgColor rgb="FF00B050"/>
                </patternFill>
              </fill>
            </x14:dxf>
          </x14:cfRule>
          <xm:sqref>C21</xm:sqref>
        </x14:conditionalFormatting>
        <x14:conditionalFormatting xmlns:xm="http://schemas.microsoft.com/office/excel/2006/main">
          <x14:cfRule type="expression" priority="154" id="{29B39DDA-6B83-490B-864B-D6DB228C75FC}">
            <xm:f>AND(B20&gt;=Einstellungen!$D$136,B20&lt;=Einstellungen!$E$136)</xm:f>
            <x14:dxf>
              <fill>
                <patternFill>
                  <bgColor rgb="FF00B050"/>
                </patternFill>
              </fill>
            </x14:dxf>
          </x14:cfRule>
          <x14:cfRule type="expression" priority="155" id="{461C9B6B-510C-4768-9F68-FC2F707725B1}">
            <xm:f>AND(B20&gt;=Einstellungen!$D$135,B20&lt;=Einstellungen!$E$135)</xm:f>
            <x14:dxf>
              <fill>
                <patternFill>
                  <bgColor rgb="FF00B050"/>
                </patternFill>
              </fill>
            </x14:dxf>
          </x14:cfRule>
          <x14:cfRule type="expression" priority="156" id="{7F6C1991-01B0-46AE-BE38-5962B22C81A0}">
            <xm:f>AND(B20&gt;=Einstellungen!$D$134,B20&lt;=Einstellungen!$E$134)</xm:f>
            <x14:dxf>
              <fill>
                <patternFill>
                  <bgColor rgb="FF00B050"/>
                </patternFill>
              </fill>
            </x14:dxf>
          </x14:cfRule>
          <x14:cfRule type="expression" priority="157" id="{29698620-7207-4148-A496-F05568F48B12}">
            <xm:f>AND(B20&gt;=Einstellungen!$D$133,B20&lt;=Einstellungen!$E$133)</xm:f>
            <x14:dxf>
              <fill>
                <patternFill>
                  <bgColor rgb="FF00B050"/>
                </patternFill>
              </fill>
            </x14:dxf>
          </x14:cfRule>
          <x14:cfRule type="expression" priority="158" id="{A1C4DA79-E2E2-49B3-B61B-B3FC2067B127}">
            <xm:f>AND(B20&gt;=Einstellungen!$D$132,B20&lt;=Einstellungen!$E$132)</xm:f>
            <x14:dxf>
              <fill>
                <patternFill>
                  <bgColor rgb="FF00B050"/>
                </patternFill>
              </fill>
            </x14:dxf>
          </x14:cfRule>
          <x14:cfRule type="expression" priority="159" id="{37AAFF31-EE01-406F-A569-025D190887AC}">
            <xm:f>AND(B20&gt;=Einstellungen!$D$131,B20&lt;=Einstellungen!$E$131)</xm:f>
            <x14:dxf>
              <fill>
                <patternFill>
                  <bgColor rgb="FF00B050"/>
                </patternFill>
              </fill>
            </x14:dxf>
          </x14:cfRule>
          <x14:cfRule type="expression" priority="160" id="{E93E6766-E7EB-4C4F-9790-7801814B8A57}">
            <xm:f>AND(B20&gt;=Einstellungen!$D$130,B20&lt;=Einstellungen!$E$130)</xm:f>
            <x14:dxf>
              <fill>
                <patternFill>
                  <bgColor rgb="FF00B050"/>
                </patternFill>
              </fill>
            </x14:dxf>
          </x14:cfRule>
          <x14:cfRule type="expression" priority="161" id="{FF5C57AA-217E-4931-B1EE-2D99A07181B7}">
            <xm:f>AND(B20&gt;=Einstellungen!$D$129,B20&lt;=Einstellungen!$E$129)</xm:f>
            <x14:dxf>
              <fill>
                <patternFill>
                  <bgColor rgb="FF00B050"/>
                </patternFill>
              </fill>
            </x14:dxf>
          </x14:cfRule>
          <x14:cfRule type="expression" priority="162" id="{03F4FC10-7F4D-45F1-BC03-12EDB3018C98}">
            <xm:f>AND(B20&gt;=Einstellungen!$D$128,B20&lt;=Einstellungen!$E$128)</xm:f>
            <x14:dxf>
              <fill>
                <patternFill>
                  <bgColor rgb="FF00B050"/>
                </patternFill>
              </fill>
            </x14:dxf>
          </x14:cfRule>
          <x14:cfRule type="expression" priority="163" id="{B3D20EAD-C5E8-4D94-86C2-50B3D97E5EC0}">
            <xm:f>AND(B20&gt;=Einstellungen!$D$127,B20&lt;=Einstellungen!$E$127)</xm:f>
            <x14:dxf>
              <fill>
                <patternFill>
                  <bgColor rgb="FF00B050"/>
                </patternFill>
              </fill>
            </x14:dxf>
          </x14:cfRule>
          <xm:sqref>C20</xm:sqref>
        </x14:conditionalFormatting>
        <x14:conditionalFormatting xmlns:xm="http://schemas.microsoft.com/office/excel/2006/main">
          <x14:cfRule type="expression" priority="144" id="{E6B9ED33-A7CC-4D94-9369-6090934F0FCC}">
            <xm:f>AND(B20&gt;=Einstellungen!$D$149,B20&lt;=Einstellungen!$E$149)</xm:f>
            <x14:dxf>
              <fill>
                <patternFill>
                  <bgColor theme="8" tint="0.39994506668294322"/>
                </patternFill>
              </fill>
            </x14:dxf>
          </x14:cfRule>
          <x14:cfRule type="expression" priority="145" id="{5B4607C8-07FF-4AE9-BFDB-17478FF57821}">
            <xm:f>AND(B20&gt;=Einstellungen!$D$148,B20&lt;=Einstellungen!$E$148)</xm:f>
            <x14:dxf>
              <fill>
                <patternFill>
                  <bgColor theme="8" tint="0.39994506668294322"/>
                </patternFill>
              </fill>
            </x14:dxf>
          </x14:cfRule>
          <x14:cfRule type="expression" priority="146" id="{056614C1-416D-42BB-AD11-35378D35E9E4}">
            <xm:f>AND(B20&gt;=Einstellungen!$D$147,B20&lt;=Einstellungen!$E$147)</xm:f>
            <x14:dxf>
              <fill>
                <patternFill>
                  <bgColor theme="8" tint="0.39994506668294322"/>
                </patternFill>
              </fill>
            </x14:dxf>
          </x14:cfRule>
          <x14:cfRule type="expression" priority="147" id="{50516749-288F-4488-BCB0-2B52972EC4B8}">
            <xm:f>AND(B20&gt;=Einstellungen!$D$146,B20&lt;=Einstellungen!$E$146)</xm:f>
            <x14:dxf>
              <fill>
                <patternFill>
                  <bgColor theme="8" tint="0.39994506668294322"/>
                </patternFill>
              </fill>
            </x14:dxf>
          </x14:cfRule>
          <x14:cfRule type="expression" priority="148" id="{2C00CD48-F720-491A-9996-F0F8465F5760}">
            <xm:f>AND(B20&gt;=Einstellungen!$D$145,B20&lt;=Einstellungen!$E$145)</xm:f>
            <x14:dxf>
              <fill>
                <patternFill>
                  <bgColor theme="8" tint="0.39994506668294322"/>
                </patternFill>
              </fill>
            </x14:dxf>
          </x14:cfRule>
          <x14:cfRule type="expression" priority="149" id="{1C17F544-CE8F-4CBA-8253-879DCE629737}">
            <xm:f>AND(B20&gt;=Einstellungen!$D$144,B20&lt;=Einstellungen!$E$144)</xm:f>
            <x14:dxf>
              <fill>
                <patternFill>
                  <bgColor theme="8" tint="0.39994506668294322"/>
                </patternFill>
              </fill>
            </x14:dxf>
          </x14:cfRule>
          <x14:cfRule type="expression" priority="150" id="{82037463-BF13-4ABE-8C3F-BE89AC240CAB}">
            <xm:f>AND(B20&gt;=Einstellungen!$D$143,B20&lt;=Einstellungen!$E$143)</xm:f>
            <x14:dxf>
              <fill>
                <patternFill>
                  <bgColor theme="8" tint="0.39994506668294322"/>
                </patternFill>
              </fill>
            </x14:dxf>
          </x14:cfRule>
          <x14:cfRule type="expression" priority="151" id="{F96810FF-01B6-4916-8FCF-9CBDEE1C42CA}">
            <xm:f>AND(B20&gt;=Einstellungen!$D$142,B20&lt;=Einstellungen!$E$142)</xm:f>
            <x14:dxf>
              <fill>
                <patternFill>
                  <bgColor theme="8" tint="0.39994506668294322"/>
                </patternFill>
              </fill>
            </x14:dxf>
          </x14:cfRule>
          <x14:cfRule type="expression" priority="152" id="{73279F5B-7E8E-4928-9534-2557D4A7DFA2}">
            <xm:f>AND(B20&gt;=Einstellungen!$D$141,B20&lt;=Einstellungen!$E$141)</xm:f>
            <x14:dxf>
              <fill>
                <patternFill>
                  <bgColor theme="8" tint="0.39994506668294322"/>
                </patternFill>
              </fill>
            </x14:dxf>
          </x14:cfRule>
          <x14:cfRule type="expression" priority="153" id="{2B6ACA3F-DAB9-4457-B883-61D6E61F7CAF}">
            <xm:f>AND(B20&gt;=Einstellungen!$D$140,B20&lt;=Einstellungen!$E$140)</xm:f>
            <x14:dxf>
              <fill>
                <patternFill>
                  <bgColor theme="8" tint="0.39994506668294322"/>
                </patternFill>
              </fill>
            </x14:dxf>
          </x14:cfRule>
          <xm:sqref>D20</xm:sqref>
        </x14:conditionalFormatting>
        <x14:conditionalFormatting xmlns:xm="http://schemas.microsoft.com/office/excel/2006/main">
          <x14:cfRule type="expression" priority="134" id="{7F5F7438-34E9-44F9-AE9E-7727F75472FD}">
            <xm:f>AND(B20&gt;=Einstellungen!$D$149,B20&lt;=Einstellungen!$E$149)</xm:f>
            <x14:dxf>
              <fill>
                <patternFill>
                  <bgColor theme="8" tint="0.39994506668294322"/>
                </patternFill>
              </fill>
            </x14:dxf>
          </x14:cfRule>
          <x14:cfRule type="expression" priority="135" id="{7A3A8626-121A-4576-B45A-7FC3DE6AE060}">
            <xm:f>AND(B20&gt;=Einstellungen!$D$148,B20&lt;=Einstellungen!$E$148)</xm:f>
            <x14:dxf>
              <fill>
                <patternFill>
                  <bgColor theme="8" tint="0.39994506668294322"/>
                </patternFill>
              </fill>
            </x14:dxf>
          </x14:cfRule>
          <x14:cfRule type="expression" priority="136" id="{0083BBEB-14FB-4683-9B73-107B5372A3A3}">
            <xm:f>AND(B20&gt;=Einstellungen!$D$147,B20&lt;=Einstellungen!$E$147)</xm:f>
            <x14:dxf>
              <fill>
                <patternFill>
                  <bgColor theme="8" tint="0.39994506668294322"/>
                </patternFill>
              </fill>
            </x14:dxf>
          </x14:cfRule>
          <x14:cfRule type="expression" priority="137" id="{F6A9659F-EEFA-40BA-A40D-0168A314C975}">
            <xm:f>AND(B20&gt;=Einstellungen!$D$146,B20&lt;=Einstellungen!$E$146)</xm:f>
            <x14:dxf>
              <fill>
                <patternFill>
                  <bgColor theme="8" tint="0.39994506668294322"/>
                </patternFill>
              </fill>
            </x14:dxf>
          </x14:cfRule>
          <x14:cfRule type="expression" priority="138" id="{C60CD083-2092-4D68-815D-97C565F7985A}">
            <xm:f>AND(B20&gt;=Einstellungen!$D$145,B20&lt;=Einstellungen!$E$145)</xm:f>
            <x14:dxf>
              <fill>
                <patternFill>
                  <bgColor theme="8" tint="0.39994506668294322"/>
                </patternFill>
              </fill>
            </x14:dxf>
          </x14:cfRule>
          <x14:cfRule type="expression" priority="139" id="{8ED0E89A-FF53-4996-BF4D-60D0269B2D71}">
            <xm:f>AND(B20&gt;=Einstellungen!$D$144,B20&lt;=Einstellungen!$E$144)</xm:f>
            <x14:dxf>
              <fill>
                <patternFill>
                  <bgColor theme="8" tint="0.39994506668294322"/>
                </patternFill>
              </fill>
            </x14:dxf>
          </x14:cfRule>
          <x14:cfRule type="expression" priority="140" id="{28AF24DB-2D08-4B0F-B86F-B37990F48469}">
            <xm:f>AND(B20&gt;=Einstellungen!$D$143,B20&lt;=Einstellungen!$E$143)</xm:f>
            <x14:dxf>
              <fill>
                <patternFill>
                  <bgColor theme="8" tint="0.39994506668294322"/>
                </patternFill>
              </fill>
            </x14:dxf>
          </x14:cfRule>
          <x14:cfRule type="expression" priority="141" id="{362E3FF2-671A-4C4C-8833-54C084C3BC9C}">
            <xm:f>AND(B20&gt;=Einstellungen!$D$142,B20&lt;=Einstellungen!$E$142)</xm:f>
            <x14:dxf>
              <fill>
                <patternFill>
                  <bgColor theme="8" tint="0.39994506668294322"/>
                </patternFill>
              </fill>
            </x14:dxf>
          </x14:cfRule>
          <x14:cfRule type="expression" priority="142" id="{B9616689-5BB7-4545-BDD4-BE4CD4ED98E5}">
            <xm:f>AND(B20&gt;=Einstellungen!$D$141,B20&lt;=Einstellungen!$E$141)</xm:f>
            <x14:dxf>
              <fill>
                <patternFill>
                  <bgColor theme="8" tint="0.39994506668294322"/>
                </patternFill>
              </fill>
            </x14:dxf>
          </x14:cfRule>
          <x14:cfRule type="expression" priority="143" id="{CC6F3483-407A-4634-BC0A-A2743489CB8A}">
            <xm:f>AND(B20&gt;=Einstellungen!$D$140,B20&lt;=Einstellungen!$E$140)</xm:f>
            <x14:dxf>
              <fill>
                <patternFill>
                  <bgColor theme="8" tint="0.39994506668294322"/>
                </patternFill>
              </fill>
            </x14:dxf>
          </x14:cfRule>
          <xm:sqref>D21</xm:sqref>
        </x14:conditionalFormatting>
        <x14:conditionalFormatting xmlns:xm="http://schemas.microsoft.com/office/excel/2006/main">
          <x14:cfRule type="expression" priority="124" id="{1348E71F-D335-48EE-8F14-6C12CAD088AD}">
            <xm:f>AND(B20&gt;=Einstellungen!$D$162,B20&lt;=Einstellungen!$E$162)</xm:f>
            <x14:dxf>
              <fill>
                <patternFill>
                  <bgColor theme="6" tint="0.39994506668294322"/>
                </patternFill>
              </fill>
            </x14:dxf>
          </x14:cfRule>
          <x14:cfRule type="expression" priority="125" id="{F2FD1372-DB1D-466A-8361-F83309F47ACC}">
            <xm:f>AND(B20&gt;=Einstellungen!$D$161,B20&lt;=Einstellungen!$E$161)</xm:f>
            <x14:dxf>
              <fill>
                <patternFill>
                  <bgColor theme="6" tint="0.39994506668294322"/>
                </patternFill>
              </fill>
            </x14:dxf>
          </x14:cfRule>
          <x14:cfRule type="expression" priority="126" id="{8C417B25-2621-4CE7-9C16-EF71D13C77EB}">
            <xm:f>AND(B20&gt;=Einstellungen!$D$160,B20&lt;=Einstellungen!$E$160)</xm:f>
            <x14:dxf>
              <fill>
                <patternFill>
                  <bgColor theme="6" tint="0.39994506668294322"/>
                </patternFill>
              </fill>
            </x14:dxf>
          </x14:cfRule>
          <x14:cfRule type="expression" priority="127" id="{06B839F9-0543-48CF-A1CA-08D3E88F37A5}">
            <xm:f>AND(B20&gt;=Einstellungen!$D$159,B20&lt;=Einstellungen!$E$159)</xm:f>
            <x14:dxf>
              <fill>
                <patternFill>
                  <bgColor theme="6" tint="0.39994506668294322"/>
                </patternFill>
              </fill>
            </x14:dxf>
          </x14:cfRule>
          <x14:cfRule type="expression" priority="128" id="{46FC1F69-B271-48F9-922A-9497489BF3AC}">
            <xm:f>AND(B20&gt;=Einstellungen!$D$158,B20&lt;=Einstellungen!$E$158)</xm:f>
            <x14:dxf>
              <fill>
                <patternFill>
                  <bgColor theme="6" tint="0.39994506668294322"/>
                </patternFill>
              </fill>
            </x14:dxf>
          </x14:cfRule>
          <x14:cfRule type="expression" priority="129" id="{2D47AEDE-18C5-455A-9AF5-88CE98B74E6B}">
            <xm:f>AND(B20&gt;=Einstellungen!$D$157,B20&lt;=Einstellungen!$E$157)</xm:f>
            <x14:dxf>
              <fill>
                <patternFill>
                  <bgColor theme="6" tint="0.39994506668294322"/>
                </patternFill>
              </fill>
            </x14:dxf>
          </x14:cfRule>
          <x14:cfRule type="expression" priority="130" id="{EB4B3CDE-5888-456A-8A99-CF79A18BD2B8}">
            <xm:f>AND(B20&gt;=Einstellungen!$D$156,B20&lt;=Einstellungen!$E$156)</xm:f>
            <x14:dxf>
              <fill>
                <patternFill>
                  <bgColor theme="6" tint="0.39994506668294322"/>
                </patternFill>
              </fill>
            </x14:dxf>
          </x14:cfRule>
          <x14:cfRule type="expression" priority="131" id="{00FA75A1-9533-4936-877C-3236A2825D1A}">
            <xm:f>AND(B20&gt;=Einstellungen!$D$155,B20&lt;=Einstellungen!$E$155)</xm:f>
            <x14:dxf>
              <fill>
                <patternFill>
                  <bgColor theme="6" tint="0.39994506668294322"/>
                </patternFill>
              </fill>
            </x14:dxf>
          </x14:cfRule>
          <x14:cfRule type="expression" priority="132" id="{4FA78772-D7DB-4AD8-9E58-99B5CC98E1ED}">
            <xm:f>AND(B20&gt;=Einstellungen!$D$154,B20&lt;=Einstellungen!$E$154)</xm:f>
            <x14:dxf>
              <fill>
                <patternFill>
                  <bgColor theme="6" tint="0.39994506668294322"/>
                </patternFill>
              </fill>
            </x14:dxf>
          </x14:cfRule>
          <x14:cfRule type="expression" priority="133" id="{3CDAF039-2E3C-42A4-87D9-9017FBA05387}">
            <xm:f>AND(B20&gt;=Einstellungen!$D$153,B20&lt;=Einstellungen!$E$153)</xm:f>
            <x14:dxf>
              <fill>
                <patternFill>
                  <bgColor theme="6" tint="0.39994506668294322"/>
                </patternFill>
              </fill>
            </x14:dxf>
          </x14:cfRule>
          <xm:sqref>E20</xm:sqref>
        </x14:conditionalFormatting>
        <x14:conditionalFormatting xmlns:xm="http://schemas.microsoft.com/office/excel/2006/main">
          <x14:cfRule type="expression" priority="114" id="{458F0167-DA75-4561-8135-49D62E6C2A89}">
            <xm:f>AND(B20&gt;=Einstellungen!$D$162,B20&lt;=Einstellungen!$E$162)</xm:f>
            <x14:dxf>
              <fill>
                <patternFill>
                  <bgColor theme="6" tint="0.39994506668294322"/>
                </patternFill>
              </fill>
            </x14:dxf>
          </x14:cfRule>
          <x14:cfRule type="expression" priority="115" id="{B257A234-F508-4058-9E02-5888B9CC1F2A}">
            <xm:f>AND(B20&gt;=Einstellungen!$D$161,B20&lt;=Einstellungen!$E$161)</xm:f>
            <x14:dxf>
              <fill>
                <patternFill>
                  <bgColor theme="6" tint="0.39994506668294322"/>
                </patternFill>
              </fill>
            </x14:dxf>
          </x14:cfRule>
          <x14:cfRule type="expression" priority="116" id="{3E346434-3AAB-4465-A075-3162670304B0}">
            <xm:f>AND(B20&gt;=Einstellungen!$D$160,B20&lt;=Einstellungen!$E$160)</xm:f>
            <x14:dxf>
              <fill>
                <patternFill>
                  <bgColor theme="6" tint="0.39994506668294322"/>
                </patternFill>
              </fill>
            </x14:dxf>
          </x14:cfRule>
          <x14:cfRule type="expression" priority="117" id="{FB56CFB5-7061-4FC2-84F7-8AA3A0A7AD39}">
            <xm:f>AND(B20&gt;=Einstellungen!$D$159,B20&lt;=Einstellungen!$E$159)</xm:f>
            <x14:dxf>
              <fill>
                <patternFill>
                  <bgColor theme="6" tint="0.39994506668294322"/>
                </patternFill>
              </fill>
            </x14:dxf>
          </x14:cfRule>
          <x14:cfRule type="expression" priority="118" id="{AE906904-4B47-4EDD-94CE-A26AD4F52CDA}">
            <xm:f>AND(B20&gt;=Einstellungen!$D$158,B20&lt;=Einstellungen!$E$158)</xm:f>
            <x14:dxf>
              <fill>
                <patternFill>
                  <bgColor theme="6" tint="0.39994506668294322"/>
                </patternFill>
              </fill>
            </x14:dxf>
          </x14:cfRule>
          <x14:cfRule type="expression" priority="119" id="{5280463F-8F94-4FF4-A95D-95F8264B5C89}">
            <xm:f>AND(B20&gt;=Einstellungen!$D$157,B20&lt;=Einstellungen!$E$157)</xm:f>
            <x14:dxf>
              <fill>
                <patternFill>
                  <bgColor theme="6" tint="0.39994506668294322"/>
                </patternFill>
              </fill>
            </x14:dxf>
          </x14:cfRule>
          <x14:cfRule type="expression" priority="120" id="{BBCA9CB4-2FD0-47BF-8DFE-6FEFE9F90817}">
            <xm:f>AND(B20&gt;=Einstellungen!$D$156,B20&lt;=Einstellungen!$E$156)</xm:f>
            <x14:dxf>
              <fill>
                <patternFill>
                  <bgColor theme="6" tint="0.39994506668294322"/>
                </patternFill>
              </fill>
            </x14:dxf>
          </x14:cfRule>
          <x14:cfRule type="expression" priority="121" id="{D779A6A6-A3B2-4EF3-888A-E575DF7B65C0}">
            <xm:f>AND(B20&gt;=Einstellungen!$D$155,B20&lt;=Einstellungen!$E$155)</xm:f>
            <x14:dxf>
              <fill>
                <patternFill>
                  <bgColor theme="6" tint="0.39994506668294322"/>
                </patternFill>
              </fill>
            </x14:dxf>
          </x14:cfRule>
          <x14:cfRule type="expression" priority="122" id="{7024D6FB-76F9-41B5-8461-E618B9719B75}">
            <xm:f>AND(B20&gt;=Einstellungen!$D$154,B20&lt;=Einstellungen!$E$154)</xm:f>
            <x14:dxf>
              <fill>
                <patternFill>
                  <bgColor theme="6" tint="0.39994506668294322"/>
                </patternFill>
              </fill>
            </x14:dxf>
          </x14:cfRule>
          <x14:cfRule type="expression" priority="123" id="{42D22C18-1612-4D1A-AD7A-0EB897366E01}">
            <xm:f>AND(B20&gt;=Einstellungen!$D$153,B20&lt;=Einstellungen!$E$153)</xm:f>
            <x14:dxf>
              <fill>
                <patternFill>
                  <bgColor theme="6" tint="0.39994506668294322"/>
                </patternFill>
              </fill>
            </x14:dxf>
          </x14:cfRule>
          <xm:sqref>E21</xm:sqref>
        </x14:conditionalFormatting>
        <x14:conditionalFormatting xmlns:xm="http://schemas.microsoft.com/office/excel/2006/main">
          <x14:cfRule type="expression" priority="104" id="{28B72F75-CC9D-4715-9415-C14FF202027F}">
            <xm:f>AND(B20&gt;=Einstellungen!$D$175,B20&lt;=Einstellungen!$E$175)</xm:f>
            <x14:dxf>
              <fill>
                <patternFill>
                  <bgColor theme="9" tint="0.39994506668294322"/>
                </patternFill>
              </fill>
            </x14:dxf>
          </x14:cfRule>
          <x14:cfRule type="expression" priority="105" id="{4122A521-2D16-4B28-995E-8A93DC8E5116}">
            <xm:f>AND(B20&gt;=Einstellungen!$D$174,B20&lt;=Einstellungen!$E$174)</xm:f>
            <x14:dxf>
              <fill>
                <patternFill>
                  <bgColor theme="9" tint="0.39994506668294322"/>
                </patternFill>
              </fill>
            </x14:dxf>
          </x14:cfRule>
          <x14:cfRule type="expression" priority="106" id="{4C8AAE19-3F55-4B50-9610-EA1626F70D81}">
            <xm:f>AND(B20&gt;=Einstellungen!$D$173,B20&lt;=Einstellungen!$E$173)</xm:f>
            <x14:dxf>
              <fill>
                <patternFill>
                  <bgColor theme="9" tint="0.39994506668294322"/>
                </patternFill>
              </fill>
            </x14:dxf>
          </x14:cfRule>
          <x14:cfRule type="expression" priority="107" id="{719C6271-220B-4631-835B-18C2022A29DF}">
            <xm:f>AND(B20&gt;=Einstellungen!$D$172,B20&lt;=Einstellungen!$E$172)</xm:f>
            <x14:dxf>
              <fill>
                <patternFill>
                  <bgColor theme="9" tint="0.39994506668294322"/>
                </patternFill>
              </fill>
            </x14:dxf>
          </x14:cfRule>
          <x14:cfRule type="expression" priority="108" id="{B238D3CC-F8E5-4CDF-8830-D9757448B0D4}">
            <xm:f>AND(B20&gt;=Einstellungen!$D$171,B20&lt;=Einstellungen!$E$171)</xm:f>
            <x14:dxf>
              <fill>
                <patternFill>
                  <bgColor theme="9" tint="0.39994506668294322"/>
                </patternFill>
              </fill>
            </x14:dxf>
          </x14:cfRule>
          <x14:cfRule type="expression" priority="109" id="{0BD2E74A-AE9B-4397-AD97-DCDA6944F266}">
            <xm:f>AND(B20&gt;=Einstellungen!$D$170,B20&lt;=Einstellungen!$E$170)</xm:f>
            <x14:dxf>
              <fill>
                <patternFill>
                  <bgColor theme="9" tint="0.39994506668294322"/>
                </patternFill>
              </fill>
            </x14:dxf>
          </x14:cfRule>
          <x14:cfRule type="expression" priority="110" id="{8A2BC9C2-25B6-43C5-9817-B0E99FE823F0}">
            <xm:f>AND(B20&gt;=Einstellungen!$D$169,B20&lt;=Einstellungen!$E$169)</xm:f>
            <x14:dxf>
              <fill>
                <patternFill>
                  <bgColor theme="9" tint="0.39994506668294322"/>
                </patternFill>
              </fill>
            </x14:dxf>
          </x14:cfRule>
          <x14:cfRule type="expression" priority="111" id="{7F1551F0-D4C8-4929-B921-890E96771BE9}">
            <xm:f>AND(B20&gt;=Einstellungen!$D$168,B20&lt;=Einstellungen!$E$168)</xm:f>
            <x14:dxf>
              <fill>
                <patternFill>
                  <bgColor theme="9" tint="0.39994506668294322"/>
                </patternFill>
              </fill>
            </x14:dxf>
          </x14:cfRule>
          <x14:cfRule type="expression" priority="112" id="{848453AD-E7A9-4A32-9CFB-ADC2097B6611}">
            <xm:f>AND(B20&gt;=Einstellungen!$D$167,B20&lt;=Einstellungen!$E$167)</xm:f>
            <x14:dxf>
              <fill>
                <patternFill>
                  <bgColor theme="9" tint="0.39994506668294322"/>
                </patternFill>
              </fill>
            </x14:dxf>
          </x14:cfRule>
          <x14:cfRule type="expression" priority="113" id="{7CE8C28A-A3FC-4C3E-9917-BFED92E2EB15}">
            <xm:f>AND(B20&gt;=Einstellungen!$D$166,B20&lt;=Einstellungen!$E$166)</xm:f>
            <x14:dxf>
              <fill>
                <patternFill>
                  <bgColor theme="9" tint="0.39994506668294322"/>
                </patternFill>
              </fill>
            </x14:dxf>
          </x14:cfRule>
          <xm:sqref>F20:F21</xm:sqref>
        </x14:conditionalFormatting>
        <x14:conditionalFormatting xmlns:xm="http://schemas.microsoft.com/office/excel/2006/main">
          <x14:cfRule type="expression" priority="94" id="{B50DE18B-E0B3-4803-997A-65400DD7A149}">
            <xm:f>AND(B20&gt;=Einstellungen!$D$175,B20&lt;=Einstellungen!$E$175)</xm:f>
            <x14:dxf>
              <fill>
                <patternFill>
                  <bgColor theme="9" tint="0.39994506668294322"/>
                </patternFill>
              </fill>
            </x14:dxf>
          </x14:cfRule>
          <x14:cfRule type="expression" priority="95" id="{F0C29F99-0AD1-477A-9D1A-19F18E52A93F}">
            <xm:f>AND(B20&gt;=Einstellungen!$D$174,B20&lt;=Einstellungen!$E$174)</xm:f>
            <x14:dxf>
              <fill>
                <patternFill>
                  <bgColor theme="9" tint="0.39994506668294322"/>
                </patternFill>
              </fill>
            </x14:dxf>
          </x14:cfRule>
          <x14:cfRule type="expression" priority="96" id="{5513258D-2704-4540-BAEA-DECE6EEB9FAB}">
            <xm:f>AND(B20&gt;=Einstellungen!$D$173,B20&lt;=Einstellungen!$E$173)</xm:f>
            <x14:dxf>
              <fill>
                <patternFill>
                  <bgColor theme="9" tint="0.39994506668294322"/>
                </patternFill>
              </fill>
            </x14:dxf>
          </x14:cfRule>
          <x14:cfRule type="expression" priority="97" id="{C12D811D-5716-4E07-B427-196815B1E1D9}">
            <xm:f>AND(B20&gt;=Einstellungen!$D$172,B20&lt;=Einstellungen!$E$172)</xm:f>
            <x14:dxf>
              <fill>
                <patternFill>
                  <bgColor theme="9" tint="0.39994506668294322"/>
                </patternFill>
              </fill>
            </x14:dxf>
          </x14:cfRule>
          <x14:cfRule type="expression" priority="98" id="{642F625E-F5AD-44ED-98A9-262B295C4944}">
            <xm:f>AND(B20&gt;=Einstellungen!$D$171,B20&lt;=Einstellungen!$E$171)</xm:f>
            <x14:dxf>
              <fill>
                <patternFill>
                  <bgColor theme="9" tint="0.39994506668294322"/>
                </patternFill>
              </fill>
            </x14:dxf>
          </x14:cfRule>
          <x14:cfRule type="expression" priority="99" id="{85884D05-2650-4050-A62C-499AFB35F640}">
            <xm:f>AND(B20&gt;=Einstellungen!$D$170,B20&lt;=Einstellungen!$E$170)</xm:f>
            <x14:dxf>
              <fill>
                <patternFill>
                  <bgColor theme="9" tint="0.39994506668294322"/>
                </patternFill>
              </fill>
            </x14:dxf>
          </x14:cfRule>
          <x14:cfRule type="expression" priority="100" id="{7DAB4FAA-503E-4C55-B25D-D326FD0ECF7F}">
            <xm:f>AND(B20&gt;=Einstellungen!$D$169,B20&lt;=Einstellungen!$E$169)</xm:f>
            <x14:dxf>
              <fill>
                <patternFill>
                  <bgColor theme="9" tint="0.39994506668294322"/>
                </patternFill>
              </fill>
            </x14:dxf>
          </x14:cfRule>
          <x14:cfRule type="expression" priority="101" id="{3DB02CCE-FCF9-42E8-BE02-0B7B2F9290E1}">
            <xm:f>AND(B20&gt;=Einstellungen!$D$168,B20&lt;=Einstellungen!$E$168)</xm:f>
            <x14:dxf>
              <fill>
                <patternFill>
                  <bgColor theme="9" tint="0.39994506668294322"/>
                </patternFill>
              </fill>
            </x14:dxf>
          </x14:cfRule>
          <x14:cfRule type="expression" priority="102" id="{47BA7E6E-24F4-493E-8511-B37E891B55F9}">
            <xm:f>AND(B20&gt;=Einstellungen!$D$167,B20&lt;=Einstellungen!$E$167)</xm:f>
            <x14:dxf>
              <fill>
                <patternFill>
                  <bgColor theme="9" tint="0.39994506668294322"/>
                </patternFill>
              </fill>
            </x14:dxf>
          </x14:cfRule>
          <x14:cfRule type="expression" priority="103" id="{DD561D1A-F578-4D6A-BE3D-9E733A802A96}">
            <xm:f>AND(B20&gt;=Einstellungen!$D$166,B20&lt;=Einstellungen!$E$166)</xm:f>
            <x14:dxf>
              <fill>
                <patternFill>
                  <bgColor theme="9" tint="0.39994506668294322"/>
                </patternFill>
              </fill>
            </x14:dxf>
          </x14:cfRule>
          <xm:sqref>F21</xm:sqref>
        </x14:conditionalFormatting>
        <x14:conditionalFormatting xmlns:xm="http://schemas.microsoft.com/office/excel/2006/main">
          <x14:cfRule type="expression" priority="84" id="{9F54F0C7-7A6A-4AD7-8BE9-14B98E9BFC7C}">
            <xm:f>AND(B20&gt;=Einstellungen!$D$218,B20&lt;=Einstellungen!$E$218)</xm:f>
            <x14:dxf>
              <fill>
                <patternFill>
                  <bgColor theme="2" tint="-0.24994659260841701"/>
                </patternFill>
              </fill>
            </x14:dxf>
          </x14:cfRule>
          <x14:cfRule type="expression" priority="85" id="{0F4FCF7E-E85B-4BF5-89D4-AB5D054D46F4}">
            <xm:f>AND( B20&gt;=Einstellungen!$D$219,B20&lt;=Einstellungen!$E$219)</xm:f>
            <x14:dxf>
              <fill>
                <patternFill>
                  <bgColor theme="2" tint="-0.24994659260841701"/>
                </patternFill>
              </fill>
            </x14:dxf>
          </x14:cfRule>
          <x14:cfRule type="expression" priority="86" id="{A0C1166C-17AF-4BFB-AD65-A8893E2AF388}">
            <xm:f>AND(B20&gt;=Einstellungen!$D$220,B20&lt;=Einstellungen!$E$220)</xm:f>
            <x14:dxf>
              <fill>
                <patternFill>
                  <bgColor theme="2" tint="-0.24994659260841701"/>
                </patternFill>
              </fill>
            </x14:dxf>
          </x14:cfRule>
          <x14:cfRule type="expression" priority="87" id="{473208AF-6B2A-4643-AF15-1F008FE778E9}">
            <xm:f>AND(B20&gt;=Einstellungen!$D$221,B20&lt;=Einstellungen!$E$221)</xm:f>
            <x14:dxf>
              <fill>
                <patternFill>
                  <bgColor theme="2" tint="-0.24994659260841701"/>
                </patternFill>
              </fill>
            </x14:dxf>
          </x14:cfRule>
          <x14:cfRule type="expression" priority="88" id="{DDF7A453-C34A-44BE-8214-8641ADF9447B}">
            <xm:f>AND(B20&gt;=Einstellungen!$D$222,B20&lt;=Einstellungen!$E$222)</xm:f>
            <x14:dxf>
              <fill>
                <patternFill>
                  <bgColor theme="2" tint="-0.24994659260841701"/>
                </patternFill>
              </fill>
            </x14:dxf>
          </x14:cfRule>
          <x14:cfRule type="expression" priority="89" id="{92F90D67-1D66-4922-87FE-FCF38D2D5AB8}">
            <xm:f>AND(B20&gt;=Einstellungen!$D$223,B20&lt;=Einstellungen!$E$223)</xm:f>
            <x14:dxf>
              <fill>
                <patternFill>
                  <bgColor theme="2" tint="-0.24994659260841701"/>
                </patternFill>
              </fill>
            </x14:dxf>
          </x14:cfRule>
          <x14:cfRule type="expression" priority="90" id="{56A52EA4-2990-4B31-9DC0-E47BA8860B8A}">
            <xm:f>AND(B20&gt;=Einstellungen!$D$224,B20&lt;=Einstellungen!$E$224)</xm:f>
            <x14:dxf>
              <fill>
                <patternFill>
                  <bgColor theme="2" tint="-0.24994659260841701"/>
                </patternFill>
              </fill>
            </x14:dxf>
          </x14:cfRule>
          <x14:cfRule type="expression" priority="91" id="{EA2EBD56-DFEE-437B-9259-90626D1D6058}">
            <xm:f>AND(B20&gt;=Einstellungen!$D$225,B20&lt;=Einstellungen!$E$225)</xm:f>
            <x14:dxf>
              <fill>
                <patternFill>
                  <bgColor theme="2" tint="-0.24994659260841701"/>
                </patternFill>
              </fill>
            </x14:dxf>
          </x14:cfRule>
          <x14:cfRule type="expression" priority="92" id="{462D6368-FA8F-4A2F-81D2-2B73AAAC79A5}">
            <xm:f>AND(B20&gt;=Einstellungen!$D$226,B20&lt;=Einstellungen!$E$226)</xm:f>
            <x14:dxf>
              <fill>
                <patternFill>
                  <bgColor theme="2" tint="-0.24994659260841701"/>
                </patternFill>
              </fill>
            </x14:dxf>
          </x14:cfRule>
          <x14:cfRule type="expression" priority="93" id="{1AE20E9D-A32F-4B1D-A77E-C0CCAD124580}">
            <xm:f>AND(B20&gt;=Einstellungen!$D$227,B20&lt;=Einstellungen!$E$227)</xm:f>
            <x14:dxf>
              <fill>
                <patternFill>
                  <bgColor theme="2" tint="-0.24994659260841701"/>
                </patternFill>
              </fill>
            </x14:dxf>
          </x14:cfRule>
          <xm:sqref>J20</xm:sqref>
        </x14:conditionalFormatting>
        <x14:conditionalFormatting xmlns:xm="http://schemas.microsoft.com/office/excel/2006/main">
          <x14:cfRule type="expression" priority="74" id="{FB6FB9C0-6FBE-489E-B2EA-D2914C6D96D1}">
            <xm:f>AND(B20&gt;=Einstellungen!$D$218,B20&lt;=Einstellungen!$E$218)</xm:f>
            <x14:dxf>
              <fill>
                <patternFill>
                  <bgColor theme="2" tint="-0.24994659260841701"/>
                </patternFill>
              </fill>
            </x14:dxf>
          </x14:cfRule>
          <x14:cfRule type="expression" priority="75" id="{73D6A1BD-F5D6-419E-A97F-CFF4BD700125}">
            <xm:f>AND( B20&gt;=Einstellungen!$D$219,B20&lt;=Einstellungen!$E$219)</xm:f>
            <x14:dxf>
              <fill>
                <patternFill>
                  <bgColor theme="2" tint="-0.24994659260841701"/>
                </patternFill>
              </fill>
            </x14:dxf>
          </x14:cfRule>
          <x14:cfRule type="expression" priority="76" id="{A6232A15-C416-4C8A-9697-6C0813EA546B}">
            <xm:f>AND(B20&gt;=Einstellungen!$D$220,B20&lt;=Einstellungen!$E$220)</xm:f>
            <x14:dxf>
              <fill>
                <patternFill>
                  <bgColor theme="2" tint="-0.24994659260841701"/>
                </patternFill>
              </fill>
            </x14:dxf>
          </x14:cfRule>
          <x14:cfRule type="expression" priority="77" id="{36A13D89-FA10-429B-85B7-59E0291F1B2F}">
            <xm:f>AND(B20&gt;=Einstellungen!$D$221,B20&lt;=Einstellungen!$E$221)</xm:f>
            <x14:dxf>
              <fill>
                <patternFill>
                  <bgColor theme="2" tint="-0.24994659260841701"/>
                </patternFill>
              </fill>
            </x14:dxf>
          </x14:cfRule>
          <x14:cfRule type="expression" priority="78" id="{DEC30266-FD00-4C25-BA6D-1F394B89B07B}">
            <xm:f>AND(B20&gt;=Einstellungen!$D$222,B20&lt;=Einstellungen!$E$222)</xm:f>
            <x14:dxf>
              <fill>
                <patternFill>
                  <bgColor theme="2" tint="-0.24994659260841701"/>
                </patternFill>
              </fill>
            </x14:dxf>
          </x14:cfRule>
          <x14:cfRule type="expression" priority="79" id="{A5C187D7-8B14-4107-AF82-CC65C4D63309}">
            <xm:f>AND(B20&gt;=Einstellungen!$D$223,B20&lt;=Einstellungen!$E$223)</xm:f>
            <x14:dxf>
              <fill>
                <patternFill>
                  <bgColor theme="2" tint="-0.24994659260841701"/>
                </patternFill>
              </fill>
            </x14:dxf>
          </x14:cfRule>
          <x14:cfRule type="expression" priority="80" id="{3146B1FB-4B12-42D2-938B-6444526D77E7}">
            <xm:f>AND(B20&gt;=Einstellungen!$D$224,B20&lt;=Einstellungen!$E$224)</xm:f>
            <x14:dxf>
              <fill>
                <patternFill>
                  <bgColor theme="2" tint="-0.24994659260841701"/>
                </patternFill>
              </fill>
            </x14:dxf>
          </x14:cfRule>
          <x14:cfRule type="expression" priority="81" id="{30DB13C6-7F08-4AF7-8DB3-C43D0DA383B8}">
            <xm:f>AND(B20&gt;=Einstellungen!$D$225,B20&lt;=Einstellungen!$E$225)</xm:f>
            <x14:dxf>
              <fill>
                <patternFill>
                  <bgColor theme="2" tint="-0.24994659260841701"/>
                </patternFill>
              </fill>
            </x14:dxf>
          </x14:cfRule>
          <x14:cfRule type="expression" priority="82" id="{01391FE8-07FC-4BF8-B9B9-EA5AE45050E0}">
            <xm:f>AND(B20&gt;=Einstellungen!$D$226,B20&lt;=Einstellungen!$E$226)</xm:f>
            <x14:dxf>
              <fill>
                <patternFill>
                  <bgColor theme="2" tint="-0.24994659260841701"/>
                </patternFill>
              </fill>
            </x14:dxf>
          </x14:cfRule>
          <x14:cfRule type="expression" priority="83" id="{B803CC47-AE0D-413D-847B-430F5D9E5FBF}">
            <xm:f>AND(B20&gt;=Einstellungen!$D$227,B20&lt;=Einstellungen!$E$227)</xm:f>
            <x14:dxf>
              <fill>
                <patternFill>
                  <bgColor theme="2" tint="-0.24994659260841701"/>
                </patternFill>
              </fill>
            </x14:dxf>
          </x14:cfRule>
          <xm:sqref>J21</xm:sqref>
        </x14:conditionalFormatting>
        <x14:conditionalFormatting xmlns:xm="http://schemas.microsoft.com/office/excel/2006/main">
          <x14:cfRule type="expression" priority="64" id="{1D9A5217-BBD8-4531-8810-3646B6090869}">
            <xm:f>AND(B20&gt;=Einstellungen!$D$201,B20&lt;=Einstellungen!$E$201)</xm:f>
            <x14:dxf>
              <fill>
                <patternFill>
                  <bgColor theme="5" tint="0.59996337778862885"/>
                </patternFill>
              </fill>
            </x14:dxf>
          </x14:cfRule>
          <x14:cfRule type="expression" priority="65" id="{C1679892-7590-423F-9E01-2054163B0A1B}">
            <xm:f>AND(B20&gt;=Einstellungen!$D$200,B20&lt;=Einstellungen!$E$200)</xm:f>
            <x14:dxf>
              <fill>
                <patternFill>
                  <bgColor theme="5" tint="0.59996337778862885"/>
                </patternFill>
              </fill>
            </x14:dxf>
          </x14:cfRule>
          <x14:cfRule type="expression" priority="66" id="{7DDD7A41-2E5F-4A25-9AFD-9EFB960C2F67}">
            <xm:f>AND(B20&gt;=Einstellungen!$D$199,B20&lt;=Einstellungen!$E$199)</xm:f>
            <x14:dxf>
              <fill>
                <patternFill>
                  <bgColor theme="5" tint="0.59996337778862885"/>
                </patternFill>
              </fill>
            </x14:dxf>
          </x14:cfRule>
          <x14:cfRule type="expression" priority="67" id="{327D1D2B-1D95-4A12-A05C-9836AC3D5824}">
            <xm:f>AND(B20&gt;=Einstellungen!$D$198,B20&lt;=Einstellungen!$E$198)</xm:f>
            <x14:dxf>
              <fill>
                <patternFill>
                  <bgColor theme="5" tint="0.59996337778862885"/>
                </patternFill>
              </fill>
            </x14:dxf>
          </x14:cfRule>
          <x14:cfRule type="expression" priority="68" id="{92B066D8-ADD6-4567-92D8-89D7FDACB7A6}">
            <xm:f>AND(B20&gt;=Einstellungen!$D$197,B20&lt;=Einstellungen!$E$197)</xm:f>
            <x14:dxf>
              <fill>
                <patternFill>
                  <bgColor theme="5" tint="0.59996337778862885"/>
                </patternFill>
              </fill>
            </x14:dxf>
          </x14:cfRule>
          <x14:cfRule type="expression" priority="69" id="{11EB0EE3-41C8-4830-A6EF-1BBF4DF59805}">
            <xm:f>AND(B20&gt;=Einstellungen!$D$196,B20&lt;=Einstellungen!$E$196)</xm:f>
            <x14:dxf>
              <fill>
                <patternFill>
                  <bgColor theme="5" tint="0.59996337778862885"/>
                </patternFill>
              </fill>
            </x14:dxf>
          </x14:cfRule>
          <x14:cfRule type="expression" priority="70" id="{C4CF1D81-A7A1-4039-8B2F-D43CB8B92930}">
            <xm:f>AND(B20&gt;=Einstellungen!$D$195,B20&lt;=Einstellungen!$E$195)</xm:f>
            <x14:dxf>
              <fill>
                <patternFill>
                  <bgColor theme="5" tint="0.59996337778862885"/>
                </patternFill>
              </fill>
            </x14:dxf>
          </x14:cfRule>
          <x14:cfRule type="expression" priority="71" id="{6BCCBE1A-7BF4-4433-B54A-0D3A50576B4D}">
            <xm:f>AND(B20&gt;=Einstellungen!$D$194,B20&lt;=Einstellungen!$E$194)</xm:f>
            <x14:dxf>
              <fill>
                <patternFill>
                  <bgColor theme="5" tint="0.59996337778862885"/>
                </patternFill>
              </fill>
            </x14:dxf>
          </x14:cfRule>
          <x14:cfRule type="expression" priority="72" id="{52F55F69-211E-4496-B6CF-7E6727A9B775}">
            <xm:f>AND(B20&gt;=Einstellungen!$D$193,B20&lt;=Einstellungen!$E$193)</xm:f>
            <x14:dxf>
              <fill>
                <patternFill>
                  <bgColor theme="5" tint="0.59996337778862885"/>
                </patternFill>
              </fill>
            </x14:dxf>
          </x14:cfRule>
          <x14:cfRule type="expression" priority="73" id="{75AC917D-863C-47E6-85DC-3AA2E9A73A8C}">
            <xm:f>AND(B20&gt;=Einstellungen!$D$192,B20&lt;=Einstellungen!$E$192)</xm:f>
            <x14:dxf>
              <fill>
                <patternFill>
                  <bgColor theme="5" tint="0.59996337778862885"/>
                </patternFill>
              </fill>
            </x14:dxf>
          </x14:cfRule>
          <xm:sqref>H20</xm:sqref>
        </x14:conditionalFormatting>
        <x14:conditionalFormatting xmlns:xm="http://schemas.microsoft.com/office/excel/2006/main">
          <x14:cfRule type="expression" priority="54" id="{4194A52D-80C3-4FA1-B12F-7EBE9CC96D9D}">
            <xm:f>AND(B20&gt;=Einstellungen!$D$201,B20&lt;=Einstellungen!$E$201)</xm:f>
            <x14:dxf>
              <fill>
                <patternFill>
                  <bgColor theme="5" tint="0.59996337778862885"/>
                </patternFill>
              </fill>
            </x14:dxf>
          </x14:cfRule>
          <x14:cfRule type="expression" priority="55" id="{CE66DF5F-69BC-4119-AFD6-DB7F73630F0D}">
            <xm:f>AND(B20&gt;=Einstellungen!$D$200,B20&lt;=Einstellungen!$E$200)</xm:f>
            <x14:dxf>
              <fill>
                <patternFill>
                  <bgColor theme="5" tint="0.59996337778862885"/>
                </patternFill>
              </fill>
            </x14:dxf>
          </x14:cfRule>
          <x14:cfRule type="expression" priority="56" id="{42E353B4-5677-4F22-BEB4-4BF62F668613}">
            <xm:f>AND(B20&gt;=Einstellungen!$D$199,B20&lt;=Einstellungen!$E$199)</xm:f>
            <x14:dxf>
              <fill>
                <patternFill>
                  <bgColor theme="5" tint="0.59996337778862885"/>
                </patternFill>
              </fill>
            </x14:dxf>
          </x14:cfRule>
          <x14:cfRule type="expression" priority="57" id="{271B6CDE-1A15-455F-A5D0-28DA8A321768}">
            <xm:f>AND(B20&gt;=Einstellungen!$D$198,B20&lt;=Einstellungen!$E$198)</xm:f>
            <x14:dxf>
              <fill>
                <patternFill>
                  <bgColor theme="5" tint="0.59996337778862885"/>
                </patternFill>
              </fill>
            </x14:dxf>
          </x14:cfRule>
          <x14:cfRule type="expression" priority="58" id="{7CE597B1-0C12-4D26-9BA6-BD662D9710EF}">
            <xm:f>AND(B20&gt;=Einstellungen!$D$197,B20&lt;=Einstellungen!$E$197)</xm:f>
            <x14:dxf>
              <fill>
                <patternFill>
                  <bgColor theme="5" tint="0.59996337778862885"/>
                </patternFill>
              </fill>
            </x14:dxf>
          </x14:cfRule>
          <x14:cfRule type="expression" priority="59" id="{547FD668-4439-4773-8A71-8B0ADEED5799}">
            <xm:f>AND(B20&gt;=Einstellungen!$D$196,B20&lt;=Einstellungen!$E$196)</xm:f>
            <x14:dxf>
              <fill>
                <patternFill>
                  <bgColor theme="5" tint="0.59996337778862885"/>
                </patternFill>
              </fill>
            </x14:dxf>
          </x14:cfRule>
          <x14:cfRule type="expression" priority="60" id="{1DBC6DD8-EC07-481A-BF1E-4AD50CFE5839}">
            <xm:f>AND(B20&gt;=Einstellungen!$D$195,B20&lt;=Einstellungen!$E$195)</xm:f>
            <x14:dxf>
              <fill>
                <patternFill>
                  <bgColor theme="5" tint="0.59996337778862885"/>
                </patternFill>
              </fill>
            </x14:dxf>
          </x14:cfRule>
          <x14:cfRule type="expression" priority="61" id="{A80E5B79-5F50-4AB4-A56E-7D27AA884644}">
            <xm:f>AND(B20&gt;=Einstellungen!$D$194,B20&lt;=Einstellungen!$E$194)</xm:f>
            <x14:dxf>
              <fill>
                <patternFill>
                  <bgColor theme="5" tint="0.59996337778862885"/>
                </patternFill>
              </fill>
            </x14:dxf>
          </x14:cfRule>
          <x14:cfRule type="expression" priority="62" id="{5A50DB77-6075-4EA7-AB74-55432E393BCA}">
            <xm:f>AND(B20&gt;=Einstellungen!$D$193,B20&lt;=Einstellungen!$E$193)</xm:f>
            <x14:dxf>
              <fill>
                <patternFill>
                  <bgColor theme="5" tint="0.59996337778862885"/>
                </patternFill>
              </fill>
            </x14:dxf>
          </x14:cfRule>
          <x14:cfRule type="expression" priority="63" id="{85F41D6A-2F0A-48BC-837F-F36DC3979643}">
            <xm:f>AND(B20&gt;=Einstellungen!$D$192,B20&lt;=Einstellungen!$E$192)</xm:f>
            <x14:dxf>
              <fill>
                <patternFill>
                  <bgColor theme="5" tint="0.59996337778862885"/>
                </patternFill>
              </fill>
            </x14:dxf>
          </x14:cfRule>
          <xm:sqref>H21</xm:sqref>
        </x14:conditionalFormatting>
        <x14:conditionalFormatting xmlns:xm="http://schemas.microsoft.com/office/excel/2006/main">
          <x14:cfRule type="expression" priority="44" id="{C397EBC5-E7B3-4E37-BBDE-67B2EF144831}">
            <xm:f>AND(B20&gt;=Einstellungen!$D$188,B20&lt;=Einstellungen!$E$188)</xm:f>
            <x14:dxf>
              <fill>
                <patternFill>
                  <bgColor theme="7" tint="0.39994506668294322"/>
                </patternFill>
              </fill>
            </x14:dxf>
          </x14:cfRule>
          <x14:cfRule type="expression" priority="45" id="{4BC9EEBF-CE40-415B-BB52-911E93AECE1B}">
            <xm:f>AND(B20&gt;=Einstellungen!$D$187,B20&lt;=Einstellungen!$E$187)</xm:f>
            <x14:dxf>
              <fill>
                <patternFill>
                  <bgColor theme="7" tint="0.39994506668294322"/>
                </patternFill>
              </fill>
            </x14:dxf>
          </x14:cfRule>
          <x14:cfRule type="expression" priority="46" id="{74CF3C3A-3CD8-4B2B-ACCF-9FD33278A046}">
            <xm:f>AND(B20&gt;=Einstellungen!$D$186,B20&lt;=Einstellungen!$E$186)</xm:f>
            <x14:dxf>
              <fill>
                <patternFill>
                  <bgColor theme="7" tint="0.39994506668294322"/>
                </patternFill>
              </fill>
            </x14:dxf>
          </x14:cfRule>
          <x14:cfRule type="expression" priority="47" id="{10466E94-FD04-4BB8-B518-DDDC8A0F25E5}">
            <xm:f>AND(B20&gt;=Einstellungen!$D$185,B20&lt;=Einstellungen!$E$185)</xm:f>
            <x14:dxf>
              <fill>
                <patternFill>
                  <bgColor theme="7" tint="0.39994506668294322"/>
                </patternFill>
              </fill>
            </x14:dxf>
          </x14:cfRule>
          <x14:cfRule type="expression" priority="48" id="{1D8CBE4D-7F14-485F-8DC4-B629F5947594}">
            <xm:f>AND(B20&gt;=Einstellungen!$D$184,B20&lt;=Einstellungen!$E$184)</xm:f>
            <x14:dxf>
              <fill>
                <patternFill>
                  <bgColor theme="7" tint="0.39994506668294322"/>
                </patternFill>
              </fill>
            </x14:dxf>
          </x14:cfRule>
          <x14:cfRule type="expression" priority="49" id="{24A02266-8801-4FA7-B2F1-F4FF6204380B}">
            <xm:f>AND(B20&gt;=Einstellungen!$D$183,B20&lt;=Einstellungen!$E$183)</xm:f>
            <x14:dxf>
              <fill>
                <patternFill>
                  <bgColor theme="7" tint="0.39994506668294322"/>
                </patternFill>
              </fill>
            </x14:dxf>
          </x14:cfRule>
          <x14:cfRule type="expression" priority="50" id="{2DDC81E7-BE8E-4741-BD03-8B1B621D66D6}">
            <xm:f>AND(B20&gt;=Einstellungen!$D$182,B20&lt;=Einstellungen!$E$182)</xm:f>
            <x14:dxf>
              <fill>
                <patternFill>
                  <bgColor theme="7" tint="0.39994506668294322"/>
                </patternFill>
              </fill>
            </x14:dxf>
          </x14:cfRule>
          <x14:cfRule type="expression" priority="51" id="{4CC9CA83-599B-4DF0-8F83-A2F797424F02}">
            <xm:f>AND(B20&gt;=Einstellungen!$D$181,B20&lt;=Einstellungen!$E$181)</xm:f>
            <x14:dxf>
              <fill>
                <patternFill>
                  <bgColor theme="7" tint="0.39994506668294322"/>
                </patternFill>
              </fill>
            </x14:dxf>
          </x14:cfRule>
          <x14:cfRule type="expression" priority="52" id="{054A956F-DF64-4E4D-821F-086A3B840AC5}">
            <xm:f>AND(B20&gt;=Einstellungen!$D$180,B20&lt;=Einstellungen!$E$180)</xm:f>
            <x14:dxf>
              <fill>
                <patternFill>
                  <bgColor theme="7" tint="0.39994506668294322"/>
                </patternFill>
              </fill>
            </x14:dxf>
          </x14:cfRule>
          <x14:cfRule type="expression" priority="53" id="{96D0396B-F424-44B0-ACC9-2C5D1B9DCBE5}">
            <xm:f>AND(B20&gt;=Einstellungen!$D$179,B20&lt;=Einstellungen!$E$179)</xm:f>
            <x14:dxf>
              <fill>
                <patternFill>
                  <bgColor theme="7" tint="0.39994506668294322"/>
                </patternFill>
              </fill>
            </x14:dxf>
          </x14:cfRule>
          <xm:sqref>G21</xm:sqref>
        </x14:conditionalFormatting>
        <x14:conditionalFormatting xmlns:xm="http://schemas.microsoft.com/office/excel/2006/main">
          <x14:cfRule type="expression" priority="34" id="{96BF6B8B-0A2D-4141-A44F-A6E10458D47B}">
            <xm:f>AND(B20&gt;=Einstellungen!$D$188,B20&lt;=Einstellungen!$E$188)</xm:f>
            <x14:dxf>
              <fill>
                <patternFill>
                  <bgColor theme="7" tint="0.39994506668294322"/>
                </patternFill>
              </fill>
            </x14:dxf>
          </x14:cfRule>
          <x14:cfRule type="expression" priority="35" id="{1CE0E3BC-1F2D-43F7-A347-DD948AF67E64}">
            <xm:f>AND(B20&gt;=Einstellungen!$D$187,B20&lt;=Einstellungen!$E$187)</xm:f>
            <x14:dxf>
              <fill>
                <patternFill>
                  <bgColor theme="7" tint="0.39994506668294322"/>
                </patternFill>
              </fill>
            </x14:dxf>
          </x14:cfRule>
          <x14:cfRule type="expression" priority="36" id="{6E393504-AE58-45E7-9831-6FBB1990FD30}">
            <xm:f>AND(B20&gt;=Einstellungen!$D$186,B20&lt;=Einstellungen!$E$186)</xm:f>
            <x14:dxf>
              <fill>
                <patternFill>
                  <bgColor theme="7" tint="0.39994506668294322"/>
                </patternFill>
              </fill>
            </x14:dxf>
          </x14:cfRule>
          <x14:cfRule type="expression" priority="37" id="{538994CD-48FA-41DA-A69E-932964F386BB}">
            <xm:f>AND(B20&gt;=Einstellungen!$D$185,B20&lt;=Einstellungen!$E$185)</xm:f>
            <x14:dxf>
              <fill>
                <patternFill>
                  <bgColor theme="7" tint="0.39994506668294322"/>
                </patternFill>
              </fill>
            </x14:dxf>
          </x14:cfRule>
          <x14:cfRule type="expression" priority="38" id="{50BA5FCE-D5F5-41B7-BE92-B497BB0D6B1E}">
            <xm:f>AND(B20&gt;=Einstellungen!$D$184,B20&lt;=Einstellungen!$E$184)</xm:f>
            <x14:dxf>
              <fill>
                <patternFill>
                  <bgColor theme="7" tint="0.39994506668294322"/>
                </patternFill>
              </fill>
            </x14:dxf>
          </x14:cfRule>
          <x14:cfRule type="expression" priority="39" id="{C3B2E133-7AA6-4501-81F2-BCE3FEFA9168}">
            <xm:f>AND(B20&gt;=Einstellungen!$D$183,B20&lt;=Einstellungen!$E$183)</xm:f>
            <x14:dxf>
              <fill>
                <patternFill>
                  <bgColor theme="7" tint="0.39994506668294322"/>
                </patternFill>
              </fill>
            </x14:dxf>
          </x14:cfRule>
          <x14:cfRule type="expression" priority="40" id="{0702EA3D-611A-4CBA-88BC-E0C868B95B7B}">
            <xm:f>AND(B20&gt;=Einstellungen!$D$182,B20&lt;=Einstellungen!$E$182)</xm:f>
            <x14:dxf>
              <fill>
                <patternFill>
                  <bgColor theme="7" tint="0.39994506668294322"/>
                </patternFill>
              </fill>
            </x14:dxf>
          </x14:cfRule>
          <x14:cfRule type="expression" priority="41" id="{F85A43A2-F464-44B5-9C09-BACAC1A3DF3E}">
            <xm:f>AND(B20&gt;=Einstellungen!$D$181,B20&lt;=Einstellungen!$E$181)</xm:f>
            <x14:dxf>
              <fill>
                <patternFill>
                  <bgColor theme="7" tint="0.39994506668294322"/>
                </patternFill>
              </fill>
            </x14:dxf>
          </x14:cfRule>
          <x14:cfRule type="expression" priority="42" id="{0C33D23A-E4DE-4858-838A-CF7E179A3DDE}">
            <xm:f>AND(B20&gt;=Einstellungen!$D$180,B20&lt;=Einstellungen!$E$180)</xm:f>
            <x14:dxf>
              <fill>
                <patternFill>
                  <bgColor theme="7" tint="0.39994506668294322"/>
                </patternFill>
              </fill>
            </x14:dxf>
          </x14:cfRule>
          <x14:cfRule type="expression" priority="43" id="{0A64E1E0-2DCA-469B-8CE8-538C76004804}">
            <xm:f>AND(B20&gt;=Einstellungen!$D$179,B20&lt;=Einstellungen!$E$179)</xm:f>
            <x14:dxf>
              <fill>
                <patternFill>
                  <bgColor theme="7" tint="0.39994506668294322"/>
                </patternFill>
              </fill>
            </x14:dxf>
          </x14:cfRule>
          <xm:sqref>G20</xm:sqref>
        </x14:conditionalFormatting>
        <x14:conditionalFormatting xmlns:xm="http://schemas.microsoft.com/office/excel/2006/main">
          <x14:cfRule type="expression" priority="24" id="{F748B26B-8108-426D-9EA3-7B6C79D9AED4}">
            <xm:f>AND(B20&gt;=Einstellungen!$D$205,B20&lt;=Einstellungen!$E$205)</xm:f>
            <x14:dxf>
              <fill>
                <patternFill>
                  <bgColor rgb="FFFFC000"/>
                </patternFill>
              </fill>
            </x14:dxf>
          </x14:cfRule>
          <x14:cfRule type="expression" priority="25" id="{CAA2CB8B-FC42-4D88-9BCE-D0C5CB48019A}">
            <xm:f>AND( B20&gt;=Einstellungen!$D$206,B20&lt;=Einstellungen!$E$206)</xm:f>
            <x14:dxf>
              <fill>
                <patternFill>
                  <bgColor rgb="FFFFC000"/>
                </patternFill>
              </fill>
            </x14:dxf>
          </x14:cfRule>
          <x14:cfRule type="expression" priority="26" id="{D86B4F4F-5F48-4193-A4DB-56C33B7076C9}">
            <xm:f>AND(B20&gt;=Einstellungen!$D$207,B20&lt;=Einstellungen!$E$207)</xm:f>
            <x14:dxf>
              <fill>
                <patternFill>
                  <bgColor rgb="FFFFC000"/>
                </patternFill>
              </fill>
            </x14:dxf>
          </x14:cfRule>
          <x14:cfRule type="expression" priority="27" id="{A06F1FBE-E874-4193-8D62-68492B7B38BE}">
            <xm:f>AND(B20&gt;=Einstellungen!$D$208,B20&lt;=Einstellungen!$E$208)</xm:f>
            <x14:dxf>
              <fill>
                <patternFill>
                  <bgColor rgb="FFFFC000"/>
                </patternFill>
              </fill>
            </x14:dxf>
          </x14:cfRule>
          <x14:cfRule type="expression" priority="28" id="{7C48562F-AEE0-4C03-B7EC-AF89115FA2CF}">
            <xm:f>AND(B20&gt;=Einstellungen!$D$209,B20&lt;=Einstellungen!$E$209)</xm:f>
            <x14:dxf>
              <fill>
                <patternFill>
                  <bgColor rgb="FFFFC000"/>
                </patternFill>
              </fill>
            </x14:dxf>
          </x14:cfRule>
          <x14:cfRule type="expression" priority="29" id="{F8C1A36F-5953-4B5C-88F2-A43E0B50CE53}">
            <xm:f>AND(B20&gt;=Einstellungen!$D$210,B20&lt;=Einstellungen!$E$210)</xm:f>
            <x14:dxf>
              <fill>
                <patternFill>
                  <bgColor rgb="FFFFC000"/>
                </patternFill>
              </fill>
            </x14:dxf>
          </x14:cfRule>
          <x14:cfRule type="expression" priority="30" id="{ABE55C61-EA90-4F0D-80AC-23CE849498E7}">
            <xm:f>AND(B20&gt;=Einstellungen!$D$211,B20&lt;=Einstellungen!$E$211)</xm:f>
            <x14:dxf>
              <fill>
                <patternFill>
                  <bgColor rgb="FFFFC000"/>
                </patternFill>
              </fill>
            </x14:dxf>
          </x14:cfRule>
          <x14:cfRule type="expression" priority="31" id="{67CD556C-6AEB-47D7-A035-FA1B75EAE38E}">
            <xm:f>AND(B20&gt;=Einstellungen!$D$212,B20&lt;=Einstellungen!$E$212)</xm:f>
            <x14:dxf>
              <fill>
                <patternFill>
                  <bgColor rgb="FFFFC000"/>
                </patternFill>
              </fill>
            </x14:dxf>
          </x14:cfRule>
          <x14:cfRule type="expression" priority="32" id="{BBA38C0A-5641-419C-A1C2-9A07EBB90444}">
            <xm:f>AND(B20&gt;=Einstellungen!$D$213,B20&lt;=Einstellungen!$E$213)</xm:f>
            <x14:dxf>
              <fill>
                <patternFill>
                  <bgColor rgb="FFFFC000"/>
                </patternFill>
              </fill>
            </x14:dxf>
          </x14:cfRule>
          <x14:cfRule type="expression" priority="33" id="{D4DE5916-8CF5-42B3-B3AA-58C1EDAADCB3}">
            <xm:f>AND(B20&gt;=Einstellungen!$D$214,B20&lt;=Einstellungen!$E$214)</xm:f>
            <x14:dxf>
              <fill>
                <patternFill>
                  <bgColor rgb="FFFFC000"/>
                </patternFill>
              </fill>
            </x14:dxf>
          </x14:cfRule>
          <xm:sqref>I20</xm:sqref>
        </x14:conditionalFormatting>
        <x14:conditionalFormatting xmlns:xm="http://schemas.microsoft.com/office/excel/2006/main">
          <x14:cfRule type="expression" priority="14" id="{506E6B34-D239-45AB-9FF3-1A9A750968D1}">
            <xm:f>AND(B20&gt;=Einstellungen!$D$205,B20&lt;=Einstellungen!$E$205)</xm:f>
            <x14:dxf>
              <fill>
                <patternFill>
                  <bgColor rgb="FFFFC000"/>
                </patternFill>
              </fill>
            </x14:dxf>
          </x14:cfRule>
          <x14:cfRule type="expression" priority="15" id="{0C3D8C77-C654-4AE7-9886-23DFB46A1716}">
            <xm:f>AND(B20&gt;=Einstellungen!$D$206,B20&lt;=Einstellungen!$E$206)</xm:f>
            <x14:dxf>
              <fill>
                <patternFill>
                  <bgColor rgb="FFFFC000"/>
                </patternFill>
              </fill>
            </x14:dxf>
          </x14:cfRule>
          <x14:cfRule type="expression" priority="16" id="{99AAA1F3-A3EE-42A0-BCD4-04DB79EA772D}">
            <xm:f>AND(B20&gt;=Einstellungen!$D$207,B20&lt;=Einstellungen!$E$207)</xm:f>
            <x14:dxf>
              <fill>
                <patternFill>
                  <bgColor rgb="FFFFC000"/>
                </patternFill>
              </fill>
            </x14:dxf>
          </x14:cfRule>
          <x14:cfRule type="expression" priority="17" id="{89CC7D76-3E34-4C41-9DC9-34B496D12896}">
            <xm:f>AND(B20&gt;=Einstellungen!$D$208,B20&lt;=Einstellungen!$E$208)</xm:f>
            <x14:dxf>
              <fill>
                <patternFill>
                  <bgColor rgb="FFFFC000"/>
                </patternFill>
              </fill>
            </x14:dxf>
          </x14:cfRule>
          <x14:cfRule type="expression" priority="18" id="{919A1327-8651-4AFB-8238-D6AE2DCA0852}">
            <xm:f>AND(B20&gt;=Einstellungen!$D$209,B20&lt;=Einstellungen!$E$209)</xm:f>
            <x14:dxf>
              <fill>
                <patternFill>
                  <bgColor rgb="FFFFC000"/>
                </patternFill>
              </fill>
            </x14:dxf>
          </x14:cfRule>
          <x14:cfRule type="expression" priority="19" id="{91DACEE3-88FB-4CD9-9AA0-28F627FFD6DA}">
            <xm:f>AND(B20&gt;=Einstellungen!$D$210,B20&lt;=Einstellungen!$E$210)</xm:f>
            <x14:dxf>
              <fill>
                <patternFill>
                  <bgColor rgb="FFFFC000"/>
                </patternFill>
              </fill>
            </x14:dxf>
          </x14:cfRule>
          <x14:cfRule type="expression" priority="20" id="{0262325A-0E9A-4303-AD65-6789D5FAD4E8}">
            <xm:f>AND(B20&gt;=Einstellungen!$D$211,B20&lt;=Einstellungen!$E$211)</xm:f>
            <x14:dxf>
              <fill>
                <patternFill>
                  <bgColor rgb="FFFFC000"/>
                </patternFill>
              </fill>
            </x14:dxf>
          </x14:cfRule>
          <x14:cfRule type="expression" priority="21" id="{1A8B0EEE-8E12-475F-BF9E-F0EEC9ED2700}">
            <xm:f>AND(B20&gt;=Einstellungen!$D$212,B20&lt;=Einstellungen!$E$212)</xm:f>
            <x14:dxf>
              <fill>
                <patternFill>
                  <bgColor rgb="FFFFC000"/>
                </patternFill>
              </fill>
            </x14:dxf>
          </x14:cfRule>
          <x14:cfRule type="expression" priority="22" id="{32848A71-AD50-4B65-BE3E-2B58148D6F11}">
            <xm:f>AND(B20&gt;=Einstellungen!$D$213,B20&lt;=Einstellungen!$E$213)</xm:f>
            <x14:dxf>
              <fill>
                <patternFill>
                  <bgColor rgb="FFFFC000"/>
                </patternFill>
              </fill>
            </x14:dxf>
          </x14:cfRule>
          <x14:cfRule type="expression" priority="23" id="{DA594400-C90C-47B3-8637-14C9375D61D1}">
            <xm:f>AND(B20&gt;=Einstellungen!$D$214,B20&lt;=Einstellungen!$E$214)</xm:f>
            <x14:dxf>
              <fill>
                <patternFill>
                  <bgColor rgb="FFFFC000"/>
                </patternFill>
              </fill>
            </x14:dxf>
          </x14:cfRule>
          <xm:sqref>I21</xm:sqref>
        </x14:conditionalFormatting>
        <x14:conditionalFormatting xmlns:xm="http://schemas.microsoft.com/office/excel/2006/main">
          <x14:cfRule type="expression" priority="13" id="{C5F820EE-40C1-4D34-A148-064D43BA1E3E}">
            <xm:f>AND(Einstellungen!$F$49="x")</xm:f>
            <x14:dxf>
              <fill>
                <patternFill>
                  <bgColor theme="0" tint="-0.14996795556505021"/>
                </patternFill>
              </fill>
            </x14:dxf>
          </x14:cfRule>
          <xm:sqref>A20:BC23</xm:sqref>
        </x14:conditionalFormatting>
        <x14:conditionalFormatting xmlns:xm="http://schemas.microsoft.com/office/excel/2006/main">
          <x14:cfRule type="expression" priority="12" id="{24283635-9F92-4538-AFBE-44BEA83ECC46}">
            <xm:f>AND(Einstellungen!$F$49="x")</xm:f>
            <x14:dxf>
              <fill>
                <patternFill>
                  <bgColor theme="0" tint="-0.14996795556505021"/>
                </patternFill>
              </fill>
            </x14:dxf>
          </x14:cfRule>
          <xm:sqref>A34:BC37</xm:sqref>
        </x14:conditionalFormatting>
        <x14:conditionalFormatting xmlns:xm="http://schemas.microsoft.com/office/excel/2006/main">
          <x14:cfRule type="expression" priority="11" id="{52C07688-EE83-4ECC-BDDF-9B8B50F8790E}">
            <xm:f>AND(Einstellungen!$F$49="x")</xm:f>
            <x14:dxf>
              <fill>
                <patternFill>
                  <bgColor theme="0" tint="-0.14996795556505021"/>
                </patternFill>
              </fill>
            </x14:dxf>
          </x14:cfRule>
          <xm:sqref>A48:BC51</xm:sqref>
        </x14:conditionalFormatting>
        <x14:conditionalFormatting xmlns:xm="http://schemas.microsoft.com/office/excel/2006/main">
          <x14:cfRule type="expression" priority="10" id="{1F2B557C-0725-4B9F-A48C-39FA252B1499}">
            <xm:f>AND(Einstellungen!$F$49="x")</xm:f>
            <x14:dxf>
              <fill>
                <patternFill>
                  <bgColor theme="0" tint="-0.14996795556505021"/>
                </patternFill>
              </fill>
            </x14:dxf>
          </x14:cfRule>
          <xm:sqref>A62:BC65</xm:sqref>
        </x14:conditionalFormatting>
        <x14:conditionalFormatting xmlns:xm="http://schemas.microsoft.com/office/excel/2006/main">
          <x14:cfRule type="expression" priority="9" id="{CB6BF41B-AFA4-4A0E-960F-345A5F12B5A0}">
            <xm:f>AND(Einstellungen!$F$49="x")</xm:f>
            <x14:dxf>
              <fill>
                <patternFill>
                  <bgColor theme="0" tint="-0.14996795556505021"/>
                </patternFill>
              </fill>
            </x14:dxf>
          </x14:cfRule>
          <xm:sqref>A76:BC79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C1105"/>
  <sheetViews>
    <sheetView showGridLines="0" zoomScaleNormal="100" workbookViewId="0">
      <selection activeCell="A5" sqref="A5"/>
    </sheetView>
  </sheetViews>
  <sheetFormatPr baseColWidth="10" defaultRowHeight="15" x14ac:dyDescent="0.25"/>
  <cols>
    <col min="1" max="1" width="68.28515625" customWidth="1"/>
    <col min="2" max="2" width="7.5703125" customWidth="1"/>
    <col min="4" max="4" width="10.7109375" customWidth="1"/>
    <col min="5" max="6" width="24.7109375" customWidth="1"/>
    <col min="7" max="65" width="12.7109375" customWidth="1"/>
  </cols>
  <sheetData>
    <row r="1" spans="1:22" ht="26.25" x14ac:dyDescent="0.4">
      <c r="A1" s="256" t="s">
        <v>289</v>
      </c>
      <c r="B1" s="29"/>
      <c r="C1" s="29"/>
      <c r="D1" s="397"/>
      <c r="E1" s="397"/>
      <c r="F1" s="397"/>
      <c r="G1" s="570" t="s">
        <v>291</v>
      </c>
      <c r="H1" s="570"/>
      <c r="I1" s="570"/>
      <c r="J1" s="570"/>
      <c r="K1" s="187"/>
      <c r="L1" s="187"/>
      <c r="M1" s="29"/>
      <c r="N1" s="29"/>
      <c r="O1" s="29"/>
      <c r="P1" s="29"/>
      <c r="Q1" s="29"/>
      <c r="R1" s="29"/>
      <c r="S1" s="29"/>
      <c r="T1" s="29"/>
      <c r="U1" s="29"/>
      <c r="V1" s="29"/>
    </row>
    <row r="2" spans="1:22" x14ac:dyDescent="0.25">
      <c r="A2" s="36" t="s">
        <v>290</v>
      </c>
      <c r="B2" s="397"/>
      <c r="C2" s="397"/>
      <c r="D2" s="397"/>
      <c r="E2" s="397"/>
      <c r="F2" s="397"/>
      <c r="G2" s="570" t="s">
        <v>166</v>
      </c>
      <c r="H2" s="570"/>
      <c r="I2" s="570"/>
      <c r="J2" s="570"/>
      <c r="K2" s="29"/>
      <c r="L2" s="187"/>
      <c r="M2" s="29"/>
      <c r="N2" s="29"/>
      <c r="O2" s="29"/>
      <c r="P2" s="29"/>
      <c r="Q2" s="29"/>
      <c r="R2" s="29"/>
      <c r="S2" s="29"/>
      <c r="T2" s="29"/>
      <c r="U2" s="29"/>
      <c r="V2" s="29"/>
    </row>
    <row r="3" spans="1:22" x14ac:dyDescent="0.25">
      <c r="A3" s="265" t="s">
        <v>169</v>
      </c>
      <c r="B3" s="29"/>
      <c r="C3" s="29"/>
      <c r="D3" s="29"/>
      <c r="E3" s="471"/>
      <c r="F3" s="471"/>
      <c r="G3" s="29"/>
      <c r="H3" s="29"/>
      <c r="I3" s="29"/>
      <c r="J3" s="29"/>
      <c r="K3" s="29"/>
      <c r="L3" s="187"/>
      <c r="M3" s="29"/>
      <c r="N3" s="29"/>
      <c r="O3" s="29"/>
      <c r="P3" s="29"/>
      <c r="Q3" s="29"/>
      <c r="R3" s="29"/>
      <c r="S3" s="29"/>
      <c r="T3" s="29"/>
      <c r="U3" s="29"/>
      <c r="V3" s="29"/>
    </row>
    <row r="4" spans="1:22" ht="120" customHeight="1" x14ac:dyDescent="0.25">
      <c r="A4" s="265"/>
      <c r="B4" s="29"/>
      <c r="C4" s="29"/>
      <c r="D4" s="29"/>
      <c r="E4" s="267"/>
      <c r="F4" s="267"/>
      <c r="G4" s="29"/>
      <c r="H4" s="29"/>
      <c r="I4" s="29"/>
      <c r="J4" s="29"/>
      <c r="K4" s="29"/>
      <c r="L4" s="187"/>
      <c r="M4" s="29"/>
      <c r="N4" s="29"/>
      <c r="O4" s="29"/>
      <c r="P4" s="29"/>
      <c r="Q4" s="29"/>
      <c r="R4" s="29"/>
      <c r="S4" s="29"/>
      <c r="T4" s="29"/>
      <c r="U4" s="29"/>
      <c r="V4" s="29"/>
    </row>
    <row r="5" spans="1:22" ht="18.75" customHeight="1" x14ac:dyDescent="0.25">
      <c r="A5" s="113" t="s">
        <v>167</v>
      </c>
      <c r="B5" s="92"/>
      <c r="C5" s="92"/>
      <c r="D5" s="92"/>
      <c r="E5" s="92"/>
      <c r="F5" s="92"/>
      <c r="G5" s="92"/>
      <c r="H5" s="92"/>
      <c r="I5" s="92"/>
      <c r="J5" s="92"/>
      <c r="K5" s="92"/>
      <c r="L5" s="92"/>
      <c r="M5" s="92"/>
      <c r="N5" s="92"/>
      <c r="O5" s="92"/>
      <c r="P5" s="92"/>
      <c r="Q5" s="92"/>
      <c r="R5" s="92"/>
      <c r="S5" s="92"/>
      <c r="T5" s="92"/>
      <c r="U5" s="92"/>
      <c r="V5" s="92"/>
    </row>
    <row r="6" spans="1:22" x14ac:dyDescent="0.25">
      <c r="A6" s="29" t="s">
        <v>148</v>
      </c>
      <c r="B6" s="29"/>
      <c r="C6" s="29"/>
      <c r="D6" s="29"/>
      <c r="E6" s="29"/>
      <c r="F6" s="29"/>
      <c r="G6" s="29"/>
      <c r="H6" s="29"/>
      <c r="I6" s="29"/>
      <c r="J6" s="29"/>
      <c r="K6" s="29"/>
      <c r="L6" s="29"/>
      <c r="M6" s="29"/>
      <c r="N6" s="29"/>
      <c r="O6" s="29"/>
      <c r="P6" s="29"/>
      <c r="Q6" s="29"/>
      <c r="R6" s="29"/>
      <c r="S6" s="29"/>
      <c r="T6" s="29"/>
      <c r="U6" s="29"/>
      <c r="V6" s="29"/>
    </row>
    <row r="7" spans="1:22" x14ac:dyDescent="0.25">
      <c r="A7" s="29" t="s">
        <v>295</v>
      </c>
      <c r="B7" s="29"/>
      <c r="C7" s="29"/>
      <c r="D7" s="29"/>
      <c r="E7" s="29"/>
      <c r="F7" s="569" t="s">
        <v>278</v>
      </c>
      <c r="G7" s="569"/>
      <c r="H7" s="569"/>
      <c r="I7" s="569"/>
      <c r="J7" s="569"/>
      <c r="K7" s="569"/>
      <c r="L7" s="569"/>
      <c r="M7" s="569"/>
      <c r="N7" s="29"/>
      <c r="O7" s="29"/>
      <c r="P7" s="29"/>
      <c r="Q7" s="29"/>
      <c r="R7" s="29"/>
      <c r="S7" s="29"/>
      <c r="T7" s="29"/>
      <c r="U7" s="29"/>
      <c r="V7" s="29"/>
    </row>
    <row r="8" spans="1:22" x14ac:dyDescent="0.25">
      <c r="A8" s="29" t="s">
        <v>170</v>
      </c>
      <c r="B8" s="29"/>
      <c r="C8" s="29"/>
      <c r="D8" s="29"/>
      <c r="E8" s="29"/>
      <c r="F8" s="29"/>
      <c r="G8" s="29"/>
      <c r="H8" s="29"/>
      <c r="I8" s="29"/>
      <c r="J8" s="29"/>
      <c r="K8" s="29"/>
      <c r="L8" s="29"/>
      <c r="M8" s="29"/>
      <c r="N8" s="29"/>
      <c r="O8" s="29"/>
      <c r="P8" s="29"/>
      <c r="Q8" s="29"/>
      <c r="R8" s="29"/>
      <c r="S8" s="29"/>
      <c r="T8" s="29"/>
      <c r="U8" s="29"/>
      <c r="V8" s="29"/>
    </row>
    <row r="9" spans="1:22" x14ac:dyDescent="0.25">
      <c r="A9" s="29" t="s">
        <v>171</v>
      </c>
      <c r="B9" s="29"/>
      <c r="C9" s="29"/>
      <c r="D9" s="29"/>
      <c r="E9" s="29"/>
      <c r="F9" s="29"/>
      <c r="G9" s="29"/>
      <c r="H9" s="29"/>
      <c r="I9" s="29"/>
      <c r="J9" s="29"/>
      <c r="K9" s="29"/>
      <c r="L9" s="29"/>
      <c r="M9" s="29"/>
      <c r="N9" s="29"/>
      <c r="O9" s="29"/>
      <c r="P9" s="29"/>
      <c r="Q9" s="29"/>
      <c r="R9" s="29"/>
      <c r="S9" s="29"/>
      <c r="T9" s="29"/>
      <c r="U9" s="29"/>
      <c r="V9" s="29"/>
    </row>
    <row r="10" spans="1:22" x14ac:dyDescent="0.25">
      <c r="A10" s="29" t="s">
        <v>271</v>
      </c>
      <c r="B10" s="29"/>
      <c r="C10" s="29"/>
      <c r="D10" s="29"/>
      <c r="E10" s="29"/>
      <c r="F10" s="29"/>
      <c r="G10" s="29"/>
      <c r="H10" s="29"/>
      <c r="I10" s="29"/>
      <c r="J10" s="29"/>
      <c r="K10" s="29"/>
      <c r="L10" s="29"/>
      <c r="M10" s="29"/>
      <c r="N10" s="29"/>
      <c r="O10" s="29"/>
      <c r="P10" s="29"/>
      <c r="Q10" s="29"/>
      <c r="R10" s="29"/>
      <c r="S10" s="29"/>
      <c r="T10" s="29"/>
      <c r="U10" s="29"/>
      <c r="V10" s="29"/>
    </row>
    <row r="11" spans="1:22" x14ac:dyDescent="0.25">
      <c r="A11" s="29" t="s">
        <v>219</v>
      </c>
      <c r="B11" s="29"/>
      <c r="C11" s="29"/>
      <c r="D11" s="29"/>
      <c r="E11" s="29"/>
      <c r="F11" s="29"/>
      <c r="G11" s="29"/>
      <c r="H11" s="29"/>
      <c r="I11" s="29"/>
      <c r="J11" s="29"/>
      <c r="K11" s="29"/>
      <c r="L11" s="29"/>
      <c r="M11" s="29"/>
      <c r="N11" s="29"/>
      <c r="O11" s="29"/>
      <c r="P11" s="29"/>
      <c r="Q11" s="29"/>
      <c r="R11" s="29"/>
      <c r="S11" s="29"/>
      <c r="T11" s="29"/>
      <c r="U11" s="29"/>
      <c r="V11" s="29"/>
    </row>
    <row r="12" spans="1:22" x14ac:dyDescent="0.25">
      <c r="A12" s="29" t="s">
        <v>172</v>
      </c>
      <c r="B12" s="29"/>
      <c r="C12" s="29"/>
      <c r="D12" s="29"/>
      <c r="E12" s="29"/>
      <c r="F12" s="29"/>
      <c r="G12" s="29"/>
      <c r="H12" s="29"/>
      <c r="I12" s="29"/>
      <c r="J12" s="29"/>
      <c r="K12" s="29"/>
      <c r="L12" s="29"/>
      <c r="M12" s="29"/>
      <c r="N12" s="29"/>
      <c r="O12" s="29"/>
      <c r="P12" s="29"/>
      <c r="Q12" s="29"/>
      <c r="R12" s="29"/>
      <c r="S12" s="29"/>
      <c r="T12" s="29"/>
      <c r="U12" s="29"/>
      <c r="V12" s="29"/>
    </row>
    <row r="13" spans="1:22" x14ac:dyDescent="0.25">
      <c r="A13" s="29" t="s">
        <v>275</v>
      </c>
      <c r="B13" s="29"/>
      <c r="C13" s="29"/>
      <c r="D13" s="400" t="s">
        <v>274</v>
      </c>
      <c r="E13" s="400"/>
      <c r="F13" s="29"/>
      <c r="G13" s="29"/>
      <c r="H13" s="29"/>
      <c r="I13" s="29"/>
      <c r="J13" s="29"/>
      <c r="K13" s="29"/>
      <c r="L13" s="29"/>
      <c r="M13" s="29"/>
      <c r="N13" s="29"/>
      <c r="O13" s="29"/>
      <c r="P13" s="29"/>
      <c r="Q13" s="29"/>
      <c r="R13" s="29"/>
      <c r="S13" s="29"/>
      <c r="T13" s="29"/>
      <c r="U13" s="29"/>
      <c r="V13" s="29"/>
    </row>
    <row r="14" spans="1:22" x14ac:dyDescent="0.25">
      <c r="A14" s="29" t="s">
        <v>153</v>
      </c>
      <c r="B14" s="29"/>
      <c r="C14" s="29"/>
      <c r="D14" s="29"/>
      <c r="E14" s="29"/>
      <c r="F14" s="29"/>
      <c r="G14" s="29"/>
      <c r="H14" s="29"/>
      <c r="I14" s="29"/>
      <c r="J14" s="29"/>
      <c r="K14" s="29"/>
      <c r="L14" s="29"/>
      <c r="M14" s="29"/>
      <c r="N14" s="29"/>
      <c r="O14" s="29"/>
      <c r="P14" s="29"/>
      <c r="Q14" s="29"/>
      <c r="R14" s="29"/>
      <c r="S14" s="29"/>
      <c r="T14" s="29"/>
      <c r="U14" s="29"/>
      <c r="V14" s="29"/>
    </row>
    <row r="15" spans="1:22" x14ac:dyDescent="0.25">
      <c r="A15" s="29" t="s">
        <v>154</v>
      </c>
      <c r="B15" s="29"/>
      <c r="C15" s="29"/>
      <c r="D15" s="29"/>
      <c r="E15" s="29"/>
      <c r="F15" s="29"/>
      <c r="G15" s="29"/>
      <c r="H15" s="29"/>
      <c r="I15" s="29"/>
      <c r="J15" s="29"/>
      <c r="K15" s="29"/>
      <c r="L15" s="29"/>
      <c r="M15" s="29"/>
      <c r="N15" s="29"/>
      <c r="O15" s="29"/>
      <c r="P15" s="29"/>
      <c r="Q15" s="29"/>
      <c r="R15" s="29"/>
      <c r="S15" s="29"/>
      <c r="T15" s="29"/>
      <c r="U15" s="29"/>
      <c r="V15" s="29"/>
    </row>
    <row r="16" spans="1:22" x14ac:dyDescent="0.25">
      <c r="A16" s="29"/>
      <c r="B16" s="29"/>
      <c r="C16" s="29"/>
      <c r="D16" s="29"/>
      <c r="E16" s="29"/>
      <c r="F16" s="29"/>
      <c r="G16" s="29"/>
      <c r="H16" s="29"/>
      <c r="I16" s="29"/>
      <c r="J16" s="29"/>
      <c r="K16" s="29"/>
      <c r="L16" s="29"/>
      <c r="M16" s="29"/>
      <c r="N16" s="29"/>
      <c r="O16" s="29"/>
      <c r="P16" s="29"/>
      <c r="Q16" s="29"/>
      <c r="R16" s="29"/>
      <c r="S16" s="29"/>
      <c r="T16" s="29"/>
      <c r="U16" s="29"/>
      <c r="V16" s="29"/>
    </row>
    <row r="17" spans="1:22" x14ac:dyDescent="0.25">
      <c r="A17" s="188" t="s">
        <v>235</v>
      </c>
      <c r="B17" s="29"/>
      <c r="C17" s="29"/>
      <c r="D17" s="29"/>
      <c r="E17" s="29"/>
      <c r="F17" s="29"/>
      <c r="G17" s="29"/>
      <c r="H17" s="29"/>
      <c r="I17" s="29"/>
      <c r="J17" s="29"/>
      <c r="K17" s="29"/>
      <c r="L17" s="29"/>
      <c r="M17" s="29"/>
      <c r="N17" s="29"/>
      <c r="O17" s="29"/>
      <c r="P17" s="29"/>
      <c r="Q17" s="29"/>
      <c r="R17" s="29"/>
      <c r="S17" s="29"/>
      <c r="T17" s="29"/>
      <c r="U17" s="29"/>
      <c r="V17" s="29"/>
    </row>
    <row r="18" spans="1:22" x14ac:dyDescent="0.25">
      <c r="A18" s="29"/>
      <c r="B18" s="29"/>
      <c r="C18" s="29"/>
      <c r="D18" s="29"/>
      <c r="E18" s="29"/>
      <c r="F18" s="29"/>
      <c r="G18" s="29"/>
      <c r="H18" s="223"/>
      <c r="I18" s="29"/>
      <c r="J18" s="29"/>
      <c r="K18" s="29"/>
      <c r="L18" s="29"/>
      <c r="M18" s="29"/>
      <c r="N18" s="29"/>
      <c r="O18" s="29"/>
      <c r="P18" s="29"/>
      <c r="Q18" s="29"/>
      <c r="R18" s="29"/>
      <c r="S18" s="29"/>
      <c r="T18" s="29"/>
      <c r="U18" s="29"/>
      <c r="V18" s="29"/>
    </row>
    <row r="19" spans="1:22" x14ac:dyDescent="0.25">
      <c r="A19" s="29" t="s">
        <v>150</v>
      </c>
      <c r="B19" s="29"/>
      <c r="C19" s="29"/>
      <c r="D19" s="29"/>
      <c r="E19" s="29"/>
      <c r="F19" s="29"/>
      <c r="G19" s="29"/>
      <c r="H19" s="223"/>
      <c r="I19" s="29"/>
      <c r="J19" s="29"/>
      <c r="K19" s="29"/>
      <c r="L19" s="29"/>
      <c r="M19" s="29"/>
      <c r="N19" s="29"/>
      <c r="O19" s="29"/>
      <c r="P19" s="29"/>
      <c r="Q19" s="29"/>
      <c r="R19" s="29"/>
      <c r="S19" s="29"/>
      <c r="T19" s="29"/>
      <c r="U19" s="29"/>
      <c r="V19" s="29"/>
    </row>
    <row r="20" spans="1:22" x14ac:dyDescent="0.25">
      <c r="A20" s="29" t="s">
        <v>151</v>
      </c>
      <c r="B20" s="29"/>
      <c r="C20" s="29"/>
      <c r="D20" s="29"/>
      <c r="E20" s="29"/>
      <c r="F20" s="29"/>
      <c r="G20" s="29"/>
      <c r="H20" s="223"/>
      <c r="I20" s="29"/>
      <c r="J20" s="29"/>
      <c r="K20" s="29"/>
      <c r="L20" s="29"/>
      <c r="M20" s="29"/>
      <c r="N20" s="29"/>
      <c r="O20" s="29"/>
      <c r="P20" s="29"/>
      <c r="Q20" s="29"/>
      <c r="R20" s="29"/>
      <c r="S20" s="29"/>
      <c r="T20" s="29"/>
      <c r="U20" s="29"/>
      <c r="V20" s="29"/>
    </row>
    <row r="21" spans="1:22" x14ac:dyDescent="0.25">
      <c r="A21" s="29" t="s">
        <v>152</v>
      </c>
      <c r="B21" s="29"/>
      <c r="C21" s="29"/>
      <c r="D21" s="29"/>
      <c r="E21" s="29"/>
      <c r="F21" s="29"/>
      <c r="G21" s="29"/>
      <c r="H21" s="223"/>
      <c r="I21" s="29"/>
      <c r="J21" s="29"/>
      <c r="K21" s="29"/>
      <c r="L21" s="29"/>
      <c r="M21" s="29"/>
      <c r="N21" s="29"/>
      <c r="O21" s="29"/>
      <c r="P21" s="29"/>
      <c r="Q21" s="29"/>
      <c r="R21" s="29"/>
      <c r="S21" s="29"/>
      <c r="T21" s="29"/>
      <c r="U21" s="29"/>
      <c r="V21" s="29"/>
    </row>
    <row r="22" spans="1:22" x14ac:dyDescent="0.25">
      <c r="A22" s="246"/>
      <c r="B22" s="246"/>
      <c r="C22" s="246"/>
      <c r="D22" s="246"/>
      <c r="E22" s="246"/>
      <c r="F22" s="29"/>
      <c r="G22" s="29"/>
      <c r="H22" s="223"/>
      <c r="I22" s="29"/>
      <c r="J22" s="29"/>
      <c r="K22" s="29"/>
      <c r="L22" s="29"/>
      <c r="M22" s="29"/>
      <c r="N22" s="29"/>
      <c r="O22" s="29"/>
      <c r="P22" s="29"/>
      <c r="Q22" s="29"/>
      <c r="R22" s="29"/>
      <c r="S22" s="29"/>
      <c r="T22" s="29"/>
      <c r="U22" s="29"/>
      <c r="V22" s="29"/>
    </row>
    <row r="23" spans="1:22" x14ac:dyDescent="0.25">
      <c r="A23" s="260"/>
      <c r="B23" s="260"/>
      <c r="C23" s="260"/>
      <c r="D23" s="260"/>
      <c r="E23" s="260"/>
      <c r="F23" s="29"/>
      <c r="G23" s="29"/>
      <c r="H23" s="223"/>
      <c r="I23" s="29"/>
      <c r="J23" s="29"/>
      <c r="K23" s="29"/>
      <c r="L23" s="29"/>
      <c r="M23" s="29"/>
      <c r="N23" s="29"/>
      <c r="O23" s="29"/>
      <c r="P23" s="29"/>
      <c r="Q23" s="29"/>
      <c r="R23" s="29"/>
      <c r="S23" s="29"/>
      <c r="T23" s="29"/>
      <c r="U23" s="29"/>
      <c r="V23" s="29"/>
    </row>
    <row r="24" spans="1:22" ht="15.75" x14ac:dyDescent="0.25">
      <c r="A24" s="257" t="s">
        <v>165</v>
      </c>
      <c r="B24" s="258"/>
      <c r="C24" s="571" t="s">
        <v>268</v>
      </c>
      <c r="D24" s="571"/>
      <c r="E24" s="571"/>
      <c r="F24" s="29"/>
      <c r="G24" s="29"/>
      <c r="H24" s="223"/>
      <c r="I24" s="29"/>
      <c r="J24" s="29"/>
      <c r="K24" s="29"/>
      <c r="L24" s="29"/>
      <c r="M24" s="29"/>
      <c r="N24" s="29"/>
      <c r="O24" s="29"/>
      <c r="P24" s="29"/>
      <c r="Q24" s="29"/>
      <c r="R24" s="29"/>
      <c r="S24" s="29"/>
      <c r="T24" s="29"/>
      <c r="U24" s="29"/>
      <c r="V24" s="29"/>
    </row>
    <row r="25" spans="1:22" x14ac:dyDescent="0.25">
      <c r="A25" s="259" t="s">
        <v>236</v>
      </c>
      <c r="B25" s="258"/>
      <c r="C25" s="258"/>
      <c r="D25" s="258"/>
      <c r="E25" s="258"/>
      <c r="F25" s="245"/>
      <c r="G25" s="29"/>
      <c r="H25" s="223"/>
      <c r="I25" s="29"/>
      <c r="J25" s="29"/>
      <c r="K25" s="29"/>
      <c r="L25" s="29"/>
      <c r="M25" s="29"/>
      <c r="N25" s="29"/>
      <c r="O25" s="29"/>
      <c r="P25" s="29"/>
      <c r="Q25" s="29"/>
      <c r="R25" s="29"/>
      <c r="S25" s="29"/>
      <c r="T25" s="29"/>
      <c r="U25" s="29"/>
      <c r="V25" s="29"/>
    </row>
    <row r="26" spans="1:22" x14ac:dyDescent="0.25">
      <c r="A26" s="260"/>
      <c r="B26" s="260"/>
      <c r="C26" s="260"/>
      <c r="D26" s="260"/>
      <c r="E26" s="260"/>
      <c r="F26" s="245"/>
      <c r="G26" s="29"/>
      <c r="H26" s="223"/>
      <c r="I26" s="29"/>
      <c r="J26" s="29"/>
      <c r="K26" s="29"/>
      <c r="L26" s="29"/>
      <c r="M26" s="29"/>
      <c r="N26" s="29"/>
      <c r="O26" s="29"/>
      <c r="P26" s="29"/>
      <c r="Q26" s="29"/>
      <c r="R26" s="29"/>
      <c r="S26" s="29"/>
      <c r="T26" s="29"/>
      <c r="U26" s="29"/>
      <c r="V26" s="29"/>
    </row>
    <row r="27" spans="1:22" x14ac:dyDescent="0.25">
      <c r="A27" s="266" t="s">
        <v>166</v>
      </c>
      <c r="B27" s="260"/>
      <c r="C27" s="260"/>
      <c r="D27" s="260"/>
      <c r="E27" s="260"/>
      <c r="F27" s="245"/>
      <c r="G27" s="29"/>
      <c r="H27" s="223"/>
      <c r="I27" s="29"/>
      <c r="J27" s="29"/>
      <c r="K27" s="29"/>
      <c r="L27" s="29"/>
      <c r="M27" s="29"/>
      <c r="N27" s="29"/>
      <c r="O27" s="29"/>
      <c r="P27" s="29"/>
      <c r="Q27" s="29"/>
      <c r="R27" s="29"/>
      <c r="S27" s="29"/>
      <c r="T27" s="29"/>
      <c r="U27" s="29"/>
      <c r="V27" s="29"/>
    </row>
    <row r="28" spans="1:22" x14ac:dyDescent="0.25">
      <c r="A28" s="261"/>
      <c r="B28" s="261"/>
      <c r="C28" s="261"/>
      <c r="D28" s="261"/>
      <c r="E28" s="261"/>
      <c r="F28" s="245"/>
      <c r="G28" s="29"/>
      <c r="H28" s="223"/>
      <c r="I28" s="29"/>
      <c r="J28" s="29"/>
      <c r="K28" s="29"/>
      <c r="L28" s="29"/>
      <c r="M28" s="29"/>
      <c r="N28" s="29"/>
      <c r="O28" s="29"/>
      <c r="P28" s="29"/>
      <c r="Q28" s="29"/>
      <c r="R28" s="29"/>
      <c r="S28" s="29"/>
      <c r="T28" s="29"/>
      <c r="U28" s="29"/>
      <c r="V28" s="29"/>
    </row>
    <row r="29" spans="1:22" x14ac:dyDescent="0.25">
      <c r="A29" s="232"/>
      <c r="B29" s="29"/>
      <c r="C29" s="29"/>
      <c r="D29" s="29"/>
      <c r="E29" s="29"/>
      <c r="F29" s="29"/>
      <c r="G29" s="29"/>
      <c r="H29" s="223"/>
      <c r="I29" s="29"/>
      <c r="J29" s="29"/>
      <c r="K29" s="29"/>
      <c r="L29" s="29"/>
      <c r="M29" s="29"/>
      <c r="N29" s="29"/>
      <c r="O29" s="29"/>
      <c r="P29" s="29"/>
      <c r="Q29" s="29"/>
      <c r="R29" s="29"/>
      <c r="S29" s="29"/>
      <c r="T29" s="29"/>
      <c r="U29" s="29"/>
      <c r="V29" s="29"/>
    </row>
    <row r="30" spans="1:22" x14ac:dyDescent="0.25">
      <c r="A30" s="555" t="s">
        <v>163</v>
      </c>
      <c r="B30" s="556"/>
      <c r="C30" s="556"/>
      <c r="D30" s="557"/>
      <c r="E30" s="263"/>
      <c r="F30" s="29"/>
      <c r="G30" s="29"/>
      <c r="H30" s="223"/>
      <c r="I30" s="29"/>
      <c r="J30" s="29"/>
      <c r="K30" s="29"/>
      <c r="L30" s="29"/>
      <c r="M30" s="29"/>
      <c r="N30" s="29"/>
      <c r="O30" s="29"/>
      <c r="P30" s="29"/>
      <c r="Q30" s="29"/>
      <c r="R30" s="29"/>
      <c r="S30" s="29"/>
      <c r="T30" s="29"/>
      <c r="U30" s="29"/>
      <c r="V30" s="29"/>
    </row>
    <row r="31" spans="1:22" ht="15" customHeight="1" x14ac:dyDescent="0.25">
      <c r="A31" s="554" t="s">
        <v>164</v>
      </c>
      <c r="B31" s="182"/>
      <c r="C31" s="182"/>
      <c r="D31" s="183"/>
      <c r="E31" s="264"/>
      <c r="F31" s="29"/>
      <c r="G31" s="29"/>
      <c r="H31" s="223"/>
      <c r="I31" s="29"/>
      <c r="J31" s="29"/>
      <c r="K31" s="29"/>
      <c r="L31" s="29"/>
      <c r="M31" s="29"/>
      <c r="N31" s="29"/>
      <c r="O31" s="29"/>
      <c r="P31" s="29"/>
      <c r="Q31" s="29"/>
      <c r="R31" s="29"/>
      <c r="S31" s="29"/>
      <c r="T31" s="29"/>
      <c r="U31" s="29"/>
      <c r="V31" s="29"/>
    </row>
    <row r="32" spans="1:22" x14ac:dyDescent="0.25">
      <c r="A32" s="554"/>
      <c r="B32" s="182"/>
      <c r="C32" s="182"/>
      <c r="D32" s="183"/>
      <c r="E32" s="255"/>
      <c r="F32" s="29"/>
      <c r="G32" s="29"/>
      <c r="H32" s="223"/>
      <c r="I32" s="29"/>
      <c r="J32" s="29"/>
      <c r="K32" s="29"/>
      <c r="L32" s="29"/>
      <c r="M32" s="29"/>
      <c r="N32" s="29"/>
      <c r="O32" s="29"/>
      <c r="P32" s="29"/>
      <c r="Q32" s="29"/>
      <c r="R32" s="29"/>
      <c r="S32" s="29"/>
      <c r="T32" s="29"/>
      <c r="U32" s="29"/>
      <c r="V32" s="29"/>
    </row>
    <row r="33" spans="1:107" x14ac:dyDescent="0.25">
      <c r="A33" s="554"/>
      <c r="B33" s="247"/>
      <c r="C33" s="248"/>
      <c r="D33" s="183"/>
      <c r="E33" s="255"/>
      <c r="F33" s="29"/>
      <c r="G33" s="29"/>
      <c r="H33" s="223"/>
      <c r="I33" s="29"/>
      <c r="J33" s="29"/>
      <c r="K33" s="29"/>
      <c r="L33" s="29"/>
      <c r="M33" s="29"/>
      <c r="N33" s="29"/>
      <c r="O33" s="29"/>
      <c r="P33" s="29"/>
      <c r="Q33" s="29"/>
      <c r="R33" s="29"/>
      <c r="S33" s="29"/>
      <c r="T33" s="29"/>
      <c r="U33" s="29"/>
      <c r="V33" s="29"/>
    </row>
    <row r="34" spans="1:107" x14ac:dyDescent="0.25">
      <c r="A34" s="554"/>
      <c r="B34" s="181"/>
      <c r="C34" s="182"/>
      <c r="D34" s="183"/>
      <c r="E34" s="255"/>
      <c r="F34" s="29"/>
      <c r="G34" s="29"/>
      <c r="H34" s="223"/>
      <c r="I34" s="29"/>
      <c r="J34" s="29"/>
      <c r="K34" s="29"/>
      <c r="L34" s="29"/>
      <c r="M34" s="29"/>
      <c r="N34" s="29"/>
      <c r="O34" s="29"/>
      <c r="P34" s="29"/>
      <c r="Q34" s="29"/>
      <c r="R34" s="29"/>
      <c r="S34" s="29"/>
      <c r="T34" s="29"/>
      <c r="U34" s="29"/>
      <c r="V34" s="29"/>
    </row>
    <row r="35" spans="1:107" x14ac:dyDescent="0.25">
      <c r="A35" s="554"/>
      <c r="B35" s="181"/>
      <c r="C35" s="182"/>
      <c r="D35" s="183"/>
      <c r="E35" s="255"/>
      <c r="F35" s="29"/>
      <c r="G35" s="29"/>
      <c r="H35" s="223"/>
      <c r="I35" s="29"/>
      <c r="J35" s="29"/>
      <c r="K35" s="29"/>
      <c r="L35" s="29"/>
      <c r="M35" s="29"/>
      <c r="N35" s="29"/>
      <c r="O35" s="29"/>
      <c r="P35" s="29"/>
      <c r="Q35" s="29"/>
      <c r="R35" s="29"/>
      <c r="S35" s="29"/>
      <c r="T35" s="29"/>
      <c r="U35" s="29"/>
      <c r="V35" s="29"/>
    </row>
    <row r="36" spans="1:107" x14ac:dyDescent="0.25">
      <c r="A36" s="554"/>
      <c r="B36" s="249"/>
      <c r="C36" s="250"/>
      <c r="D36" s="183"/>
      <c r="E36" s="255"/>
      <c r="F36" s="29"/>
      <c r="G36" s="29"/>
      <c r="H36" s="223"/>
      <c r="I36" s="29"/>
      <c r="J36" s="29"/>
      <c r="K36" s="29"/>
      <c r="L36" s="29"/>
      <c r="M36" s="29"/>
      <c r="N36" s="29"/>
      <c r="O36" s="29"/>
      <c r="P36" s="29"/>
      <c r="Q36" s="29"/>
      <c r="R36" s="29"/>
      <c r="S36" s="29"/>
      <c r="T36" s="29"/>
      <c r="U36" s="29"/>
      <c r="V36" s="29"/>
    </row>
    <row r="37" spans="1:107" x14ac:dyDescent="0.25">
      <c r="A37" s="554"/>
      <c r="B37" s="181"/>
      <c r="C37" s="182"/>
      <c r="D37" s="183"/>
      <c r="E37" s="255"/>
      <c r="F37" s="29"/>
      <c r="G37" s="29"/>
      <c r="H37" s="223"/>
      <c r="I37" s="29"/>
      <c r="J37" s="29"/>
      <c r="K37" s="29"/>
      <c r="L37" s="29"/>
      <c r="M37" s="29"/>
      <c r="N37" s="29"/>
      <c r="O37" s="29"/>
      <c r="P37" s="29"/>
      <c r="Q37" s="29"/>
      <c r="R37" s="29"/>
      <c r="S37" s="29"/>
      <c r="T37" s="29"/>
      <c r="U37" s="29"/>
      <c r="V37" s="29"/>
    </row>
    <row r="38" spans="1:107" x14ac:dyDescent="0.25">
      <c r="A38" s="554"/>
      <c r="B38" s="251"/>
      <c r="C38" s="252"/>
      <c r="D38" s="183"/>
      <c r="E38" s="255"/>
      <c r="F38" s="29"/>
      <c r="G38" s="262" t="s">
        <v>168</v>
      </c>
      <c r="H38" s="223"/>
      <c r="I38" s="29"/>
      <c r="J38" s="29"/>
      <c r="K38" s="29"/>
      <c r="L38" s="29"/>
      <c r="M38" s="29"/>
      <c r="N38" s="29"/>
      <c r="O38" s="29"/>
      <c r="P38" s="29"/>
      <c r="Q38" s="29"/>
      <c r="R38" s="29"/>
      <c r="S38" s="29"/>
      <c r="T38" s="29"/>
      <c r="U38" s="29"/>
      <c r="V38" s="29"/>
    </row>
    <row r="39" spans="1:107" x14ac:dyDescent="0.25">
      <c r="A39" s="554"/>
      <c r="B39" s="181"/>
      <c r="C39" s="182"/>
      <c r="D39" s="183"/>
      <c r="E39" s="255"/>
      <c r="F39" s="29"/>
      <c r="G39" s="29"/>
      <c r="H39" s="223"/>
      <c r="I39" s="29"/>
      <c r="J39" s="29"/>
      <c r="K39" s="29"/>
      <c r="L39" s="29"/>
      <c r="M39" s="29"/>
      <c r="N39" s="29"/>
      <c r="O39" s="29"/>
      <c r="P39" s="29"/>
      <c r="Q39" s="29"/>
      <c r="R39" s="29"/>
      <c r="S39" s="29"/>
      <c r="T39" s="29"/>
      <c r="U39" s="29"/>
      <c r="V39" s="29"/>
    </row>
    <row r="40" spans="1:107" x14ac:dyDescent="0.25">
      <c r="A40" s="554"/>
      <c r="B40" s="181"/>
      <c r="C40" s="182"/>
      <c r="D40" s="183"/>
      <c r="E40" s="255"/>
      <c r="F40" s="29"/>
      <c r="G40" s="29"/>
      <c r="H40" s="223"/>
      <c r="I40" s="29"/>
      <c r="J40" s="29"/>
      <c r="K40" s="29"/>
      <c r="L40" s="29"/>
      <c r="M40" s="29"/>
      <c r="N40" s="29"/>
      <c r="O40" s="29"/>
      <c r="P40" s="29"/>
      <c r="Q40" s="29"/>
      <c r="R40" s="29"/>
      <c r="S40" s="29"/>
      <c r="T40" s="29"/>
      <c r="U40" s="29"/>
      <c r="V40" s="29"/>
    </row>
    <row r="41" spans="1:107" x14ac:dyDescent="0.25">
      <c r="A41" s="554"/>
      <c r="B41" s="181"/>
      <c r="C41" s="182"/>
      <c r="D41" s="183"/>
      <c r="E41" s="255"/>
      <c r="F41" s="29"/>
      <c r="G41" s="29"/>
      <c r="H41" s="223"/>
      <c r="I41" s="29"/>
      <c r="J41" s="29"/>
      <c r="K41" s="29"/>
      <c r="L41" s="29"/>
      <c r="M41" s="29"/>
      <c r="N41" s="29"/>
      <c r="O41" s="29"/>
      <c r="P41" s="29"/>
      <c r="Q41" s="29"/>
      <c r="R41" s="29"/>
      <c r="S41" s="29"/>
      <c r="T41" s="29"/>
      <c r="U41" s="29"/>
      <c r="V41" s="29"/>
    </row>
    <row r="42" spans="1:107" x14ac:dyDescent="0.25">
      <c r="A42" s="554"/>
      <c r="B42" s="253"/>
      <c r="C42" s="254"/>
      <c r="D42" s="183"/>
      <c r="E42" s="255"/>
      <c r="F42" s="29"/>
      <c r="G42" s="29"/>
      <c r="H42" s="223"/>
      <c r="I42" s="29"/>
      <c r="J42" s="29"/>
      <c r="K42" s="29"/>
      <c r="L42" s="29"/>
      <c r="M42" s="29"/>
      <c r="N42" s="29"/>
      <c r="O42" s="29"/>
      <c r="P42" s="29"/>
      <c r="Q42" s="29"/>
      <c r="R42" s="29"/>
      <c r="S42" s="29"/>
      <c r="T42" s="29"/>
      <c r="U42" s="29"/>
      <c r="V42" s="29"/>
    </row>
    <row r="43" spans="1:107" x14ac:dyDescent="0.25">
      <c r="A43" s="184"/>
      <c r="B43" s="224"/>
      <c r="C43" s="185"/>
      <c r="D43" s="186"/>
      <c r="E43" s="255"/>
      <c r="F43" s="29"/>
      <c r="G43" s="29"/>
      <c r="H43" s="223"/>
      <c r="I43" s="29"/>
      <c r="J43" s="29"/>
      <c r="K43" s="29"/>
      <c r="L43" s="29"/>
      <c r="M43" s="29"/>
      <c r="N43" s="29"/>
      <c r="O43" s="29"/>
      <c r="P43" s="29"/>
      <c r="Q43" s="29"/>
      <c r="R43" s="29"/>
      <c r="S43" s="29"/>
      <c r="T43" s="29"/>
      <c r="U43" s="29"/>
      <c r="V43" s="29"/>
    </row>
    <row r="44" spans="1:107" x14ac:dyDescent="0.25">
      <c r="A44" s="29"/>
      <c r="B44" s="29"/>
      <c r="C44" s="29"/>
      <c r="D44" s="29"/>
      <c r="E44" s="29"/>
      <c r="F44" s="29"/>
      <c r="G44" s="29"/>
      <c r="H44" s="29"/>
      <c r="I44" s="29"/>
      <c r="J44" s="29"/>
      <c r="K44" s="29"/>
      <c r="L44" s="29"/>
      <c r="M44" s="29"/>
      <c r="N44" s="29"/>
      <c r="O44" s="29"/>
      <c r="P44" s="29"/>
      <c r="Q44" s="29"/>
      <c r="R44" s="29"/>
      <c r="S44" s="29"/>
      <c r="T44" s="29"/>
      <c r="U44" s="29"/>
      <c r="V44" s="29"/>
    </row>
    <row r="45" spans="1:107" ht="18.75" x14ac:dyDescent="0.25">
      <c r="A45" s="113" t="s">
        <v>144</v>
      </c>
      <c r="B45" s="114"/>
      <c r="C45" s="97"/>
      <c r="D45" s="97"/>
      <c r="E45" s="97"/>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row>
    <row r="46" spans="1:107" ht="16.5" thickBot="1" x14ac:dyDescent="0.3">
      <c r="A46" s="558" t="s">
        <v>127</v>
      </c>
      <c r="B46" s="106"/>
    </row>
    <row r="47" spans="1:107" ht="21.75" thickBot="1" x14ac:dyDescent="0.35">
      <c r="A47" s="559"/>
      <c r="B47" s="118" t="s">
        <v>123</v>
      </c>
      <c r="C47" s="121"/>
      <c r="D47" s="121"/>
      <c r="E47" s="160" t="s">
        <v>125</v>
      </c>
      <c r="F47" s="189">
        <v>2026</v>
      </c>
    </row>
    <row r="48" spans="1:107" ht="18" thickBot="1" x14ac:dyDescent="0.35">
      <c r="A48" s="559"/>
      <c r="B48" s="119"/>
      <c r="C48" s="107"/>
      <c r="D48" s="107"/>
      <c r="E48" s="161"/>
      <c r="H48" s="109"/>
      <c r="I48" s="110"/>
    </row>
    <row r="49" spans="1:107" ht="21.75" thickBot="1" x14ac:dyDescent="0.4">
      <c r="A49" s="559"/>
      <c r="B49" s="118" t="s">
        <v>124</v>
      </c>
      <c r="C49" s="120"/>
      <c r="D49" s="107"/>
      <c r="E49" s="160" t="s">
        <v>126</v>
      </c>
      <c r="F49" s="190"/>
      <c r="G49" s="157" t="s">
        <v>143</v>
      </c>
      <c r="H49" s="109"/>
      <c r="I49" s="110"/>
    </row>
    <row r="50" spans="1:107" ht="21.75" customHeight="1" x14ac:dyDescent="0.3">
      <c r="A50" s="559"/>
      <c r="C50" s="107"/>
      <c r="D50" s="107"/>
      <c r="E50" s="108"/>
    </row>
    <row r="51" spans="1:107" ht="19.5" thickBot="1" x14ac:dyDescent="0.3">
      <c r="A51" s="113" t="s">
        <v>145</v>
      </c>
      <c r="B51" s="114"/>
      <c r="C51" s="92"/>
      <c r="D51" s="96"/>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row>
    <row r="52" spans="1:107" x14ac:dyDescent="0.25">
      <c r="A52" s="560" t="s">
        <v>173</v>
      </c>
      <c r="B52" s="29"/>
      <c r="C52" s="29"/>
      <c r="D52" s="29"/>
      <c r="E52" s="29"/>
      <c r="F52" s="29"/>
      <c r="G52" s="29"/>
      <c r="H52" s="29"/>
      <c r="I52" s="29"/>
      <c r="J52" s="29"/>
      <c r="K52" s="29"/>
      <c r="L52" s="29"/>
      <c r="M52" s="29"/>
      <c r="N52" s="29"/>
      <c r="O52" s="29"/>
      <c r="P52" s="140" t="s">
        <v>94</v>
      </c>
      <c r="Q52" s="50"/>
      <c r="R52" s="50"/>
      <c r="S52" s="50"/>
      <c r="T52" s="50"/>
      <c r="U52" s="50"/>
      <c r="V52" s="51"/>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row>
    <row r="53" spans="1:107" ht="15.75" thickBot="1" x14ac:dyDescent="0.3">
      <c r="A53" s="560"/>
      <c r="B53" s="29"/>
      <c r="C53" s="401" t="s">
        <v>279</v>
      </c>
      <c r="D53" s="569" t="s">
        <v>280</v>
      </c>
      <c r="E53" s="569"/>
      <c r="F53" s="569"/>
      <c r="G53" s="569"/>
      <c r="H53" s="30" t="str">
        <f>IF(COUNTIF(I72:DA72,"x")&gt;1,"ACHTUNG: Sie haben in Block 1 und 2 mehr als 1 Bundesland ausgewählt. Bitte nur 1 Bundesland markieren.","")</f>
        <v/>
      </c>
      <c r="I53" s="29"/>
      <c r="J53" s="29"/>
      <c r="K53" s="29"/>
      <c r="L53" s="29"/>
      <c r="M53" s="29"/>
      <c r="N53" s="29"/>
      <c r="O53" s="29"/>
      <c r="P53" s="52" t="s">
        <v>92</v>
      </c>
      <c r="Q53" s="17"/>
      <c r="R53" s="17"/>
      <c r="S53" s="17"/>
      <c r="T53" s="17"/>
      <c r="U53" s="17"/>
      <c r="V53" s="53"/>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row>
    <row r="54" spans="1:107" ht="15.75" thickBot="1" x14ac:dyDescent="0.3">
      <c r="A54" s="560"/>
      <c r="B54" s="29"/>
      <c r="C54" s="29"/>
      <c r="D54" s="29"/>
      <c r="E54" s="29"/>
      <c r="F54" s="29"/>
      <c r="G54" s="29"/>
      <c r="H54" s="138" t="s">
        <v>93</v>
      </c>
      <c r="I54" s="41"/>
      <c r="J54" s="42"/>
      <c r="K54" s="42"/>
      <c r="L54" s="42"/>
      <c r="M54" s="42"/>
      <c r="N54" s="43"/>
      <c r="O54" s="29"/>
      <c r="P54" s="54"/>
      <c r="Q54" s="17"/>
      <c r="R54" s="17"/>
      <c r="S54" s="17"/>
      <c r="T54" s="17"/>
      <c r="U54" s="17"/>
      <c r="V54" s="53"/>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row>
    <row r="55" spans="1:107" ht="15.75" thickBot="1" x14ac:dyDescent="0.3">
      <c r="A55" s="560"/>
      <c r="B55" s="29"/>
      <c r="C55" s="143" t="s">
        <v>128</v>
      </c>
      <c r="D55" s="144"/>
      <c r="E55" s="144"/>
      <c r="F55" s="145"/>
      <c r="G55" s="29"/>
      <c r="H55" s="44" t="s">
        <v>92</v>
      </c>
      <c r="I55" s="45"/>
      <c r="J55" s="19"/>
      <c r="K55" s="19"/>
      <c r="L55" s="19"/>
      <c r="M55" s="19"/>
      <c r="N55" s="46"/>
      <c r="O55" s="35"/>
      <c r="P55" s="54"/>
      <c r="Q55" s="17" t="s">
        <v>99</v>
      </c>
      <c r="R55" s="17"/>
      <c r="S55" s="17"/>
      <c r="T55" s="17"/>
      <c r="U55" s="17"/>
      <c r="V55" s="53"/>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36"/>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row>
    <row r="56" spans="1:107" x14ac:dyDescent="0.25">
      <c r="A56" s="560"/>
      <c r="B56" s="29"/>
      <c r="C56" s="572" t="s">
        <v>101</v>
      </c>
      <c r="D56" s="573"/>
      <c r="E56" s="573"/>
      <c r="F56" s="574"/>
      <c r="G56" s="29"/>
      <c r="H56" s="47"/>
      <c r="I56" s="45"/>
      <c r="J56" s="19"/>
      <c r="K56" s="19"/>
      <c r="L56" s="19"/>
      <c r="M56" s="19"/>
      <c r="N56" s="46"/>
      <c r="O56" s="29"/>
      <c r="P56" s="54"/>
      <c r="Q56" s="180" t="s">
        <v>98</v>
      </c>
      <c r="R56" s="502" t="str">
        <f>IF($BG$72="x",BG73,IF($BM$72="x",BM73,IF($BS$72="x",BS73,IF($BY$72="x",BY73,IF($CE$72="x",CE73,IF($CK$72="x",CK73,IF($CQ$72="x",CQ73,IF($CW$72="x",CW73,"keine Auswahl"))))))))</f>
        <v>keine Auswahl</v>
      </c>
      <c r="S56" s="502"/>
      <c r="T56" s="502"/>
      <c r="U56" s="503"/>
      <c r="V56" s="53"/>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36"/>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row>
    <row r="57" spans="1:107" x14ac:dyDescent="0.25">
      <c r="A57" s="560"/>
      <c r="B57" s="29"/>
      <c r="C57" s="575" t="str">
        <f>IF(J58&lt;&gt;"keine Auswahl",J58,IF(R56&lt;&gt;"keine Auswahl",R56,"keine Auswahl"))</f>
        <v>Baden-Württemberg</v>
      </c>
      <c r="D57" s="576"/>
      <c r="E57" s="576"/>
      <c r="F57" s="577"/>
      <c r="G57" s="29"/>
      <c r="H57" s="47"/>
      <c r="I57" s="45" t="s">
        <v>97</v>
      </c>
      <c r="J57" s="19"/>
      <c r="K57" s="19"/>
      <c r="L57" s="19"/>
      <c r="M57" s="19"/>
      <c r="N57" s="46"/>
      <c r="O57" s="29"/>
      <c r="P57" s="54"/>
      <c r="Q57" s="17"/>
      <c r="R57" s="17"/>
      <c r="S57" s="17"/>
      <c r="T57" s="17"/>
      <c r="U57" s="17"/>
      <c r="V57" s="53"/>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36"/>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row>
    <row r="58" spans="1:107" x14ac:dyDescent="0.25">
      <c r="A58" s="560"/>
      <c r="B58" s="29"/>
      <c r="C58" s="25"/>
      <c r="D58" s="26" t="s">
        <v>26</v>
      </c>
      <c r="E58" s="26" t="s">
        <v>27</v>
      </c>
      <c r="F58" s="27" t="s">
        <v>28</v>
      </c>
      <c r="G58" s="29"/>
      <c r="H58" s="47"/>
      <c r="I58" s="179" t="s">
        <v>98</v>
      </c>
      <c r="J58" s="496" t="str">
        <f>IF($I$72="x",I73,IF($O$72="x",O73,IF($U$72="x",U73,IF($AA$72="x",AA73,IF($AG$72="x",AG73,IF($AM$72="x",AM73,IF($AS$72="x",AS73,IF($AY$72="x",AY73,"keine Auswahl"))))))))</f>
        <v>Baden-Württemberg</v>
      </c>
      <c r="K58" s="496"/>
      <c r="L58" s="502"/>
      <c r="M58" s="503"/>
      <c r="N58" s="46"/>
      <c r="O58" s="29"/>
      <c r="P58" s="54"/>
      <c r="Q58" s="13" t="s">
        <v>26</v>
      </c>
      <c r="R58" s="511" t="s">
        <v>27</v>
      </c>
      <c r="S58" s="511"/>
      <c r="T58" s="514" t="s">
        <v>91</v>
      </c>
      <c r="U58" s="514"/>
      <c r="V58" s="55"/>
      <c r="W58" s="29"/>
      <c r="X58" s="29"/>
      <c r="Y58" s="29"/>
      <c r="Z58" s="29"/>
      <c r="AA58" s="29"/>
      <c r="AB58" s="479"/>
      <c r="AC58" s="479"/>
      <c r="AD58" s="479"/>
      <c r="AE58" s="479"/>
      <c r="AF58" s="29"/>
      <c r="AG58" s="29"/>
      <c r="AH58" s="479"/>
      <c r="AI58" s="479"/>
      <c r="AJ58" s="479"/>
      <c r="AK58" s="479"/>
      <c r="AL58" s="29"/>
      <c r="AM58" s="29"/>
      <c r="AN58" s="479"/>
      <c r="AO58" s="479"/>
      <c r="AP58" s="479"/>
      <c r="AQ58" s="479"/>
      <c r="AR58" s="29"/>
      <c r="AS58" s="29"/>
      <c r="AT58" s="479"/>
      <c r="AU58" s="479"/>
      <c r="AV58" s="479"/>
      <c r="AW58" s="479"/>
      <c r="AX58" s="29"/>
      <c r="AY58" s="29"/>
      <c r="AZ58" s="479"/>
      <c r="BA58" s="479"/>
      <c r="BB58" s="479"/>
      <c r="BC58" s="479"/>
      <c r="BD58" s="29"/>
      <c r="BE58" s="29"/>
      <c r="BF58" s="29"/>
      <c r="BG58" s="29"/>
      <c r="BH58" s="479"/>
      <c r="BI58" s="479"/>
      <c r="BJ58" s="479"/>
      <c r="BK58" s="479"/>
      <c r="BL58" s="29"/>
      <c r="BM58" s="29"/>
      <c r="BN58" s="479"/>
      <c r="BO58" s="479"/>
      <c r="BP58" s="479"/>
      <c r="BQ58" s="479"/>
      <c r="BR58" s="29"/>
      <c r="BS58" s="29"/>
      <c r="BT58" s="479"/>
      <c r="BU58" s="479"/>
      <c r="BV58" s="479"/>
      <c r="BW58" s="479"/>
      <c r="BX58" s="29"/>
      <c r="BY58" s="29"/>
      <c r="BZ58" s="479"/>
      <c r="CA58" s="479"/>
      <c r="CB58" s="479"/>
      <c r="CC58" s="479"/>
      <c r="CD58" s="29"/>
      <c r="CE58" s="29"/>
      <c r="CF58" s="479"/>
      <c r="CG58" s="479"/>
      <c r="CH58" s="479"/>
      <c r="CI58" s="479"/>
      <c r="CJ58" s="29"/>
      <c r="CK58" s="29"/>
      <c r="CL58" s="479"/>
      <c r="CM58" s="479"/>
      <c r="CN58" s="479"/>
      <c r="CO58" s="479"/>
      <c r="CP58" s="29"/>
      <c r="CQ58" s="29"/>
      <c r="CR58" s="479"/>
      <c r="CS58" s="479"/>
      <c r="CT58" s="479"/>
      <c r="CU58" s="479"/>
      <c r="CV58" s="29"/>
      <c r="CW58" s="29"/>
      <c r="CX58" s="479"/>
      <c r="CY58" s="479"/>
      <c r="CZ58" s="479"/>
      <c r="DA58" s="479"/>
      <c r="DB58" s="29"/>
      <c r="DC58" s="29"/>
    </row>
    <row r="59" spans="1:107" x14ac:dyDescent="0.25">
      <c r="A59" s="560"/>
      <c r="B59" s="29"/>
      <c r="C59" s="495" t="s">
        <v>95</v>
      </c>
      <c r="D59" s="14">
        <f>VALUE(F59&amp;Kalenderjahr)</f>
        <v>46023</v>
      </c>
      <c r="E59" s="28" t="s">
        <v>22</v>
      </c>
      <c r="F59" s="37" t="s">
        <v>20</v>
      </c>
      <c r="G59" s="29"/>
      <c r="H59" s="47"/>
      <c r="I59" s="22"/>
      <c r="J59" s="497"/>
      <c r="K59" s="497"/>
      <c r="L59" s="23"/>
      <c r="M59" s="23"/>
      <c r="N59" s="46"/>
      <c r="O59" s="34"/>
      <c r="P59" s="54"/>
      <c r="Q59" s="15" t="str">
        <f>IF($BG$72="x",BG75,IF($BM$72="x",BM75,IF($BS$72="x",BS75,IF($BY$72="x",BY75,IF($CE$72="x",CE75,IF($CK$72="x",CK75,IF($CQ$72="x",CQ75,IF($CW$72="x",CW75,""))))))))</f>
        <v/>
      </c>
      <c r="R59" s="472" t="str">
        <f>IF($BG$72="x",BH75,IF($BM$72="x",BN75,IF($BS$72="x",BT75,IF($BY$72="x",BZ75,IF($CE$72="x",CF75,IF($CK$72="x",CL75,IF($CQ$72="x",CR75,IF($CW$72="x",CX75,""))))))))</f>
        <v/>
      </c>
      <c r="S59" s="473"/>
      <c r="T59" s="472" t="str">
        <f>IF($BG$72="x",BJ75,IF($BM$72="x",BP75,IF($BS$72="x",BV75,IF($BY$72="x",CB75,IF($CE$72="x",CH75,IF($CK$72="x",CN75,IF($CQ$72="x",CT75,IF($CW$72="x",CZ75,""))))))))</f>
        <v/>
      </c>
      <c r="U59" s="473"/>
      <c r="V59" s="55"/>
      <c r="W59" s="29"/>
      <c r="X59" s="35"/>
      <c r="Y59" s="35"/>
      <c r="Z59" s="29"/>
      <c r="AA59" s="34"/>
      <c r="AB59" s="479"/>
      <c r="AC59" s="479"/>
      <c r="AD59" s="480"/>
      <c r="AE59" s="480"/>
      <c r="AF59" s="29"/>
      <c r="AG59" s="34"/>
      <c r="AH59" s="479"/>
      <c r="AI59" s="479"/>
      <c r="AJ59" s="480"/>
      <c r="AK59" s="480"/>
      <c r="AL59" s="29"/>
      <c r="AM59" s="34"/>
      <c r="AN59" s="479"/>
      <c r="AO59" s="479"/>
      <c r="AP59" s="480"/>
      <c r="AQ59" s="480"/>
      <c r="AR59" s="29"/>
      <c r="AS59" s="34"/>
      <c r="AT59" s="479"/>
      <c r="AU59" s="479"/>
      <c r="AV59" s="480"/>
      <c r="AW59" s="480"/>
      <c r="AX59" s="29"/>
      <c r="AY59" s="34"/>
      <c r="AZ59" s="479"/>
      <c r="BA59" s="479"/>
      <c r="BB59" s="480"/>
      <c r="BC59" s="480"/>
      <c r="BD59" s="29"/>
      <c r="BE59" s="29"/>
      <c r="BF59" s="29"/>
      <c r="BG59" s="34"/>
      <c r="BH59" s="479"/>
      <c r="BI59" s="479"/>
      <c r="BJ59" s="480"/>
      <c r="BK59" s="480"/>
      <c r="BL59" s="29"/>
      <c r="BM59" s="34"/>
      <c r="BN59" s="479"/>
      <c r="BO59" s="479"/>
      <c r="BP59" s="480"/>
      <c r="BQ59" s="480"/>
      <c r="BR59" s="29"/>
      <c r="BS59" s="34"/>
      <c r="BT59" s="479"/>
      <c r="BU59" s="479"/>
      <c r="BV59" s="480"/>
      <c r="BW59" s="480"/>
      <c r="BX59" s="29"/>
      <c r="BY59" s="34"/>
      <c r="BZ59" s="479"/>
      <c r="CA59" s="479"/>
      <c r="CB59" s="480"/>
      <c r="CC59" s="480"/>
      <c r="CD59" s="29"/>
      <c r="CE59" s="34"/>
      <c r="CF59" s="479"/>
      <c r="CG59" s="479"/>
      <c r="CH59" s="480"/>
      <c r="CI59" s="480"/>
      <c r="CJ59" s="29"/>
      <c r="CK59" s="34"/>
      <c r="CL59" s="479"/>
      <c r="CM59" s="479"/>
      <c r="CN59" s="480"/>
      <c r="CO59" s="480"/>
      <c r="CP59" s="29"/>
      <c r="CQ59" s="34"/>
      <c r="CR59" s="479"/>
      <c r="CS59" s="479"/>
      <c r="CT59" s="480"/>
      <c r="CU59" s="480"/>
      <c r="CV59" s="29"/>
      <c r="CW59" s="34"/>
      <c r="CX59" s="479"/>
      <c r="CY59" s="479"/>
      <c r="CZ59" s="480"/>
      <c r="DA59" s="480"/>
      <c r="DB59" s="29"/>
      <c r="DC59" s="29"/>
    </row>
    <row r="60" spans="1:107" x14ac:dyDescent="0.25">
      <c r="A60" s="560"/>
      <c r="B60" s="29"/>
      <c r="C60" s="495"/>
      <c r="D60" s="14">
        <f>D61-2</f>
        <v>46115</v>
      </c>
      <c r="E60" s="28" t="s">
        <v>24</v>
      </c>
      <c r="F60" s="37" t="s">
        <v>25</v>
      </c>
      <c r="G60" s="29"/>
      <c r="H60" s="48"/>
      <c r="I60" s="13" t="s">
        <v>26</v>
      </c>
      <c r="J60" s="511" t="s">
        <v>27</v>
      </c>
      <c r="K60" s="511"/>
      <c r="L60" s="514" t="s">
        <v>91</v>
      </c>
      <c r="M60" s="514"/>
      <c r="N60" s="46"/>
      <c r="O60" s="34"/>
      <c r="P60" s="54"/>
      <c r="Q60" s="15" t="str">
        <f t="shared" ref="Q60:Q66" si="0">IF($BG$72="x",BG76,IF($BM$72="x",BM76,IF($BS$72="x",BS76,IF($BY$72="x",BY76,IF($CE$72="x",CE76,IF($CK$72="x",CK76,IF($CQ$72="x",CQ76,IF($CW$72="x",CW76,""))))))))</f>
        <v/>
      </c>
      <c r="R60" s="472" t="str">
        <f t="shared" ref="R60:R66" si="1">IF($BG$72="x",BH76,IF($BM$72="x",BN76,IF($BS$72="x",BT76,IF($BY$72="x",BZ76,IF($CE$72="x",CF76,IF($CK$72="x",CL76,IF($CQ$72="x",CR76,IF($CW$72="x",CX76,""))))))))</f>
        <v/>
      </c>
      <c r="S60" s="473"/>
      <c r="T60" s="472" t="str">
        <f t="shared" ref="T60:T66" si="2">IF($BG$72="x",BJ76,IF($BM$72="x",BP76,IF($BS$72="x",BV76,IF($BY$72="x",CB76,IF($CE$72="x",CH76,IF($CK$72="x",CN76,IF($CQ$72="x",CT76,IF($CW$72="x",CZ76,""))))))))</f>
        <v/>
      </c>
      <c r="U60" s="473"/>
      <c r="V60" s="55"/>
      <c r="W60" s="29"/>
      <c r="X60" s="35"/>
      <c r="Y60" s="35"/>
      <c r="Z60" s="29"/>
      <c r="AA60" s="34"/>
      <c r="AB60" s="479"/>
      <c r="AC60" s="479"/>
      <c r="AD60" s="480"/>
      <c r="AE60" s="480"/>
      <c r="AF60" s="29"/>
      <c r="AG60" s="34"/>
      <c r="AH60" s="479"/>
      <c r="AI60" s="479"/>
      <c r="AJ60" s="480"/>
      <c r="AK60" s="480"/>
      <c r="AL60" s="29"/>
      <c r="AM60" s="34"/>
      <c r="AN60" s="479"/>
      <c r="AO60" s="479"/>
      <c r="AP60" s="480"/>
      <c r="AQ60" s="480"/>
      <c r="AR60" s="29"/>
      <c r="AS60" s="34"/>
      <c r="AT60" s="479"/>
      <c r="AU60" s="479"/>
      <c r="AV60" s="480"/>
      <c r="AW60" s="480"/>
      <c r="AX60" s="29"/>
      <c r="AY60" s="34"/>
      <c r="AZ60" s="479"/>
      <c r="BA60" s="479"/>
      <c r="BB60" s="480"/>
      <c r="BC60" s="480"/>
      <c r="BD60" s="29"/>
      <c r="BE60" s="29"/>
      <c r="BF60" s="29"/>
      <c r="BG60" s="34"/>
      <c r="BH60" s="479"/>
      <c r="BI60" s="479"/>
      <c r="BJ60" s="480"/>
      <c r="BK60" s="480"/>
      <c r="BL60" s="29"/>
      <c r="BM60" s="34"/>
      <c r="BN60" s="479"/>
      <c r="BO60" s="479"/>
      <c r="BP60" s="480"/>
      <c r="BQ60" s="480"/>
      <c r="BR60" s="29"/>
      <c r="BS60" s="34"/>
      <c r="BT60" s="479"/>
      <c r="BU60" s="479"/>
      <c r="BV60" s="480"/>
      <c r="BW60" s="480"/>
      <c r="BX60" s="29"/>
      <c r="BY60" s="34"/>
      <c r="BZ60" s="479"/>
      <c r="CA60" s="479"/>
      <c r="CB60" s="480"/>
      <c r="CC60" s="480"/>
      <c r="CD60" s="29"/>
      <c r="CE60" s="34"/>
      <c r="CF60" s="479"/>
      <c r="CG60" s="479"/>
      <c r="CH60" s="480"/>
      <c r="CI60" s="480"/>
      <c r="CJ60" s="29"/>
      <c r="CK60" s="34"/>
      <c r="CL60" s="479"/>
      <c r="CM60" s="479"/>
      <c r="CN60" s="480"/>
      <c r="CO60" s="480"/>
      <c r="CP60" s="29"/>
      <c r="CQ60" s="34"/>
      <c r="CR60" s="479"/>
      <c r="CS60" s="479"/>
      <c r="CT60" s="480"/>
      <c r="CU60" s="480"/>
      <c r="CV60" s="29"/>
      <c r="CW60" s="34"/>
      <c r="CX60" s="479"/>
      <c r="CY60" s="479"/>
      <c r="CZ60" s="480"/>
      <c r="DA60" s="480"/>
      <c r="DB60" s="29"/>
      <c r="DC60" s="29"/>
    </row>
    <row r="61" spans="1:107" x14ac:dyDescent="0.25">
      <c r="A61" s="560"/>
      <c r="B61" s="29"/>
      <c r="C61" s="495"/>
      <c r="D61" s="14">
        <f>DOLLAR((DAY(MINUTE(Kalenderjahr/38)/2+55)&amp;".4."&amp;Kalenderjahr)/7,)*7-6</f>
        <v>46117</v>
      </c>
      <c r="E61" s="28" t="s">
        <v>23</v>
      </c>
      <c r="F61" s="37"/>
      <c r="G61" s="29"/>
      <c r="H61" s="47"/>
      <c r="I61" s="15">
        <f>IF($I$72="x",I75,IF($O$72="x",O75,IF($U$72="x",U75,IF($AA$72="x",AA75,IF($AG$72="x",AG75,IF($AM$72="x",AM75,IF($AS$72="x",AS75,IF($AY$72="x",AY75,""))))))))</f>
        <v>46028</v>
      </c>
      <c r="J61" s="472" t="str">
        <f>IF($I$72="x",J75,IF($O$72="x",P75,IF($U$72="x",V75,IF($AA$72="x",AB75,IF($AG$72="x",AH75,IF($AM$72="x",AN75,IF($AS$72="x",AT75,IF($AY$72="x",AZ75,""))))))))</f>
        <v>Heilige 3 Könige</v>
      </c>
      <c r="K61" s="473"/>
      <c r="L61" s="472" t="str">
        <f>IF($I$72="x",L75,IF($O$72="x",R75,IF($U$72="x",X75,IF($AA$72="x",AD75,IF($AG$72="x",AJ75,IF($AM$72="x",AP75,IF($AS$72="x",AV75,IF($AY$72="x",BB75,""))))))))</f>
        <v>06.01.</v>
      </c>
      <c r="M61" s="473"/>
      <c r="N61" s="46"/>
      <c r="O61" s="34"/>
      <c r="P61" s="54"/>
      <c r="Q61" s="15" t="str">
        <f t="shared" si="0"/>
        <v/>
      </c>
      <c r="R61" s="472" t="str">
        <f t="shared" si="1"/>
        <v/>
      </c>
      <c r="S61" s="473"/>
      <c r="T61" s="472" t="str">
        <f t="shared" si="2"/>
        <v/>
      </c>
      <c r="U61" s="473"/>
      <c r="V61" s="55"/>
      <c r="W61" s="29"/>
      <c r="X61" s="35"/>
      <c r="Y61" s="35"/>
      <c r="Z61" s="29"/>
      <c r="AA61" s="34"/>
      <c r="AB61" s="479"/>
      <c r="AC61" s="479"/>
      <c r="AD61" s="480"/>
      <c r="AE61" s="480"/>
      <c r="AF61" s="29"/>
      <c r="AG61" s="34"/>
      <c r="AH61" s="479"/>
      <c r="AI61" s="479"/>
      <c r="AJ61" s="480"/>
      <c r="AK61" s="480"/>
      <c r="AL61" s="29"/>
      <c r="AM61" s="34"/>
      <c r="AN61" s="479"/>
      <c r="AO61" s="479"/>
      <c r="AP61" s="480"/>
      <c r="AQ61" s="480"/>
      <c r="AR61" s="29"/>
      <c r="AS61" s="34"/>
      <c r="AT61" s="479"/>
      <c r="AU61" s="479"/>
      <c r="AV61" s="480"/>
      <c r="AW61" s="480"/>
      <c r="AX61" s="29"/>
      <c r="AY61" s="34"/>
      <c r="AZ61" s="479"/>
      <c r="BA61" s="479"/>
      <c r="BB61" s="480"/>
      <c r="BC61" s="480"/>
      <c r="BD61" s="29"/>
      <c r="BE61" s="29"/>
      <c r="BF61" s="29"/>
      <c r="BG61" s="34"/>
      <c r="BH61" s="479"/>
      <c r="BI61" s="479"/>
      <c r="BJ61" s="480"/>
      <c r="BK61" s="480"/>
      <c r="BL61" s="29"/>
      <c r="BM61" s="34"/>
      <c r="BN61" s="479"/>
      <c r="BO61" s="479"/>
      <c r="BP61" s="480"/>
      <c r="BQ61" s="480"/>
      <c r="BR61" s="29"/>
      <c r="BS61" s="34"/>
      <c r="BT61" s="479"/>
      <c r="BU61" s="479"/>
      <c r="BV61" s="480"/>
      <c r="BW61" s="480"/>
      <c r="BX61" s="29"/>
      <c r="BY61" s="34"/>
      <c r="BZ61" s="479"/>
      <c r="CA61" s="479"/>
      <c r="CB61" s="480"/>
      <c r="CC61" s="480"/>
      <c r="CD61" s="29"/>
      <c r="CE61" s="34"/>
      <c r="CF61" s="479"/>
      <c r="CG61" s="479"/>
      <c r="CH61" s="480"/>
      <c r="CI61" s="480"/>
      <c r="CJ61" s="29"/>
      <c r="CK61" s="34"/>
      <c r="CL61" s="479"/>
      <c r="CM61" s="479"/>
      <c r="CN61" s="480"/>
      <c r="CO61" s="480"/>
      <c r="CP61" s="29"/>
      <c r="CQ61" s="34"/>
      <c r="CR61" s="479"/>
      <c r="CS61" s="479"/>
      <c r="CT61" s="480"/>
      <c r="CU61" s="480"/>
      <c r="CV61" s="29"/>
      <c r="CW61" s="34"/>
      <c r="CX61" s="479"/>
      <c r="CY61" s="479"/>
      <c r="CZ61" s="480"/>
      <c r="DA61" s="480"/>
      <c r="DB61" s="29"/>
      <c r="DC61" s="29"/>
    </row>
    <row r="62" spans="1:107" x14ac:dyDescent="0.25">
      <c r="A62" s="560"/>
      <c r="B62" s="29"/>
      <c r="C62" s="495"/>
      <c r="D62" s="14">
        <f>D61+1</f>
        <v>46118</v>
      </c>
      <c r="E62" s="28" t="s">
        <v>31</v>
      </c>
      <c r="F62" s="37" t="s">
        <v>30</v>
      </c>
      <c r="G62" s="29"/>
      <c r="H62" s="47"/>
      <c r="I62" s="15">
        <f>IF($I$72="x",I76,IF($O$72="x",O76,IF($U$72="x",U76,IF($AA$72="x",AA76,IF($AG$72="x",AG76,IF($AM$72="x",AM76,IF($AS$72="x",AS76,IF($AY$72="x",AY76,""))))))))</f>
        <v>46177</v>
      </c>
      <c r="J62" s="472" t="str">
        <f>IF($I$72="x",J76,IF($O$72="x",P76,IF($U$72="x",V76,IF($AA$72="x",AB76,IF($AG$72="x",AH76,IF($AM$72="x",AN76,IF($AS$72="x",AT76,IF($AY$72="x",AZ76,""))))))))</f>
        <v>Fronleichnam</v>
      </c>
      <c r="K62" s="473"/>
      <c r="L62" s="472" t="str">
        <f>IF($I$72="x",L76,IF($O$72="x",R76,IF($U$72="x",X76,IF($AA$72="x",AD76,IF($AG$72="x",AJ76,IF($AM$72="x",AP76,IF($AS$72="x",AV76,IF($AY$72="x",BB76,""))))))))</f>
        <v>Ostersonntag +60</v>
      </c>
      <c r="M62" s="473"/>
      <c r="N62" s="46"/>
      <c r="O62" s="34"/>
      <c r="P62" s="54"/>
      <c r="Q62" s="15" t="str">
        <f t="shared" si="0"/>
        <v/>
      </c>
      <c r="R62" s="472" t="str">
        <f t="shared" si="1"/>
        <v/>
      </c>
      <c r="S62" s="473"/>
      <c r="T62" s="472" t="str">
        <f t="shared" si="2"/>
        <v/>
      </c>
      <c r="U62" s="473"/>
      <c r="V62" s="55"/>
      <c r="W62" s="29"/>
      <c r="X62" s="35"/>
      <c r="Y62" s="35"/>
      <c r="Z62" s="29"/>
      <c r="AA62" s="34"/>
      <c r="AB62" s="479"/>
      <c r="AC62" s="479"/>
      <c r="AD62" s="480"/>
      <c r="AE62" s="480"/>
      <c r="AF62" s="29"/>
      <c r="AG62" s="34"/>
      <c r="AH62" s="479"/>
      <c r="AI62" s="479"/>
      <c r="AJ62" s="480"/>
      <c r="AK62" s="480"/>
      <c r="AL62" s="29"/>
      <c r="AM62" s="34"/>
      <c r="AN62" s="479"/>
      <c r="AO62" s="479"/>
      <c r="AP62" s="480"/>
      <c r="AQ62" s="480"/>
      <c r="AR62" s="29"/>
      <c r="AS62" s="34"/>
      <c r="AT62" s="479"/>
      <c r="AU62" s="479"/>
      <c r="AV62" s="480"/>
      <c r="AW62" s="480"/>
      <c r="AX62" s="29"/>
      <c r="AY62" s="34"/>
      <c r="AZ62" s="479"/>
      <c r="BA62" s="479"/>
      <c r="BB62" s="480"/>
      <c r="BC62" s="480"/>
      <c r="BD62" s="29"/>
      <c r="BE62" s="29"/>
      <c r="BF62" s="29"/>
      <c r="BG62" s="34"/>
      <c r="BH62" s="479"/>
      <c r="BI62" s="479"/>
      <c r="BJ62" s="480"/>
      <c r="BK62" s="480"/>
      <c r="BL62" s="29"/>
      <c r="BM62" s="34"/>
      <c r="BN62" s="479"/>
      <c r="BO62" s="479"/>
      <c r="BP62" s="480"/>
      <c r="BQ62" s="480"/>
      <c r="BR62" s="29"/>
      <c r="BS62" s="34"/>
      <c r="BT62" s="479"/>
      <c r="BU62" s="479"/>
      <c r="BV62" s="480"/>
      <c r="BW62" s="480"/>
      <c r="BX62" s="29"/>
      <c r="BY62" s="34"/>
      <c r="BZ62" s="479"/>
      <c r="CA62" s="479"/>
      <c r="CB62" s="480"/>
      <c r="CC62" s="480"/>
      <c r="CD62" s="29"/>
      <c r="CE62" s="34"/>
      <c r="CF62" s="479"/>
      <c r="CG62" s="479"/>
      <c r="CH62" s="480"/>
      <c r="CI62" s="480"/>
      <c r="CJ62" s="29"/>
      <c r="CK62" s="34"/>
      <c r="CL62" s="479"/>
      <c r="CM62" s="479"/>
      <c r="CN62" s="480"/>
      <c r="CO62" s="480"/>
      <c r="CP62" s="29"/>
      <c r="CQ62" s="34"/>
      <c r="CR62" s="479"/>
      <c r="CS62" s="479"/>
      <c r="CT62" s="480"/>
      <c r="CU62" s="480"/>
      <c r="CV62" s="29"/>
      <c r="CW62" s="34"/>
      <c r="CX62" s="479"/>
      <c r="CY62" s="479"/>
      <c r="CZ62" s="480"/>
      <c r="DA62" s="480"/>
      <c r="DB62" s="29"/>
      <c r="DC62" s="29"/>
    </row>
    <row r="63" spans="1:107" x14ac:dyDescent="0.25">
      <c r="A63" s="560"/>
      <c r="B63" s="29"/>
      <c r="C63" s="495"/>
      <c r="D63" s="14">
        <f>VALUE(F63&amp;Kalenderjahr)</f>
        <v>46143</v>
      </c>
      <c r="E63" s="28" t="s">
        <v>81</v>
      </c>
      <c r="F63" s="37" t="s">
        <v>62</v>
      </c>
      <c r="G63" s="29"/>
      <c r="H63" s="47"/>
      <c r="I63" s="15">
        <f t="shared" ref="I63:I68" si="3">IF($I$72="x",I77,IF($O$72="x",O77,IF($U$72="x",U77,IF($AA$72="x",AA77,IF($AG$72="x",AG77,IF($AM$72="x",AM77,IF($AS$72="x",AS77,IF($AY$72="x",AY77,""))))))))</f>
        <v>46327</v>
      </c>
      <c r="J63" s="472" t="str">
        <f t="shared" ref="J63:J68" si="4">IF($I$72="x",J77,IF($O$72="x",P77,IF($U$72="x",V77,IF($AA$72="x",AB77,IF($AG$72="x",AH77,IF($AM$72="x",AN77,IF($AS$72="x",AT77,IF($AY$72="x",AZ77,""))))))))</f>
        <v>Allerheiligen</v>
      </c>
      <c r="K63" s="473"/>
      <c r="L63" s="472" t="str">
        <f t="shared" ref="L63:L68" si="5">IF($I$72="x",L77,IF($O$72="x",R77,IF($U$72="x",X77,IF($AA$72="x",AD77,IF($AG$72="x",AJ77,IF($AM$72="x",AP77,IF($AS$72="x",AV77,IF($AY$72="x",BB77,""))))))))</f>
        <v>01.11.</v>
      </c>
      <c r="M63" s="473"/>
      <c r="N63" s="46"/>
      <c r="O63" s="34"/>
      <c r="P63" s="54"/>
      <c r="Q63" s="15" t="str">
        <f t="shared" si="0"/>
        <v/>
      </c>
      <c r="R63" s="472" t="str">
        <f t="shared" si="1"/>
        <v/>
      </c>
      <c r="S63" s="473"/>
      <c r="T63" s="472" t="str">
        <f t="shared" si="2"/>
        <v/>
      </c>
      <c r="U63" s="473"/>
      <c r="V63" s="55"/>
      <c r="W63" s="29"/>
      <c r="X63" s="35"/>
      <c r="Y63" s="35"/>
      <c r="Z63" s="29"/>
      <c r="AA63" s="34"/>
      <c r="AB63" s="479"/>
      <c r="AC63" s="479"/>
      <c r="AD63" s="480"/>
      <c r="AE63" s="480"/>
      <c r="AF63" s="29"/>
      <c r="AG63" s="34"/>
      <c r="AH63" s="479"/>
      <c r="AI63" s="479"/>
      <c r="AJ63" s="480"/>
      <c r="AK63" s="480"/>
      <c r="AL63" s="29"/>
      <c r="AM63" s="34"/>
      <c r="AN63" s="479"/>
      <c r="AO63" s="479"/>
      <c r="AP63" s="480"/>
      <c r="AQ63" s="480"/>
      <c r="AR63" s="29"/>
      <c r="AS63" s="34"/>
      <c r="AT63" s="479"/>
      <c r="AU63" s="479"/>
      <c r="AV63" s="480"/>
      <c r="AW63" s="480"/>
      <c r="AX63" s="29"/>
      <c r="AY63" s="34"/>
      <c r="AZ63" s="479"/>
      <c r="BA63" s="479"/>
      <c r="BB63" s="480"/>
      <c r="BC63" s="480"/>
      <c r="BD63" s="29"/>
      <c r="BE63" s="29"/>
      <c r="BF63" s="29"/>
      <c r="BG63" s="34"/>
      <c r="BH63" s="479"/>
      <c r="BI63" s="479"/>
      <c r="BJ63" s="480"/>
      <c r="BK63" s="480"/>
      <c r="BL63" s="29"/>
      <c r="BM63" s="34"/>
      <c r="BN63" s="479"/>
      <c r="BO63" s="479"/>
      <c r="BP63" s="480"/>
      <c r="BQ63" s="480"/>
      <c r="BR63" s="29"/>
      <c r="BS63" s="34"/>
      <c r="BT63" s="479"/>
      <c r="BU63" s="479"/>
      <c r="BV63" s="480"/>
      <c r="BW63" s="480"/>
      <c r="BX63" s="29"/>
      <c r="BY63" s="34"/>
      <c r="BZ63" s="479"/>
      <c r="CA63" s="479"/>
      <c r="CB63" s="480"/>
      <c r="CC63" s="480"/>
      <c r="CD63" s="29"/>
      <c r="CE63" s="34"/>
      <c r="CF63" s="479"/>
      <c r="CG63" s="479"/>
      <c r="CH63" s="480"/>
      <c r="CI63" s="480"/>
      <c r="CJ63" s="29"/>
      <c r="CK63" s="34"/>
      <c r="CL63" s="479"/>
      <c r="CM63" s="479"/>
      <c r="CN63" s="480"/>
      <c r="CO63" s="480"/>
      <c r="CP63" s="29"/>
      <c r="CQ63" s="34"/>
      <c r="CR63" s="479"/>
      <c r="CS63" s="479"/>
      <c r="CT63" s="480"/>
      <c r="CU63" s="480"/>
      <c r="CV63" s="29"/>
      <c r="CW63" s="34"/>
      <c r="CX63" s="479"/>
      <c r="CY63" s="479"/>
      <c r="CZ63" s="480"/>
      <c r="DA63" s="480"/>
      <c r="DB63" s="29"/>
      <c r="DC63" s="29"/>
    </row>
    <row r="64" spans="1:107" x14ac:dyDescent="0.25">
      <c r="A64" s="560"/>
      <c r="B64" s="29"/>
      <c r="C64" s="495"/>
      <c r="D64" s="14">
        <f>D61+39</f>
        <v>46156</v>
      </c>
      <c r="E64" s="28" t="s">
        <v>100</v>
      </c>
      <c r="F64" s="37" t="s">
        <v>63</v>
      </c>
      <c r="G64" s="29"/>
      <c r="H64" s="49"/>
      <c r="I64" s="15">
        <f>IF($I$72="x",I78,IF($O$72="x",O78,IF($U$72="x",U78,IF($AA$72="x",AA78,IF($AG$72="x",AG78,IF($AM$72="x",AM78,IF($AS$72="x",AS78,IF($AY$72="x",AY78,""))))))))</f>
        <v>-2026</v>
      </c>
      <c r="J64" s="472" t="str">
        <f t="shared" si="4"/>
        <v xml:space="preserve"> -</v>
      </c>
      <c r="K64" s="473"/>
      <c r="L64" s="472" t="str">
        <f t="shared" si="5"/>
        <v xml:space="preserve"> -</v>
      </c>
      <c r="M64" s="473"/>
      <c r="N64" s="46"/>
      <c r="O64" s="34"/>
      <c r="P64" s="54"/>
      <c r="Q64" s="15" t="str">
        <f t="shared" si="0"/>
        <v/>
      </c>
      <c r="R64" s="472" t="str">
        <f t="shared" si="1"/>
        <v/>
      </c>
      <c r="S64" s="473"/>
      <c r="T64" s="472" t="str">
        <f t="shared" si="2"/>
        <v/>
      </c>
      <c r="U64" s="473"/>
      <c r="V64" s="55"/>
      <c r="W64" s="29"/>
      <c r="X64" s="29"/>
      <c r="Y64" s="29"/>
      <c r="Z64" s="29"/>
      <c r="AA64" s="34"/>
      <c r="AB64" s="479"/>
      <c r="AC64" s="479"/>
      <c r="AD64" s="479"/>
      <c r="AE64" s="479"/>
      <c r="AF64" s="29"/>
      <c r="AG64" s="34"/>
      <c r="AH64" s="479"/>
      <c r="AI64" s="479"/>
      <c r="AJ64" s="479"/>
      <c r="AK64" s="479"/>
      <c r="AL64" s="29"/>
      <c r="AM64" s="34"/>
      <c r="AN64" s="479"/>
      <c r="AO64" s="479"/>
      <c r="AP64" s="479"/>
      <c r="AQ64" s="479"/>
      <c r="AR64" s="29"/>
      <c r="AS64" s="34"/>
      <c r="AT64" s="479"/>
      <c r="AU64" s="479"/>
      <c r="AV64" s="479"/>
      <c r="AW64" s="479"/>
      <c r="AX64" s="29"/>
      <c r="AY64" s="34"/>
      <c r="AZ64" s="479"/>
      <c r="BA64" s="479"/>
      <c r="BB64" s="479"/>
      <c r="BC64" s="479"/>
      <c r="BD64" s="29"/>
      <c r="BE64" s="29"/>
      <c r="BF64" s="29"/>
      <c r="BG64" s="34"/>
      <c r="BH64" s="479"/>
      <c r="BI64" s="479"/>
      <c r="BJ64" s="479"/>
      <c r="BK64" s="479"/>
      <c r="BL64" s="29"/>
      <c r="BM64" s="34"/>
      <c r="BN64" s="479"/>
      <c r="BO64" s="479"/>
      <c r="BP64" s="479"/>
      <c r="BQ64" s="479"/>
      <c r="BR64" s="29"/>
      <c r="BS64" s="34"/>
      <c r="BT64" s="479"/>
      <c r="BU64" s="479"/>
      <c r="BV64" s="479"/>
      <c r="BW64" s="479"/>
      <c r="BX64" s="29"/>
      <c r="BY64" s="34"/>
      <c r="BZ64" s="479"/>
      <c r="CA64" s="479"/>
      <c r="CB64" s="479"/>
      <c r="CC64" s="479"/>
      <c r="CD64" s="29"/>
      <c r="CE64" s="34"/>
      <c r="CF64" s="479"/>
      <c r="CG64" s="479"/>
      <c r="CH64" s="479"/>
      <c r="CI64" s="479"/>
      <c r="CJ64" s="29"/>
      <c r="CK64" s="34"/>
      <c r="CL64" s="479"/>
      <c r="CM64" s="479"/>
      <c r="CN64" s="479"/>
      <c r="CO64" s="479"/>
      <c r="CP64" s="29"/>
      <c r="CQ64" s="34"/>
      <c r="CR64" s="479"/>
      <c r="CS64" s="479"/>
      <c r="CT64" s="479"/>
      <c r="CU64" s="479"/>
      <c r="CV64" s="29"/>
      <c r="CW64" s="34"/>
      <c r="CX64" s="479"/>
      <c r="CY64" s="479"/>
      <c r="CZ64" s="479"/>
      <c r="DA64" s="479"/>
      <c r="DB64" s="29"/>
      <c r="DC64" s="29"/>
    </row>
    <row r="65" spans="1:107" x14ac:dyDescent="0.25">
      <c r="A65" s="560"/>
      <c r="B65" s="29"/>
      <c r="C65" s="495"/>
      <c r="D65" s="14">
        <f>D61+49</f>
        <v>46166</v>
      </c>
      <c r="E65" s="28" t="s">
        <v>64</v>
      </c>
      <c r="F65" s="37" t="s">
        <v>65</v>
      </c>
      <c r="G65" s="29"/>
      <c r="H65" s="47"/>
      <c r="I65" s="15">
        <f t="shared" si="3"/>
        <v>-2026</v>
      </c>
      <c r="J65" s="472" t="str">
        <f t="shared" si="4"/>
        <v xml:space="preserve"> -</v>
      </c>
      <c r="K65" s="473"/>
      <c r="L65" s="472" t="str">
        <f t="shared" si="5"/>
        <v xml:space="preserve"> -</v>
      </c>
      <c r="M65" s="473"/>
      <c r="N65" s="46"/>
      <c r="O65" s="34"/>
      <c r="P65" s="54"/>
      <c r="Q65" s="15" t="str">
        <f t="shared" si="0"/>
        <v/>
      </c>
      <c r="R65" s="472" t="str">
        <f t="shared" si="1"/>
        <v/>
      </c>
      <c r="S65" s="473"/>
      <c r="T65" s="472" t="str">
        <f t="shared" si="2"/>
        <v/>
      </c>
      <c r="U65" s="473"/>
      <c r="V65" s="55"/>
      <c r="W65" s="29"/>
      <c r="X65" s="29"/>
      <c r="Y65" s="29"/>
      <c r="Z65" s="29"/>
      <c r="AA65" s="34"/>
      <c r="AB65" s="479"/>
      <c r="AC65" s="479"/>
      <c r="AD65" s="479"/>
      <c r="AE65" s="479"/>
      <c r="AF65" s="29"/>
      <c r="AG65" s="34"/>
      <c r="AH65" s="479"/>
      <c r="AI65" s="479"/>
      <c r="AJ65" s="479"/>
      <c r="AK65" s="479"/>
      <c r="AL65" s="29"/>
      <c r="AM65" s="34"/>
      <c r="AN65" s="479"/>
      <c r="AO65" s="479"/>
      <c r="AP65" s="479"/>
      <c r="AQ65" s="479"/>
      <c r="AR65" s="29"/>
      <c r="AS65" s="34"/>
      <c r="AT65" s="479"/>
      <c r="AU65" s="479"/>
      <c r="AV65" s="479"/>
      <c r="AW65" s="479"/>
      <c r="AX65" s="29"/>
      <c r="AY65" s="34"/>
      <c r="AZ65" s="479"/>
      <c r="BA65" s="479"/>
      <c r="BB65" s="479"/>
      <c r="BC65" s="479"/>
      <c r="BD65" s="29"/>
      <c r="BE65" s="29"/>
      <c r="BF65" s="29"/>
      <c r="BG65" s="34"/>
      <c r="BH65" s="479"/>
      <c r="BI65" s="479"/>
      <c r="BJ65" s="479"/>
      <c r="BK65" s="479"/>
      <c r="BL65" s="29"/>
      <c r="BM65" s="34"/>
      <c r="BN65" s="479"/>
      <c r="BO65" s="479"/>
      <c r="BP65" s="479"/>
      <c r="BQ65" s="479"/>
      <c r="BR65" s="29"/>
      <c r="BS65" s="34"/>
      <c r="BT65" s="479"/>
      <c r="BU65" s="479"/>
      <c r="BV65" s="479"/>
      <c r="BW65" s="479"/>
      <c r="BX65" s="29"/>
      <c r="BY65" s="34"/>
      <c r="BZ65" s="479"/>
      <c r="CA65" s="479"/>
      <c r="CB65" s="479"/>
      <c r="CC65" s="479"/>
      <c r="CD65" s="29"/>
      <c r="CE65" s="34"/>
      <c r="CF65" s="479"/>
      <c r="CG65" s="479"/>
      <c r="CH65" s="479"/>
      <c r="CI65" s="479"/>
      <c r="CJ65" s="29"/>
      <c r="CK65" s="34"/>
      <c r="CL65" s="479"/>
      <c r="CM65" s="479"/>
      <c r="CN65" s="479"/>
      <c r="CO65" s="479"/>
      <c r="CP65" s="29"/>
      <c r="CQ65" s="34"/>
      <c r="CR65" s="479"/>
      <c r="CS65" s="479"/>
      <c r="CT65" s="479"/>
      <c r="CU65" s="479"/>
      <c r="CV65" s="29"/>
      <c r="CW65" s="34"/>
      <c r="CX65" s="479"/>
      <c r="CY65" s="479"/>
      <c r="CZ65" s="479"/>
      <c r="DA65" s="479"/>
      <c r="DB65" s="29"/>
      <c r="DC65" s="29"/>
    </row>
    <row r="66" spans="1:107" x14ac:dyDescent="0.25">
      <c r="A66" s="560"/>
      <c r="B66" s="29"/>
      <c r="C66" s="495"/>
      <c r="D66" s="14">
        <f>D61+50</f>
        <v>46167</v>
      </c>
      <c r="E66" s="28" t="s">
        <v>66</v>
      </c>
      <c r="F66" s="37" t="s">
        <v>67</v>
      </c>
      <c r="G66" s="29"/>
      <c r="H66" s="47"/>
      <c r="I66" s="15">
        <f t="shared" si="3"/>
        <v>-2026</v>
      </c>
      <c r="J66" s="472" t="str">
        <f t="shared" si="4"/>
        <v xml:space="preserve"> -  </v>
      </c>
      <c r="K66" s="473"/>
      <c r="L66" s="472" t="str">
        <f t="shared" si="5"/>
        <v xml:space="preserve"> -</v>
      </c>
      <c r="M66" s="473"/>
      <c r="N66" s="46"/>
      <c r="O66" s="34"/>
      <c r="P66" s="54"/>
      <c r="Q66" s="15" t="str">
        <f t="shared" si="0"/>
        <v/>
      </c>
      <c r="R66" s="472" t="str">
        <f t="shared" si="1"/>
        <v/>
      </c>
      <c r="S66" s="473"/>
      <c r="T66" s="472" t="str">
        <f t="shared" si="2"/>
        <v/>
      </c>
      <c r="U66" s="473"/>
      <c r="V66" s="55"/>
      <c r="W66" s="29"/>
      <c r="X66" s="29"/>
      <c r="Y66" s="29"/>
      <c r="Z66" s="29"/>
      <c r="AA66" s="34"/>
      <c r="AB66" s="479"/>
      <c r="AC66" s="479"/>
      <c r="AD66" s="479"/>
      <c r="AE66" s="479"/>
      <c r="AF66" s="29"/>
      <c r="AG66" s="34"/>
      <c r="AH66" s="479"/>
      <c r="AI66" s="479"/>
      <c r="AJ66" s="479"/>
      <c r="AK66" s="479"/>
      <c r="AL66" s="29"/>
      <c r="AM66" s="34"/>
      <c r="AN66" s="479"/>
      <c r="AO66" s="479"/>
      <c r="AP66" s="479"/>
      <c r="AQ66" s="479"/>
      <c r="AR66" s="29"/>
      <c r="AS66" s="34"/>
      <c r="AT66" s="479"/>
      <c r="AU66" s="479"/>
      <c r="AV66" s="479"/>
      <c r="AW66" s="479"/>
      <c r="AX66" s="29"/>
      <c r="AY66" s="34"/>
      <c r="AZ66" s="479"/>
      <c r="BA66" s="479"/>
      <c r="BB66" s="479"/>
      <c r="BC66" s="479"/>
      <c r="BD66" s="29"/>
      <c r="BE66" s="29"/>
      <c r="BF66" s="29"/>
      <c r="BG66" s="34"/>
      <c r="BH66" s="479"/>
      <c r="BI66" s="479"/>
      <c r="BJ66" s="479"/>
      <c r="BK66" s="479"/>
      <c r="BL66" s="29"/>
      <c r="BM66" s="34"/>
      <c r="BN66" s="479"/>
      <c r="BO66" s="479"/>
      <c r="BP66" s="479"/>
      <c r="BQ66" s="479"/>
      <c r="BR66" s="29"/>
      <c r="BS66" s="34"/>
      <c r="BT66" s="479"/>
      <c r="BU66" s="479"/>
      <c r="BV66" s="479"/>
      <c r="BW66" s="479"/>
      <c r="BX66" s="29"/>
      <c r="BY66" s="34"/>
      <c r="BZ66" s="479"/>
      <c r="CA66" s="479"/>
      <c r="CB66" s="479"/>
      <c r="CC66" s="479"/>
      <c r="CD66" s="29"/>
      <c r="CE66" s="34"/>
      <c r="CF66" s="479"/>
      <c r="CG66" s="479"/>
      <c r="CH66" s="479"/>
      <c r="CI66" s="479"/>
      <c r="CJ66" s="29"/>
      <c r="CK66" s="34"/>
      <c r="CL66" s="479"/>
      <c r="CM66" s="479"/>
      <c r="CN66" s="479"/>
      <c r="CO66" s="479"/>
      <c r="CP66" s="29"/>
      <c r="CQ66" s="34"/>
      <c r="CR66" s="479"/>
      <c r="CS66" s="479"/>
      <c r="CT66" s="479"/>
      <c r="CU66" s="479"/>
      <c r="CV66" s="29"/>
      <c r="CW66" s="34"/>
      <c r="CX66" s="479"/>
      <c r="CY66" s="479"/>
      <c r="CZ66" s="479"/>
      <c r="DA66" s="479"/>
      <c r="DB66" s="29"/>
      <c r="DC66" s="29"/>
    </row>
    <row r="67" spans="1:107" ht="15.75" thickBot="1" x14ac:dyDescent="0.3">
      <c r="A67" s="560"/>
      <c r="B67" s="29"/>
      <c r="C67" s="495"/>
      <c r="D67" s="14">
        <f>VALUE(F67&amp;Kalenderjahr)</f>
        <v>46298</v>
      </c>
      <c r="E67" s="28" t="s">
        <v>79</v>
      </c>
      <c r="F67" s="37" t="s">
        <v>78</v>
      </c>
      <c r="G67" s="29"/>
      <c r="H67" s="47"/>
      <c r="I67" s="15">
        <f t="shared" si="3"/>
        <v>-2026</v>
      </c>
      <c r="J67" s="472" t="str">
        <f t="shared" si="4"/>
        <v xml:space="preserve"> -</v>
      </c>
      <c r="K67" s="473"/>
      <c r="L67" s="472" t="str">
        <f t="shared" si="5"/>
        <v xml:space="preserve"> -</v>
      </c>
      <c r="M67" s="473"/>
      <c r="N67" s="46"/>
      <c r="O67" s="34"/>
      <c r="P67" s="54"/>
      <c r="Q67" s="17"/>
      <c r="R67" s="521"/>
      <c r="S67" s="521"/>
      <c r="T67" s="17"/>
      <c r="U67" s="18"/>
      <c r="V67" s="53"/>
      <c r="W67" s="29"/>
      <c r="X67" s="29"/>
      <c r="Y67" s="29"/>
      <c r="Z67" s="29"/>
      <c r="AA67" s="34"/>
      <c r="AB67" s="479"/>
      <c r="AC67" s="479"/>
      <c r="AD67" s="479"/>
      <c r="AE67" s="479"/>
      <c r="AF67" s="29"/>
      <c r="AG67" s="34"/>
      <c r="AH67" s="479"/>
      <c r="AI67" s="479"/>
      <c r="AJ67" s="479"/>
      <c r="AK67" s="479"/>
      <c r="AL67" s="29"/>
      <c r="AM67" s="34"/>
      <c r="AN67" s="479"/>
      <c r="AO67" s="479"/>
      <c r="AP67" s="479"/>
      <c r="AQ67" s="479"/>
      <c r="AR67" s="29"/>
      <c r="AS67" s="34"/>
      <c r="AT67" s="479"/>
      <c r="AU67" s="479"/>
      <c r="AV67" s="479"/>
      <c r="AW67" s="479"/>
      <c r="AX67" s="29"/>
      <c r="AY67" s="34"/>
      <c r="AZ67" s="479"/>
      <c r="BA67" s="479"/>
      <c r="BB67" s="479"/>
      <c r="BC67" s="479"/>
      <c r="BD67" s="29"/>
      <c r="BE67" s="29"/>
      <c r="BF67" s="29"/>
      <c r="BG67" s="34"/>
      <c r="BH67" s="479"/>
      <c r="BI67" s="479"/>
      <c r="BJ67" s="479"/>
      <c r="BK67" s="479"/>
      <c r="BL67" s="29"/>
      <c r="BM67" s="34"/>
      <c r="BN67" s="479"/>
      <c r="BO67" s="479"/>
      <c r="BP67" s="479"/>
      <c r="BQ67" s="479"/>
      <c r="BR67" s="29"/>
      <c r="BS67" s="34"/>
      <c r="BT67" s="479"/>
      <c r="BU67" s="479"/>
      <c r="BV67" s="479"/>
      <c r="BW67" s="479"/>
      <c r="BX67" s="29"/>
      <c r="BY67" s="34"/>
      <c r="BZ67" s="479"/>
      <c r="CA67" s="479"/>
      <c r="CB67" s="479"/>
      <c r="CC67" s="479"/>
      <c r="CD67" s="29"/>
      <c r="CE67" s="34"/>
      <c r="CF67" s="479"/>
      <c r="CG67" s="479"/>
      <c r="CH67" s="479"/>
      <c r="CI67" s="479"/>
      <c r="CJ67" s="29"/>
      <c r="CK67" s="34"/>
      <c r="CL67" s="479"/>
      <c r="CM67" s="479"/>
      <c r="CN67" s="479"/>
      <c r="CO67" s="479"/>
      <c r="CP67" s="29"/>
      <c r="CQ67" s="34"/>
      <c r="CR67" s="479"/>
      <c r="CS67" s="479"/>
      <c r="CT67" s="479"/>
      <c r="CU67" s="479"/>
      <c r="CV67" s="29"/>
      <c r="CW67" s="34"/>
      <c r="CX67" s="479"/>
      <c r="CY67" s="479"/>
      <c r="CZ67" s="479"/>
      <c r="DA67" s="479"/>
      <c r="DB67" s="29"/>
      <c r="DC67" s="29"/>
    </row>
    <row r="68" spans="1:107" ht="15.75" thickBot="1" x14ac:dyDescent="0.3">
      <c r="A68" s="560"/>
      <c r="B68" s="29"/>
      <c r="C68" s="495"/>
      <c r="D68" s="14"/>
      <c r="E68" s="28"/>
      <c r="F68" s="37"/>
      <c r="G68" s="29"/>
      <c r="H68" s="47"/>
      <c r="I68" s="15">
        <f t="shared" si="3"/>
        <v>-2026</v>
      </c>
      <c r="J68" s="472" t="str">
        <f t="shared" si="4"/>
        <v xml:space="preserve"> -</v>
      </c>
      <c r="K68" s="473"/>
      <c r="L68" s="472" t="str">
        <f t="shared" si="5"/>
        <v xml:space="preserve"> -</v>
      </c>
      <c r="M68" s="473"/>
      <c r="N68" s="46"/>
      <c r="O68" s="34"/>
      <c r="P68" s="56"/>
      <c r="Q68" s="57"/>
      <c r="R68" s="520"/>
      <c r="S68" s="520"/>
      <c r="T68" s="57"/>
      <c r="U68" s="58"/>
      <c r="V68" s="57"/>
      <c r="W68" s="68"/>
      <c r="X68" s="68"/>
      <c r="Y68" s="68"/>
      <c r="Z68" s="68"/>
      <c r="AA68" s="69"/>
      <c r="AB68" s="522"/>
      <c r="AC68" s="522"/>
      <c r="AD68" s="522"/>
      <c r="AE68" s="522"/>
      <c r="AF68" s="68"/>
      <c r="AG68" s="69"/>
      <c r="AH68" s="522"/>
      <c r="AI68" s="522"/>
      <c r="AJ68" s="522"/>
      <c r="AK68" s="522"/>
      <c r="AL68" s="68"/>
      <c r="AM68" s="69"/>
      <c r="AN68" s="522"/>
      <c r="AO68" s="522"/>
      <c r="AP68" s="522"/>
      <c r="AQ68" s="522"/>
      <c r="AR68" s="68"/>
      <c r="AS68" s="69"/>
      <c r="AT68" s="522"/>
      <c r="AU68" s="522"/>
      <c r="AV68" s="522"/>
      <c r="AW68" s="522"/>
      <c r="AX68" s="68"/>
      <c r="AY68" s="69"/>
      <c r="AZ68" s="522"/>
      <c r="BA68" s="522"/>
      <c r="BB68" s="522"/>
      <c r="BC68" s="522"/>
      <c r="BD68" s="68"/>
      <c r="BE68" s="68"/>
      <c r="BF68" s="139" t="s">
        <v>94</v>
      </c>
      <c r="BG68" s="34"/>
      <c r="BH68" s="479"/>
      <c r="BI68" s="479"/>
      <c r="BJ68" s="479"/>
      <c r="BK68" s="479"/>
      <c r="BL68" s="29"/>
      <c r="BM68" s="34"/>
      <c r="BN68" s="479"/>
      <c r="BO68" s="479"/>
      <c r="BP68" s="479"/>
      <c r="BQ68" s="479"/>
      <c r="BR68" s="29"/>
      <c r="BS68" s="34"/>
      <c r="BT68" s="479"/>
      <c r="BU68" s="479"/>
      <c r="BV68" s="479"/>
      <c r="BW68" s="479"/>
      <c r="BX68" s="29"/>
      <c r="BY68" s="34"/>
      <c r="BZ68" s="479"/>
      <c r="CA68" s="479"/>
      <c r="CB68" s="479"/>
      <c r="CC68" s="479"/>
      <c r="CD68" s="29"/>
      <c r="CE68" s="34"/>
      <c r="CF68" s="479"/>
      <c r="CG68" s="479"/>
      <c r="CH68" s="479"/>
      <c r="CI68" s="479"/>
      <c r="CJ68" s="29"/>
      <c r="CK68" s="34"/>
      <c r="CL68" s="479"/>
      <c r="CM68" s="479"/>
      <c r="CN68" s="479"/>
      <c r="CO68" s="479"/>
      <c r="CP68" s="29"/>
      <c r="CQ68" s="34"/>
      <c r="CR68" s="479"/>
      <c r="CS68" s="479"/>
      <c r="CT68" s="479"/>
      <c r="CU68" s="479"/>
      <c r="CV68" s="29"/>
      <c r="CW68" s="34"/>
      <c r="CX68" s="479"/>
      <c r="CY68" s="479"/>
      <c r="CZ68" s="479"/>
      <c r="DA68" s="479"/>
      <c r="DB68" s="29"/>
      <c r="DC68" s="29"/>
    </row>
    <row r="69" spans="1:107" x14ac:dyDescent="0.25">
      <c r="A69" s="560"/>
      <c r="B69" s="29"/>
      <c r="C69" s="495"/>
      <c r="D69" s="14">
        <f>DATE(Kalenderjahr,12,25)-WEEKDAY(DATE(Kalenderjahr,12,25),2)-21</f>
        <v>46355</v>
      </c>
      <c r="E69" s="28" t="s">
        <v>70</v>
      </c>
      <c r="F69" s="37"/>
      <c r="G69" s="29"/>
      <c r="H69" s="47"/>
      <c r="I69" s="45"/>
      <c r="J69" s="504"/>
      <c r="K69" s="504"/>
      <c r="L69" s="505"/>
      <c r="M69" s="505"/>
      <c r="N69" s="46"/>
      <c r="O69" s="34"/>
      <c r="P69" s="29"/>
      <c r="Q69" s="29"/>
      <c r="R69" s="480"/>
      <c r="S69" s="480"/>
      <c r="T69" s="29"/>
      <c r="U69" s="34"/>
      <c r="V69" s="479"/>
      <c r="W69" s="479"/>
      <c r="X69" s="35"/>
      <c r="Y69" s="35"/>
      <c r="Z69" s="29"/>
      <c r="AA69" s="34"/>
      <c r="AB69" s="479"/>
      <c r="AC69" s="479"/>
      <c r="AD69" s="480"/>
      <c r="AE69" s="480"/>
      <c r="AF69" s="29"/>
      <c r="AG69" s="34"/>
      <c r="AH69" s="479"/>
      <c r="AI69" s="479"/>
      <c r="AJ69" s="480"/>
      <c r="AK69" s="480"/>
      <c r="AL69" s="29"/>
      <c r="AM69" s="34"/>
      <c r="AN69" s="479"/>
      <c r="AO69" s="479"/>
      <c r="AP69" s="480"/>
      <c r="AQ69" s="480"/>
      <c r="AR69" s="29"/>
      <c r="AS69" s="34"/>
      <c r="AT69" s="479"/>
      <c r="AU69" s="479"/>
      <c r="AV69" s="480"/>
      <c r="AW69" s="480"/>
      <c r="AX69" s="29"/>
      <c r="AY69" s="34"/>
      <c r="AZ69" s="479"/>
      <c r="BA69" s="479"/>
      <c r="BB69" s="480"/>
      <c r="BC69" s="480"/>
      <c r="BD69" s="29"/>
      <c r="BE69" s="29"/>
      <c r="BF69" s="70"/>
      <c r="BG69" s="34"/>
      <c r="BH69" s="479"/>
      <c r="BI69" s="479"/>
      <c r="BJ69" s="480"/>
      <c r="BK69" s="480"/>
      <c r="BL69" s="29"/>
      <c r="BM69" s="34"/>
      <c r="BN69" s="479"/>
      <c r="BO69" s="479"/>
      <c r="BP69" s="480"/>
      <c r="BQ69" s="480"/>
      <c r="BR69" s="29"/>
      <c r="BS69" s="34"/>
      <c r="BT69" s="479"/>
      <c r="BU69" s="479"/>
      <c r="BV69" s="480"/>
      <c r="BW69" s="480"/>
      <c r="BX69" s="29"/>
      <c r="BY69" s="34"/>
      <c r="BZ69" s="479"/>
      <c r="CA69" s="479"/>
      <c r="CB69" s="480"/>
      <c r="CC69" s="480"/>
      <c r="CD69" s="29"/>
      <c r="CE69" s="34"/>
      <c r="CF69" s="479"/>
      <c r="CG69" s="479"/>
      <c r="CH69" s="480"/>
      <c r="CI69" s="480"/>
      <c r="CJ69" s="29"/>
      <c r="CK69" s="34"/>
      <c r="CL69" s="479"/>
      <c r="CM69" s="479"/>
      <c r="CN69" s="480"/>
      <c r="CO69" s="480"/>
      <c r="CP69" s="29"/>
      <c r="CQ69" s="34"/>
      <c r="CR69" s="479"/>
      <c r="CS69" s="479"/>
      <c r="CT69" s="480"/>
      <c r="CU69" s="480"/>
      <c r="CV69" s="29"/>
      <c r="CW69" s="34"/>
      <c r="CX69" s="479"/>
      <c r="CY69" s="479"/>
      <c r="CZ69" s="480"/>
      <c r="DA69" s="480"/>
      <c r="DB69" s="29"/>
      <c r="DC69" s="29"/>
    </row>
    <row r="70" spans="1:107" ht="15.75" thickBot="1" x14ac:dyDescent="0.3">
      <c r="A70" s="560"/>
      <c r="B70" s="29"/>
      <c r="C70" s="495"/>
      <c r="D70" s="14">
        <f>D69+7</f>
        <v>46362</v>
      </c>
      <c r="E70" s="28" t="s">
        <v>71</v>
      </c>
      <c r="F70" s="37"/>
      <c r="G70" s="29"/>
      <c r="H70" s="47"/>
      <c r="I70" s="504"/>
      <c r="J70" s="504"/>
      <c r="K70" s="504"/>
      <c r="L70" s="515"/>
      <c r="M70" s="515"/>
      <c r="N70" s="46"/>
      <c r="O70" s="34"/>
      <c r="P70" s="29"/>
      <c r="Q70" s="29"/>
      <c r="R70" s="480"/>
      <c r="S70" s="480"/>
      <c r="T70" s="29"/>
      <c r="U70" s="34"/>
      <c r="V70" s="479"/>
      <c r="W70" s="479"/>
      <c r="X70" s="480"/>
      <c r="Y70" s="480"/>
      <c r="Z70" s="29"/>
      <c r="AA70" s="34"/>
      <c r="AB70" s="479"/>
      <c r="AC70" s="479"/>
      <c r="AD70" s="480"/>
      <c r="AE70" s="480"/>
      <c r="AF70" s="29"/>
      <c r="AG70" s="34"/>
      <c r="AH70" s="479"/>
      <c r="AI70" s="479"/>
      <c r="AJ70" s="480"/>
      <c r="AK70" s="480"/>
      <c r="AL70" s="29"/>
      <c r="AM70" s="34"/>
      <c r="AN70" s="479"/>
      <c r="AO70" s="479"/>
      <c r="AP70" s="480"/>
      <c r="AQ70" s="480"/>
      <c r="AR70" s="29"/>
      <c r="AS70" s="34"/>
      <c r="AT70" s="479"/>
      <c r="AU70" s="479"/>
      <c r="AV70" s="480"/>
      <c r="AW70" s="480"/>
      <c r="AX70" s="29"/>
      <c r="AY70" s="34"/>
      <c r="AZ70" s="479"/>
      <c r="BA70" s="479"/>
      <c r="BB70" s="480"/>
      <c r="BC70" s="480"/>
      <c r="BD70" s="29"/>
      <c r="BE70" s="29"/>
      <c r="BF70" s="70"/>
      <c r="BG70" s="34"/>
      <c r="BH70" s="479"/>
      <c r="BI70" s="479"/>
      <c r="BJ70" s="480"/>
      <c r="BK70" s="480"/>
      <c r="BL70" s="29"/>
      <c r="BM70" s="34"/>
      <c r="BN70" s="479"/>
      <c r="BO70" s="479"/>
      <c r="BP70" s="480"/>
      <c r="BQ70" s="480"/>
      <c r="BR70" s="29"/>
      <c r="BS70" s="34"/>
      <c r="BT70" s="479"/>
      <c r="BU70" s="479"/>
      <c r="BV70" s="480"/>
      <c r="BW70" s="480"/>
      <c r="BX70" s="29"/>
      <c r="BY70" s="34"/>
      <c r="BZ70" s="479"/>
      <c r="CA70" s="479"/>
      <c r="CB70" s="480"/>
      <c r="CC70" s="480"/>
      <c r="CD70" s="29"/>
      <c r="CE70" s="34"/>
      <c r="CF70" s="479"/>
      <c r="CG70" s="479"/>
      <c r="CH70" s="480"/>
      <c r="CI70" s="480"/>
      <c r="CJ70" s="29"/>
      <c r="CK70" s="34"/>
      <c r="CL70" s="479"/>
      <c r="CM70" s="479"/>
      <c r="CN70" s="480"/>
      <c r="CO70" s="480"/>
      <c r="CP70" s="29"/>
      <c r="CQ70" s="34"/>
      <c r="CR70" s="479"/>
      <c r="CS70" s="479"/>
      <c r="CT70" s="480"/>
      <c r="CU70" s="480"/>
      <c r="CV70" s="29"/>
      <c r="CW70" s="34"/>
      <c r="CX70" s="479"/>
      <c r="CY70" s="479"/>
      <c r="CZ70" s="480"/>
      <c r="DA70" s="480"/>
      <c r="DB70" s="29"/>
      <c r="DC70" s="29"/>
    </row>
    <row r="71" spans="1:107" x14ac:dyDescent="0.25">
      <c r="A71" s="560"/>
      <c r="B71" s="29"/>
      <c r="C71" s="495"/>
      <c r="D71" s="14">
        <f>D70+7</f>
        <v>46369</v>
      </c>
      <c r="E71" s="28" t="s">
        <v>72</v>
      </c>
      <c r="F71" s="37"/>
      <c r="G71" s="29"/>
      <c r="H71" s="47"/>
      <c r="I71" s="504"/>
      <c r="J71" s="504"/>
      <c r="K71" s="504"/>
      <c r="L71" s="515"/>
      <c r="M71" s="515"/>
      <c r="N71" s="19"/>
      <c r="O71" s="67"/>
      <c r="P71" s="516"/>
      <c r="Q71" s="516"/>
      <c r="R71" s="517"/>
      <c r="S71" s="517"/>
      <c r="T71" s="42"/>
      <c r="U71" s="67"/>
      <c r="V71" s="516"/>
      <c r="W71" s="516"/>
      <c r="X71" s="517"/>
      <c r="Y71" s="517"/>
      <c r="Z71" s="42"/>
      <c r="AA71" s="67"/>
      <c r="AB71" s="516"/>
      <c r="AC71" s="516"/>
      <c r="AD71" s="517"/>
      <c r="AE71" s="517"/>
      <c r="AF71" s="42"/>
      <c r="AG71" s="67"/>
      <c r="AH71" s="516"/>
      <c r="AI71" s="516"/>
      <c r="AJ71" s="517"/>
      <c r="AK71" s="517"/>
      <c r="AL71" s="42"/>
      <c r="AM71" s="67"/>
      <c r="AN71" s="516"/>
      <c r="AO71" s="516"/>
      <c r="AP71" s="517"/>
      <c r="AQ71" s="517"/>
      <c r="AR71" s="42"/>
      <c r="AS71" s="67"/>
      <c r="AT71" s="516"/>
      <c r="AU71" s="516"/>
      <c r="AV71" s="517"/>
      <c r="AW71" s="517"/>
      <c r="AX71" s="42"/>
      <c r="AY71" s="67"/>
      <c r="AZ71" s="516"/>
      <c r="BA71" s="516"/>
      <c r="BB71" s="517"/>
      <c r="BC71" s="517"/>
      <c r="BD71" s="43"/>
      <c r="BE71" s="29"/>
      <c r="BF71" s="54"/>
      <c r="BG71" s="72"/>
      <c r="BH71" s="539"/>
      <c r="BI71" s="539"/>
      <c r="BJ71" s="540"/>
      <c r="BK71" s="540"/>
      <c r="BL71" s="50"/>
      <c r="BM71" s="72"/>
      <c r="BN71" s="539"/>
      <c r="BO71" s="539"/>
      <c r="BP71" s="540"/>
      <c r="BQ71" s="540"/>
      <c r="BR71" s="50"/>
      <c r="BS71" s="72"/>
      <c r="BT71" s="539"/>
      <c r="BU71" s="539"/>
      <c r="BV71" s="540"/>
      <c r="BW71" s="540"/>
      <c r="BX71" s="50"/>
      <c r="BY71" s="72"/>
      <c r="BZ71" s="539"/>
      <c r="CA71" s="539"/>
      <c r="CB71" s="540"/>
      <c r="CC71" s="540"/>
      <c r="CD71" s="50"/>
      <c r="CE71" s="72"/>
      <c r="CF71" s="539"/>
      <c r="CG71" s="539"/>
      <c r="CH71" s="540"/>
      <c r="CI71" s="540"/>
      <c r="CJ71" s="50"/>
      <c r="CK71" s="72"/>
      <c r="CL71" s="539"/>
      <c r="CM71" s="539"/>
      <c r="CN71" s="540"/>
      <c r="CO71" s="540"/>
      <c r="CP71" s="50"/>
      <c r="CQ71" s="72"/>
      <c r="CR71" s="539"/>
      <c r="CS71" s="539"/>
      <c r="CT71" s="540"/>
      <c r="CU71" s="540"/>
      <c r="CV71" s="50"/>
      <c r="CW71" s="72"/>
      <c r="CX71" s="539"/>
      <c r="CY71" s="539"/>
      <c r="CZ71" s="540"/>
      <c r="DA71" s="540"/>
      <c r="DB71" s="51"/>
      <c r="DC71" s="29"/>
    </row>
    <row r="72" spans="1:107" x14ac:dyDescent="0.25">
      <c r="A72" s="560"/>
      <c r="B72" s="29"/>
      <c r="C72" s="495"/>
      <c r="D72" s="14">
        <f>D71+7</f>
        <v>46376</v>
      </c>
      <c r="E72" s="28" t="s">
        <v>73</v>
      </c>
      <c r="F72" s="37"/>
      <c r="G72" s="29"/>
      <c r="H72" s="159" t="s">
        <v>131</v>
      </c>
      <c r="I72" s="191" t="s">
        <v>19</v>
      </c>
      <c r="J72" s="523"/>
      <c r="K72" s="504"/>
      <c r="L72" s="505"/>
      <c r="M72" s="505"/>
      <c r="N72" s="19"/>
      <c r="O72" s="192"/>
      <c r="P72" s="528"/>
      <c r="Q72" s="529"/>
      <c r="R72" s="530"/>
      <c r="S72" s="530"/>
      <c r="T72" s="19"/>
      <c r="U72" s="192"/>
      <c r="V72" s="528"/>
      <c r="W72" s="529"/>
      <c r="X72" s="530"/>
      <c r="Y72" s="530"/>
      <c r="Z72" s="19"/>
      <c r="AA72" s="192"/>
      <c r="AB72" s="528"/>
      <c r="AC72" s="529"/>
      <c r="AD72" s="530"/>
      <c r="AE72" s="530"/>
      <c r="AF72" s="19"/>
      <c r="AG72" s="192"/>
      <c r="AH72" s="528"/>
      <c r="AI72" s="529"/>
      <c r="AJ72" s="530"/>
      <c r="AK72" s="530"/>
      <c r="AL72" s="19"/>
      <c r="AM72" s="192"/>
      <c r="AN72" s="528"/>
      <c r="AO72" s="529"/>
      <c r="AP72" s="530"/>
      <c r="AQ72" s="530"/>
      <c r="AR72" s="19"/>
      <c r="AS72" s="192"/>
      <c r="AT72" s="528"/>
      <c r="AU72" s="529"/>
      <c r="AV72" s="530"/>
      <c r="AW72" s="530"/>
      <c r="AX72" s="19"/>
      <c r="AY72" s="192"/>
      <c r="AZ72" s="528"/>
      <c r="BA72" s="529"/>
      <c r="BB72" s="530"/>
      <c r="BC72" s="530"/>
      <c r="BD72" s="46"/>
      <c r="BE72" s="29"/>
      <c r="BF72" s="54"/>
      <c r="BG72" s="192"/>
      <c r="BH72" s="541"/>
      <c r="BI72" s="542"/>
      <c r="BJ72" s="545"/>
      <c r="BK72" s="545"/>
      <c r="BL72" s="17"/>
      <c r="BM72" s="193"/>
      <c r="BN72" s="541"/>
      <c r="BO72" s="542"/>
      <c r="BP72" s="545"/>
      <c r="BQ72" s="545"/>
      <c r="BR72" s="17"/>
      <c r="BS72" s="193"/>
      <c r="BT72" s="541"/>
      <c r="BU72" s="542"/>
      <c r="BV72" s="545"/>
      <c r="BW72" s="545"/>
      <c r="BX72" s="17"/>
      <c r="BY72" s="193"/>
      <c r="BZ72" s="541"/>
      <c r="CA72" s="542"/>
      <c r="CB72" s="545"/>
      <c r="CC72" s="545"/>
      <c r="CD72" s="17"/>
      <c r="CE72" s="193"/>
      <c r="CF72" s="541"/>
      <c r="CG72" s="542"/>
      <c r="CH72" s="545"/>
      <c r="CI72" s="545"/>
      <c r="CJ72" s="17"/>
      <c r="CK72" s="193"/>
      <c r="CL72" s="541"/>
      <c r="CM72" s="542"/>
      <c r="CN72" s="545"/>
      <c r="CO72" s="545"/>
      <c r="CP72" s="17"/>
      <c r="CQ72" s="193"/>
      <c r="CR72" s="541"/>
      <c r="CS72" s="542"/>
      <c r="CT72" s="545"/>
      <c r="CU72" s="545"/>
      <c r="CV72" s="17"/>
      <c r="CW72" s="193"/>
      <c r="CX72" s="541"/>
      <c r="CY72" s="542"/>
      <c r="CZ72" s="545"/>
      <c r="DA72" s="545"/>
      <c r="DB72" s="53"/>
      <c r="DC72" s="29"/>
    </row>
    <row r="73" spans="1:107" ht="15" customHeight="1" x14ac:dyDescent="0.25">
      <c r="A73" s="560"/>
      <c r="B73" s="29"/>
      <c r="C73" s="495"/>
      <c r="D73" s="14">
        <f>VALUE(F73&amp;Kalenderjahr)</f>
        <v>46381</v>
      </c>
      <c r="E73" s="28" t="s">
        <v>75</v>
      </c>
      <c r="F73" s="37" t="s">
        <v>74</v>
      </c>
      <c r="G73" s="29"/>
      <c r="H73" s="159" t="s">
        <v>132</v>
      </c>
      <c r="I73" s="501" t="s">
        <v>38</v>
      </c>
      <c r="J73" s="501"/>
      <c r="K73" s="501"/>
      <c r="L73" s="501"/>
      <c r="M73" s="501"/>
      <c r="N73" s="19"/>
      <c r="O73" s="474" t="s">
        <v>80</v>
      </c>
      <c r="P73" s="475"/>
      <c r="Q73" s="475"/>
      <c r="R73" s="475"/>
      <c r="S73" s="476"/>
      <c r="T73" s="19"/>
      <c r="U73" s="474" t="s">
        <v>45</v>
      </c>
      <c r="V73" s="475"/>
      <c r="W73" s="475"/>
      <c r="X73" s="475"/>
      <c r="Y73" s="476"/>
      <c r="Z73" s="19"/>
      <c r="AA73" s="474" t="s">
        <v>46</v>
      </c>
      <c r="AB73" s="475"/>
      <c r="AC73" s="475"/>
      <c r="AD73" s="475"/>
      <c r="AE73" s="476"/>
      <c r="AF73" s="19"/>
      <c r="AG73" s="474" t="s">
        <v>47</v>
      </c>
      <c r="AH73" s="475"/>
      <c r="AI73" s="475"/>
      <c r="AJ73" s="475"/>
      <c r="AK73" s="476"/>
      <c r="AL73" s="19"/>
      <c r="AM73" s="474" t="s">
        <v>48</v>
      </c>
      <c r="AN73" s="475"/>
      <c r="AO73" s="475"/>
      <c r="AP73" s="475"/>
      <c r="AQ73" s="476"/>
      <c r="AR73" s="19"/>
      <c r="AS73" s="474" t="s">
        <v>49</v>
      </c>
      <c r="AT73" s="475"/>
      <c r="AU73" s="475"/>
      <c r="AV73" s="475"/>
      <c r="AW73" s="476"/>
      <c r="AX73" s="19"/>
      <c r="AY73" s="474" t="s">
        <v>50</v>
      </c>
      <c r="AZ73" s="475"/>
      <c r="BA73" s="475"/>
      <c r="BB73" s="475"/>
      <c r="BC73" s="476"/>
      <c r="BD73" s="46"/>
      <c r="BE73" s="29"/>
      <c r="BF73" s="54"/>
      <c r="BG73" s="474" t="s">
        <v>51</v>
      </c>
      <c r="BH73" s="475"/>
      <c r="BI73" s="475"/>
      <c r="BJ73" s="475"/>
      <c r="BK73" s="476"/>
      <c r="BL73" s="17"/>
      <c r="BM73" s="474" t="s">
        <v>52</v>
      </c>
      <c r="BN73" s="475"/>
      <c r="BO73" s="475"/>
      <c r="BP73" s="475"/>
      <c r="BQ73" s="476"/>
      <c r="BR73" s="17"/>
      <c r="BS73" s="474" t="s">
        <v>53</v>
      </c>
      <c r="BT73" s="475"/>
      <c r="BU73" s="475"/>
      <c r="BV73" s="475"/>
      <c r="BW73" s="476"/>
      <c r="BX73" s="17"/>
      <c r="BY73" s="474" t="s">
        <v>54</v>
      </c>
      <c r="BZ73" s="475"/>
      <c r="CA73" s="475"/>
      <c r="CB73" s="475"/>
      <c r="CC73" s="476"/>
      <c r="CD73" s="17"/>
      <c r="CE73" s="474" t="s">
        <v>55</v>
      </c>
      <c r="CF73" s="475"/>
      <c r="CG73" s="475"/>
      <c r="CH73" s="475"/>
      <c r="CI73" s="476"/>
      <c r="CJ73" s="17"/>
      <c r="CK73" s="474" t="s">
        <v>56</v>
      </c>
      <c r="CL73" s="475"/>
      <c r="CM73" s="475"/>
      <c r="CN73" s="475"/>
      <c r="CO73" s="476"/>
      <c r="CP73" s="17"/>
      <c r="CQ73" s="474" t="s">
        <v>90</v>
      </c>
      <c r="CR73" s="475"/>
      <c r="CS73" s="475"/>
      <c r="CT73" s="475"/>
      <c r="CU73" s="476"/>
      <c r="CV73" s="17"/>
      <c r="CW73" s="474" t="s">
        <v>57</v>
      </c>
      <c r="CX73" s="475"/>
      <c r="CY73" s="475"/>
      <c r="CZ73" s="475"/>
      <c r="DA73" s="476"/>
      <c r="DB73" s="53"/>
      <c r="DC73" s="29"/>
    </row>
    <row r="74" spans="1:107" x14ac:dyDescent="0.25">
      <c r="A74" s="560"/>
      <c r="B74" s="29"/>
      <c r="C74" s="495"/>
      <c r="D74" s="14">
        <f>VALUE(F74&amp;Kalenderjahr)</f>
        <v>46382</v>
      </c>
      <c r="E74" s="28" t="s">
        <v>76</v>
      </c>
      <c r="F74" s="37" t="s">
        <v>77</v>
      </c>
      <c r="G74" s="29"/>
      <c r="H74" s="159" t="s">
        <v>133</v>
      </c>
      <c r="I74" s="12" t="s">
        <v>26</v>
      </c>
      <c r="J74" s="511" t="s">
        <v>27</v>
      </c>
      <c r="K74" s="511"/>
      <c r="L74" s="514" t="s">
        <v>28</v>
      </c>
      <c r="M74" s="514"/>
      <c r="N74" s="19"/>
      <c r="O74" s="12" t="s">
        <v>26</v>
      </c>
      <c r="P74" s="511" t="s">
        <v>27</v>
      </c>
      <c r="Q74" s="511"/>
      <c r="R74" s="514" t="s">
        <v>28</v>
      </c>
      <c r="S74" s="514"/>
      <c r="T74" s="19"/>
      <c r="U74" s="12" t="s">
        <v>26</v>
      </c>
      <c r="V74" s="511" t="s">
        <v>27</v>
      </c>
      <c r="W74" s="511"/>
      <c r="X74" s="514" t="s">
        <v>28</v>
      </c>
      <c r="Y74" s="514"/>
      <c r="Z74" s="19"/>
      <c r="AA74" s="12" t="s">
        <v>26</v>
      </c>
      <c r="AB74" s="511" t="s">
        <v>27</v>
      </c>
      <c r="AC74" s="511"/>
      <c r="AD74" s="514" t="s">
        <v>28</v>
      </c>
      <c r="AE74" s="514"/>
      <c r="AF74" s="19"/>
      <c r="AG74" s="12" t="s">
        <v>26</v>
      </c>
      <c r="AH74" s="511" t="s">
        <v>27</v>
      </c>
      <c r="AI74" s="511"/>
      <c r="AJ74" s="514" t="s">
        <v>28</v>
      </c>
      <c r="AK74" s="514"/>
      <c r="AL74" s="19"/>
      <c r="AM74" s="12" t="s">
        <v>26</v>
      </c>
      <c r="AN74" s="511" t="s">
        <v>27</v>
      </c>
      <c r="AO74" s="511"/>
      <c r="AP74" s="514" t="s">
        <v>28</v>
      </c>
      <c r="AQ74" s="514"/>
      <c r="AR74" s="19"/>
      <c r="AS74" s="12" t="s">
        <v>26</v>
      </c>
      <c r="AT74" s="535" t="s">
        <v>27</v>
      </c>
      <c r="AU74" s="536"/>
      <c r="AV74" s="537" t="s">
        <v>28</v>
      </c>
      <c r="AW74" s="538"/>
      <c r="AX74" s="19"/>
      <c r="AY74" s="16" t="s">
        <v>26</v>
      </c>
      <c r="AZ74" s="543" t="s">
        <v>27</v>
      </c>
      <c r="BA74" s="544"/>
      <c r="BB74" s="537" t="s">
        <v>28</v>
      </c>
      <c r="BC74" s="538"/>
      <c r="BD74" s="46"/>
      <c r="BE74" s="29"/>
      <c r="BF74" s="54"/>
      <c r="BG74" s="16" t="s">
        <v>26</v>
      </c>
      <c r="BH74" s="543" t="s">
        <v>27</v>
      </c>
      <c r="BI74" s="544"/>
      <c r="BJ74" s="537" t="s">
        <v>28</v>
      </c>
      <c r="BK74" s="538"/>
      <c r="BL74" s="17"/>
      <c r="BM74" s="16" t="s">
        <v>26</v>
      </c>
      <c r="BN74" s="543" t="s">
        <v>27</v>
      </c>
      <c r="BO74" s="544"/>
      <c r="BP74" s="537" t="s">
        <v>28</v>
      </c>
      <c r="BQ74" s="538"/>
      <c r="BR74" s="17"/>
      <c r="BS74" s="16" t="s">
        <v>26</v>
      </c>
      <c r="BT74" s="543" t="s">
        <v>27</v>
      </c>
      <c r="BU74" s="544"/>
      <c r="BV74" s="537" t="s">
        <v>28</v>
      </c>
      <c r="BW74" s="538"/>
      <c r="BX74" s="17"/>
      <c r="BY74" s="16" t="s">
        <v>26</v>
      </c>
      <c r="BZ74" s="543" t="s">
        <v>27</v>
      </c>
      <c r="CA74" s="544"/>
      <c r="CB74" s="537" t="s">
        <v>28</v>
      </c>
      <c r="CC74" s="538"/>
      <c r="CD74" s="17"/>
      <c r="CE74" s="16" t="s">
        <v>26</v>
      </c>
      <c r="CF74" s="543" t="s">
        <v>27</v>
      </c>
      <c r="CG74" s="544"/>
      <c r="CH74" s="537" t="s">
        <v>28</v>
      </c>
      <c r="CI74" s="538"/>
      <c r="CJ74" s="17"/>
      <c r="CK74" s="16" t="s">
        <v>26</v>
      </c>
      <c r="CL74" s="543" t="s">
        <v>27</v>
      </c>
      <c r="CM74" s="544"/>
      <c r="CN74" s="537" t="s">
        <v>28</v>
      </c>
      <c r="CO74" s="538"/>
      <c r="CP74" s="17"/>
      <c r="CQ74" s="16" t="s">
        <v>26</v>
      </c>
      <c r="CR74" s="543" t="s">
        <v>27</v>
      </c>
      <c r="CS74" s="544"/>
      <c r="CT74" s="537" t="s">
        <v>28</v>
      </c>
      <c r="CU74" s="538"/>
      <c r="CV74" s="17"/>
      <c r="CW74" s="16" t="s">
        <v>26</v>
      </c>
      <c r="CX74" s="543" t="s">
        <v>27</v>
      </c>
      <c r="CY74" s="544"/>
      <c r="CZ74" s="537" t="s">
        <v>28</v>
      </c>
      <c r="DA74" s="538"/>
      <c r="DB74" s="53"/>
      <c r="DC74" s="29"/>
    </row>
    <row r="75" spans="1:107" x14ac:dyDescent="0.25">
      <c r="A75" s="560"/>
      <c r="B75" s="29"/>
      <c r="C75" s="498" t="s">
        <v>96</v>
      </c>
      <c r="D75" s="15">
        <f>IF($I61&lt;&gt;"",I61,IF($Q59&lt;&gt;"",Q59," -"))</f>
        <v>46028</v>
      </c>
      <c r="E75" s="15" t="str">
        <f>IF($I61&lt;&gt;"",J61,IF($Q59&lt;&gt;"",R59," -"))</f>
        <v>Heilige 3 Könige</v>
      </c>
      <c r="F75" s="38" t="str">
        <f>IF($I61&lt;&gt;"",L61,IF($Q59&lt;&gt;"",T59," -"))</f>
        <v>06.01.</v>
      </c>
      <c r="G75" s="29"/>
      <c r="H75" s="159" t="s">
        <v>134</v>
      </c>
      <c r="I75" s="15">
        <f>VALUE(L75&amp;Kalenderjahr)</f>
        <v>46028</v>
      </c>
      <c r="J75" s="486" t="s">
        <v>61</v>
      </c>
      <c r="K75" s="486"/>
      <c r="L75" s="510" t="s">
        <v>21</v>
      </c>
      <c r="M75" s="510"/>
      <c r="N75" s="19"/>
      <c r="O75" s="11">
        <f>VALUE(R75&amp;Kalenderjahr)</f>
        <v>46028</v>
      </c>
      <c r="P75" s="486" t="s">
        <v>61</v>
      </c>
      <c r="Q75" s="486"/>
      <c r="R75" s="510" t="s">
        <v>21</v>
      </c>
      <c r="S75" s="510"/>
      <c r="T75" s="19"/>
      <c r="U75" s="396">
        <f>VALUE(X75&amp;Kalenderjahr)</f>
        <v>46089</v>
      </c>
      <c r="V75" s="527" t="s">
        <v>283</v>
      </c>
      <c r="W75" s="527"/>
      <c r="X75" s="531" t="s">
        <v>284</v>
      </c>
      <c r="Y75" s="531"/>
      <c r="Z75" s="19"/>
      <c r="AA75" s="15">
        <f t="shared" ref="AA75:AA82" si="6">VALUE(AD75&amp;Kalenderjahr)</f>
        <v>46326</v>
      </c>
      <c r="AB75" s="486" t="s">
        <v>87</v>
      </c>
      <c r="AC75" s="486"/>
      <c r="AD75" s="510" t="s">
        <v>86</v>
      </c>
      <c r="AE75" s="510"/>
      <c r="AF75" s="19"/>
      <c r="AG75" s="396">
        <f t="shared" ref="AG75:AG82" si="7">VALUE(AJ75&amp;Kalenderjahr)</f>
        <v>46326</v>
      </c>
      <c r="AH75" s="527" t="s">
        <v>87</v>
      </c>
      <c r="AI75" s="527"/>
      <c r="AJ75" s="531" t="s">
        <v>86</v>
      </c>
      <c r="AK75" s="531"/>
      <c r="AL75" s="19"/>
      <c r="AM75" s="396">
        <f t="shared" ref="AM75:AM82" si="8">VALUE(AP75&amp;Kalenderjahr)</f>
        <v>46326</v>
      </c>
      <c r="AN75" s="527" t="s">
        <v>87</v>
      </c>
      <c r="AO75" s="527"/>
      <c r="AP75" s="531" t="s">
        <v>86</v>
      </c>
      <c r="AQ75" s="531"/>
      <c r="AR75" s="19"/>
      <c r="AS75" s="15">
        <f>D61+60</f>
        <v>46177</v>
      </c>
      <c r="AT75" s="486" t="s">
        <v>68</v>
      </c>
      <c r="AU75" s="486"/>
      <c r="AV75" s="486" t="s">
        <v>69</v>
      </c>
      <c r="AW75" s="486"/>
      <c r="AX75" s="19"/>
      <c r="AY75" s="11">
        <f t="shared" ref="AY75:AY82" si="9">VALUE(BB75&amp;Kalenderjahr)</f>
        <v>46326</v>
      </c>
      <c r="AZ75" s="486" t="s">
        <v>87</v>
      </c>
      <c r="BA75" s="486"/>
      <c r="BB75" s="510" t="s">
        <v>86</v>
      </c>
      <c r="BC75" s="510"/>
      <c r="BD75" s="46"/>
      <c r="BE75" s="29"/>
      <c r="BF75" s="54"/>
      <c r="BG75" s="396">
        <f t="shared" ref="BG75:BG82" si="10">VALUE(BJ75&amp;Kalenderjahr)</f>
        <v>46326</v>
      </c>
      <c r="BH75" s="527" t="s">
        <v>87</v>
      </c>
      <c r="BI75" s="527"/>
      <c r="BJ75" s="531" t="s">
        <v>86</v>
      </c>
      <c r="BK75" s="531"/>
      <c r="BL75" s="17"/>
      <c r="BM75" s="15">
        <f>D61+60</f>
        <v>46177</v>
      </c>
      <c r="BN75" s="486" t="s">
        <v>68</v>
      </c>
      <c r="BO75" s="486"/>
      <c r="BP75" s="486" t="s">
        <v>69</v>
      </c>
      <c r="BQ75" s="486"/>
      <c r="BR75" s="17"/>
      <c r="BS75" s="15">
        <f>D61+60</f>
        <v>46177</v>
      </c>
      <c r="BT75" s="486" t="s">
        <v>68</v>
      </c>
      <c r="BU75" s="486"/>
      <c r="BV75" s="486" t="s">
        <v>69</v>
      </c>
      <c r="BW75" s="486"/>
      <c r="BX75" s="17"/>
      <c r="BY75" s="15">
        <f>D61+60</f>
        <v>46177</v>
      </c>
      <c r="BZ75" s="486" t="s">
        <v>68</v>
      </c>
      <c r="CA75" s="486"/>
      <c r="CB75" s="486" t="s">
        <v>69</v>
      </c>
      <c r="CC75" s="486"/>
      <c r="CD75" s="17"/>
      <c r="CE75" s="15">
        <f>VALUE(CH75&amp;Kalenderjahr)</f>
        <v>46326</v>
      </c>
      <c r="CF75" s="486" t="s">
        <v>87</v>
      </c>
      <c r="CG75" s="486"/>
      <c r="CH75" s="510" t="s">
        <v>86</v>
      </c>
      <c r="CI75" s="510"/>
      <c r="CJ75" s="17"/>
      <c r="CK75" s="15">
        <f t="shared" ref="CK75:CK82" si="11">VALUE(CN75&amp;Kalenderjahr)</f>
        <v>46028</v>
      </c>
      <c r="CL75" s="486" t="s">
        <v>61</v>
      </c>
      <c r="CM75" s="486"/>
      <c r="CN75" s="510" t="s">
        <v>21</v>
      </c>
      <c r="CO75" s="510"/>
      <c r="CP75" s="17"/>
      <c r="CQ75" s="396">
        <f t="shared" ref="CQ75:CQ82" si="12">VALUE(CT75&amp;Kalenderjahr)</f>
        <v>46326</v>
      </c>
      <c r="CR75" s="527" t="s">
        <v>87</v>
      </c>
      <c r="CS75" s="527"/>
      <c r="CT75" s="531" t="s">
        <v>86</v>
      </c>
      <c r="CU75" s="531"/>
      <c r="CV75" s="17"/>
      <c r="CW75" s="15">
        <f t="shared" ref="CW75:CW82" si="13">VALUE(CZ75&amp;Kalenderjahr)</f>
        <v>46326</v>
      </c>
      <c r="CX75" s="486" t="s">
        <v>87</v>
      </c>
      <c r="CY75" s="486"/>
      <c r="CZ75" s="510" t="s">
        <v>86</v>
      </c>
      <c r="DA75" s="510"/>
      <c r="DB75" s="53"/>
      <c r="DC75" s="29"/>
    </row>
    <row r="76" spans="1:107" x14ac:dyDescent="0.25">
      <c r="A76" s="560"/>
      <c r="B76" s="29"/>
      <c r="C76" s="499"/>
      <c r="D76" s="15">
        <f t="shared" ref="D76:D82" si="14">IF(I62&lt;&gt;"",I62,IF(Q60&lt;&gt;"",Q60," -"))</f>
        <v>46177</v>
      </c>
      <c r="E76" s="15" t="str">
        <f t="shared" ref="E76:E82" si="15">IF($I62&lt;&gt;"",J62,IF($Q60&lt;&gt;"",R60," -"))</f>
        <v>Fronleichnam</v>
      </c>
      <c r="F76" s="38" t="str">
        <f t="shared" ref="F76:F82" si="16">IF($I62&lt;&gt;"",L62,IF($Q60&lt;&gt;"",T60," -"))</f>
        <v>Ostersonntag +60</v>
      </c>
      <c r="G76" s="29"/>
      <c r="H76" s="47"/>
      <c r="I76" s="15">
        <f>D61+60</f>
        <v>46177</v>
      </c>
      <c r="J76" s="486" t="s">
        <v>68</v>
      </c>
      <c r="K76" s="486"/>
      <c r="L76" s="486" t="s">
        <v>69</v>
      </c>
      <c r="M76" s="486"/>
      <c r="N76" s="19"/>
      <c r="O76" s="15">
        <f>D61+60</f>
        <v>46177</v>
      </c>
      <c r="P76" s="486" t="s">
        <v>68</v>
      </c>
      <c r="Q76" s="486"/>
      <c r="R76" s="486" t="s">
        <v>69</v>
      </c>
      <c r="S76" s="486"/>
      <c r="T76" s="19"/>
      <c r="U76" s="194">
        <f t="shared" ref="U76:U82" si="17">VALUE(X76&amp;Kalenderjahr)</f>
        <v>-2026</v>
      </c>
      <c r="V76" s="506" t="s">
        <v>44</v>
      </c>
      <c r="W76" s="507"/>
      <c r="X76" s="508" t="s">
        <v>44</v>
      </c>
      <c r="Y76" s="509"/>
      <c r="Z76" s="19"/>
      <c r="AA76" s="194">
        <f t="shared" si="6"/>
        <v>-2026</v>
      </c>
      <c r="AB76" s="518" t="s">
        <v>44</v>
      </c>
      <c r="AC76" s="518"/>
      <c r="AD76" s="519" t="s">
        <v>44</v>
      </c>
      <c r="AE76" s="519"/>
      <c r="AF76" s="19"/>
      <c r="AG76" s="194">
        <f t="shared" si="7"/>
        <v>-2026</v>
      </c>
      <c r="AH76" s="518" t="s">
        <v>44</v>
      </c>
      <c r="AI76" s="518"/>
      <c r="AJ76" s="519" t="s">
        <v>44</v>
      </c>
      <c r="AK76" s="519"/>
      <c r="AL76" s="19"/>
      <c r="AM76" s="194">
        <f t="shared" si="8"/>
        <v>-2026</v>
      </c>
      <c r="AN76" s="518" t="s">
        <v>44</v>
      </c>
      <c r="AO76" s="518"/>
      <c r="AP76" s="519" t="s">
        <v>44</v>
      </c>
      <c r="AQ76" s="519"/>
      <c r="AR76" s="19"/>
      <c r="AS76" s="194">
        <f t="shared" ref="AS76:AS82" si="18">VALUE(AV76&amp;Kalenderjahr)</f>
        <v>-2026</v>
      </c>
      <c r="AT76" s="532" t="s">
        <v>44</v>
      </c>
      <c r="AU76" s="532"/>
      <c r="AV76" s="533" t="s">
        <v>44</v>
      </c>
      <c r="AW76" s="533"/>
      <c r="AX76" s="19"/>
      <c r="AY76" s="396">
        <f t="shared" si="9"/>
        <v>46089</v>
      </c>
      <c r="AZ76" s="527" t="s">
        <v>283</v>
      </c>
      <c r="BA76" s="527"/>
      <c r="BB76" s="531" t="s">
        <v>284</v>
      </c>
      <c r="BC76" s="531"/>
      <c r="BD76" s="46"/>
      <c r="BE76" s="29"/>
      <c r="BF76" s="54"/>
      <c r="BG76" s="194">
        <f t="shared" si="10"/>
        <v>-2026</v>
      </c>
      <c r="BH76" s="518" t="s">
        <v>44</v>
      </c>
      <c r="BI76" s="518"/>
      <c r="BJ76" s="519" t="s">
        <v>44</v>
      </c>
      <c r="BK76" s="519"/>
      <c r="BL76" s="17"/>
      <c r="BM76" s="15">
        <f t="shared" ref="BM76:BM82" si="19">VALUE(BP76&amp;Kalenderjahr)</f>
        <v>46327</v>
      </c>
      <c r="BN76" s="486" t="s">
        <v>83</v>
      </c>
      <c r="BO76" s="486"/>
      <c r="BP76" s="510" t="s">
        <v>82</v>
      </c>
      <c r="BQ76" s="510"/>
      <c r="BR76" s="17"/>
      <c r="BS76" s="15">
        <f t="shared" ref="BS76:BS82" si="20">VALUE(BV76&amp;Kalenderjahr)</f>
        <v>46327</v>
      </c>
      <c r="BT76" s="486" t="s">
        <v>83</v>
      </c>
      <c r="BU76" s="486"/>
      <c r="BV76" s="510" t="s">
        <v>82</v>
      </c>
      <c r="BW76" s="510"/>
      <c r="BX76" s="17"/>
      <c r="BY76" s="15">
        <f t="shared" ref="BY76:BY82" si="21">VALUE(CB76&amp;Kalenderjahr)</f>
        <v>46249</v>
      </c>
      <c r="BZ76" s="486" t="s">
        <v>85</v>
      </c>
      <c r="CA76" s="486"/>
      <c r="CB76" s="510" t="s">
        <v>84</v>
      </c>
      <c r="CC76" s="510"/>
      <c r="CD76" s="17"/>
      <c r="CE76" s="15">
        <f>DATE(Kalenderjahr,12,25)-WEEKDAY(DATE(Kalenderjahr,12,25),2)-32</f>
        <v>46344</v>
      </c>
      <c r="CF76" s="486" t="s">
        <v>88</v>
      </c>
      <c r="CG76" s="486"/>
      <c r="CH76" s="510" t="s">
        <v>89</v>
      </c>
      <c r="CI76" s="510"/>
      <c r="CJ76" s="17"/>
      <c r="CK76" s="15">
        <f t="shared" si="11"/>
        <v>46326</v>
      </c>
      <c r="CL76" s="486" t="s">
        <v>87</v>
      </c>
      <c r="CM76" s="486"/>
      <c r="CN76" s="510" t="s">
        <v>86</v>
      </c>
      <c r="CO76" s="510"/>
      <c r="CP76" s="17"/>
      <c r="CQ76" s="194">
        <f t="shared" si="12"/>
        <v>-2026</v>
      </c>
      <c r="CR76" s="518" t="s">
        <v>44</v>
      </c>
      <c r="CS76" s="518"/>
      <c r="CT76" s="519" t="s">
        <v>44</v>
      </c>
      <c r="CU76" s="519"/>
      <c r="CV76" s="17"/>
      <c r="CW76" s="194">
        <f t="shared" si="13"/>
        <v>-2026</v>
      </c>
      <c r="CX76" s="518" t="s">
        <v>44</v>
      </c>
      <c r="CY76" s="518"/>
      <c r="CZ76" s="519" t="s">
        <v>44</v>
      </c>
      <c r="DA76" s="519"/>
      <c r="DB76" s="53"/>
      <c r="DC76" s="29"/>
    </row>
    <row r="77" spans="1:107" x14ac:dyDescent="0.25">
      <c r="A77" s="560"/>
      <c r="B77" s="29"/>
      <c r="C77" s="499"/>
      <c r="D77" s="15">
        <f t="shared" si="14"/>
        <v>46327</v>
      </c>
      <c r="E77" s="15" t="str">
        <f t="shared" si="15"/>
        <v>Allerheiligen</v>
      </c>
      <c r="F77" s="38" t="str">
        <f t="shared" si="16"/>
        <v>01.11.</v>
      </c>
      <c r="G77" s="29"/>
      <c r="H77" s="47"/>
      <c r="I77" s="15">
        <f t="shared" ref="I77:I82" si="22">VALUE(L77&amp;Kalenderjahr)</f>
        <v>46327</v>
      </c>
      <c r="J77" s="486" t="s">
        <v>83</v>
      </c>
      <c r="K77" s="486"/>
      <c r="L77" s="510" t="s">
        <v>82</v>
      </c>
      <c r="M77" s="510"/>
      <c r="N77" s="19"/>
      <c r="O77" s="15">
        <f t="shared" ref="O77:O82" si="23">VALUE(R77&amp;Kalenderjahr)</f>
        <v>46249</v>
      </c>
      <c r="P77" s="486" t="s">
        <v>85</v>
      </c>
      <c r="Q77" s="486"/>
      <c r="R77" s="510" t="s">
        <v>84</v>
      </c>
      <c r="S77" s="510"/>
      <c r="T77" s="19"/>
      <c r="U77" s="194">
        <f t="shared" si="17"/>
        <v>-2026</v>
      </c>
      <c r="V77" s="518" t="s">
        <v>44</v>
      </c>
      <c r="W77" s="518"/>
      <c r="X77" s="519" t="s">
        <v>44</v>
      </c>
      <c r="Y77" s="519"/>
      <c r="Z77" s="19"/>
      <c r="AA77" s="194">
        <f t="shared" si="6"/>
        <v>-2026</v>
      </c>
      <c r="AB77" s="518" t="s">
        <v>44</v>
      </c>
      <c r="AC77" s="518"/>
      <c r="AD77" s="519" t="s">
        <v>44</v>
      </c>
      <c r="AE77" s="519"/>
      <c r="AF77" s="19"/>
      <c r="AG77" s="194">
        <f t="shared" si="7"/>
        <v>-2026</v>
      </c>
      <c r="AH77" s="518" t="s">
        <v>44</v>
      </c>
      <c r="AI77" s="518"/>
      <c r="AJ77" s="519" t="s">
        <v>44</v>
      </c>
      <c r="AK77" s="519"/>
      <c r="AL77" s="19"/>
      <c r="AM77" s="194">
        <f t="shared" si="8"/>
        <v>-2026</v>
      </c>
      <c r="AN77" s="518" t="s">
        <v>44</v>
      </c>
      <c r="AO77" s="518"/>
      <c r="AP77" s="519" t="s">
        <v>44</v>
      </c>
      <c r="AQ77" s="519"/>
      <c r="AR77" s="19"/>
      <c r="AS77" s="194">
        <f t="shared" si="18"/>
        <v>-2026</v>
      </c>
      <c r="AT77" s="532" t="s">
        <v>44</v>
      </c>
      <c r="AU77" s="532"/>
      <c r="AV77" s="533" t="s">
        <v>44</v>
      </c>
      <c r="AW77" s="533"/>
      <c r="AX77" s="19"/>
      <c r="AY77" s="194">
        <f t="shared" si="9"/>
        <v>-2026</v>
      </c>
      <c r="AZ77" s="518" t="s">
        <v>44</v>
      </c>
      <c r="BA77" s="518"/>
      <c r="BB77" s="519" t="s">
        <v>44</v>
      </c>
      <c r="BC77" s="519"/>
      <c r="BD77" s="46"/>
      <c r="BE77" s="29"/>
      <c r="BF77" s="54"/>
      <c r="BG77" s="194">
        <f t="shared" si="10"/>
        <v>-2026</v>
      </c>
      <c r="BH77" s="518" t="s">
        <v>44</v>
      </c>
      <c r="BI77" s="518"/>
      <c r="BJ77" s="519" t="s">
        <v>44</v>
      </c>
      <c r="BK77" s="519"/>
      <c r="BL77" s="17"/>
      <c r="BM77" s="194">
        <f t="shared" si="19"/>
        <v>-2026</v>
      </c>
      <c r="BN77" s="518" t="s">
        <v>44</v>
      </c>
      <c r="BO77" s="518"/>
      <c r="BP77" s="519" t="s">
        <v>44</v>
      </c>
      <c r="BQ77" s="519"/>
      <c r="BR77" s="17"/>
      <c r="BS77" s="194">
        <f t="shared" si="20"/>
        <v>-2026</v>
      </c>
      <c r="BT77" s="518" t="s">
        <v>44</v>
      </c>
      <c r="BU77" s="518"/>
      <c r="BV77" s="519" t="s">
        <v>44</v>
      </c>
      <c r="BW77" s="519"/>
      <c r="BX77" s="17"/>
      <c r="BY77" s="15">
        <f t="shared" si="21"/>
        <v>46327</v>
      </c>
      <c r="BZ77" s="486" t="s">
        <v>83</v>
      </c>
      <c r="CA77" s="486"/>
      <c r="CB77" s="510" t="s">
        <v>82</v>
      </c>
      <c r="CC77" s="510"/>
      <c r="CD77" s="17"/>
      <c r="CE77" s="194">
        <f t="shared" ref="CE77:CE82" si="24">VALUE(CH77&amp;Kalenderjahr)</f>
        <v>-2026</v>
      </c>
      <c r="CF77" s="518" t="s">
        <v>44</v>
      </c>
      <c r="CG77" s="518"/>
      <c r="CH77" s="519" t="s">
        <v>44</v>
      </c>
      <c r="CI77" s="519"/>
      <c r="CJ77" s="17"/>
      <c r="CK77" s="194">
        <f t="shared" si="11"/>
        <v>-2026</v>
      </c>
      <c r="CL77" s="532" t="s">
        <v>44</v>
      </c>
      <c r="CM77" s="532"/>
      <c r="CN77" s="533" t="s">
        <v>44</v>
      </c>
      <c r="CO77" s="533"/>
      <c r="CP77" s="17"/>
      <c r="CQ77" s="194">
        <f t="shared" si="12"/>
        <v>-2026</v>
      </c>
      <c r="CR77" s="518" t="s">
        <v>44</v>
      </c>
      <c r="CS77" s="518"/>
      <c r="CT77" s="519" t="s">
        <v>44</v>
      </c>
      <c r="CU77" s="519"/>
      <c r="CV77" s="17"/>
      <c r="CW77" s="194">
        <f t="shared" si="13"/>
        <v>-2026</v>
      </c>
      <c r="CX77" s="518" t="s">
        <v>44</v>
      </c>
      <c r="CY77" s="518"/>
      <c r="CZ77" s="519" t="s">
        <v>44</v>
      </c>
      <c r="DA77" s="519"/>
      <c r="DB77" s="53"/>
      <c r="DC77" s="29"/>
    </row>
    <row r="78" spans="1:107" x14ac:dyDescent="0.25">
      <c r="A78" s="560"/>
      <c r="B78" s="29"/>
      <c r="C78" s="499"/>
      <c r="D78" s="15">
        <f t="shared" si="14"/>
        <v>-2026</v>
      </c>
      <c r="E78" s="15" t="str">
        <f t="shared" si="15"/>
        <v xml:space="preserve"> -</v>
      </c>
      <c r="F78" s="38" t="str">
        <f t="shared" si="16"/>
        <v xml:space="preserve"> -</v>
      </c>
      <c r="G78" s="29"/>
      <c r="H78" s="47"/>
      <c r="I78" s="194">
        <f t="shared" si="22"/>
        <v>-2026</v>
      </c>
      <c r="J78" s="506" t="s">
        <v>44</v>
      </c>
      <c r="K78" s="507"/>
      <c r="L78" s="508" t="s">
        <v>44</v>
      </c>
      <c r="M78" s="509"/>
      <c r="N78" s="19"/>
      <c r="O78" s="15">
        <f t="shared" si="23"/>
        <v>46327</v>
      </c>
      <c r="P78" s="486" t="s">
        <v>83</v>
      </c>
      <c r="Q78" s="486"/>
      <c r="R78" s="510" t="s">
        <v>82</v>
      </c>
      <c r="S78" s="510"/>
      <c r="T78" s="19"/>
      <c r="U78" s="194">
        <f t="shared" si="17"/>
        <v>-2026</v>
      </c>
      <c r="V78" s="518" t="s">
        <v>44</v>
      </c>
      <c r="W78" s="518"/>
      <c r="X78" s="519" t="s">
        <v>44</v>
      </c>
      <c r="Y78" s="519"/>
      <c r="Z78" s="19"/>
      <c r="AA78" s="194">
        <f t="shared" si="6"/>
        <v>-2026</v>
      </c>
      <c r="AB78" s="518" t="s">
        <v>44</v>
      </c>
      <c r="AC78" s="518"/>
      <c r="AD78" s="519" t="s">
        <v>44</v>
      </c>
      <c r="AE78" s="519"/>
      <c r="AF78" s="19"/>
      <c r="AG78" s="194">
        <f t="shared" si="7"/>
        <v>-2026</v>
      </c>
      <c r="AH78" s="518" t="s">
        <v>44</v>
      </c>
      <c r="AI78" s="518"/>
      <c r="AJ78" s="519" t="s">
        <v>44</v>
      </c>
      <c r="AK78" s="519"/>
      <c r="AL78" s="19"/>
      <c r="AM78" s="194">
        <f t="shared" si="8"/>
        <v>-2026</v>
      </c>
      <c r="AN78" s="518" t="s">
        <v>44</v>
      </c>
      <c r="AO78" s="518"/>
      <c r="AP78" s="519" t="s">
        <v>44</v>
      </c>
      <c r="AQ78" s="519"/>
      <c r="AR78" s="19"/>
      <c r="AS78" s="194">
        <f t="shared" si="18"/>
        <v>-2026</v>
      </c>
      <c r="AT78" s="532" t="s">
        <v>44</v>
      </c>
      <c r="AU78" s="532"/>
      <c r="AV78" s="533" t="s">
        <v>44</v>
      </c>
      <c r="AW78" s="533"/>
      <c r="AX78" s="19"/>
      <c r="AY78" s="194">
        <f t="shared" si="9"/>
        <v>-2026</v>
      </c>
      <c r="AZ78" s="518" t="s">
        <v>44</v>
      </c>
      <c r="BA78" s="518"/>
      <c r="BB78" s="519" t="s">
        <v>44</v>
      </c>
      <c r="BC78" s="519"/>
      <c r="BD78" s="46"/>
      <c r="BE78" s="29"/>
      <c r="BF78" s="54"/>
      <c r="BG78" s="194">
        <f t="shared" si="10"/>
        <v>-2026</v>
      </c>
      <c r="BH78" s="518" t="s">
        <v>44</v>
      </c>
      <c r="BI78" s="518"/>
      <c r="BJ78" s="519" t="s">
        <v>44</v>
      </c>
      <c r="BK78" s="519"/>
      <c r="BL78" s="17"/>
      <c r="BM78" s="194">
        <f t="shared" si="19"/>
        <v>-2026</v>
      </c>
      <c r="BN78" s="518" t="s">
        <v>44</v>
      </c>
      <c r="BO78" s="518"/>
      <c r="BP78" s="519" t="s">
        <v>44</v>
      </c>
      <c r="BQ78" s="519"/>
      <c r="BR78" s="17"/>
      <c r="BS78" s="194">
        <f t="shared" si="20"/>
        <v>-2026</v>
      </c>
      <c r="BT78" s="518" t="s">
        <v>44</v>
      </c>
      <c r="BU78" s="518"/>
      <c r="BV78" s="519" t="s">
        <v>44</v>
      </c>
      <c r="BW78" s="519"/>
      <c r="BX78" s="17"/>
      <c r="BY78" s="194">
        <f t="shared" si="21"/>
        <v>-2026</v>
      </c>
      <c r="BZ78" s="532" t="s">
        <v>44</v>
      </c>
      <c r="CA78" s="532"/>
      <c r="CB78" s="533" t="s">
        <v>44</v>
      </c>
      <c r="CC78" s="533"/>
      <c r="CD78" s="17"/>
      <c r="CE78" s="194">
        <f t="shared" si="24"/>
        <v>-2026</v>
      </c>
      <c r="CF78" s="518" t="s">
        <v>44</v>
      </c>
      <c r="CG78" s="518"/>
      <c r="CH78" s="519" t="s">
        <v>44</v>
      </c>
      <c r="CI78" s="519"/>
      <c r="CJ78" s="17"/>
      <c r="CK78" s="194">
        <f t="shared" si="11"/>
        <v>-2026</v>
      </c>
      <c r="CL78" s="532" t="s">
        <v>44</v>
      </c>
      <c r="CM78" s="532"/>
      <c r="CN78" s="533" t="s">
        <v>44</v>
      </c>
      <c r="CO78" s="533"/>
      <c r="CP78" s="17"/>
      <c r="CQ78" s="194">
        <f t="shared" si="12"/>
        <v>-2026</v>
      </c>
      <c r="CR78" s="518" t="s">
        <v>44</v>
      </c>
      <c r="CS78" s="518"/>
      <c r="CT78" s="519" t="s">
        <v>44</v>
      </c>
      <c r="CU78" s="519"/>
      <c r="CV78" s="17"/>
      <c r="CW78" s="194">
        <f t="shared" si="13"/>
        <v>-2026</v>
      </c>
      <c r="CX78" s="518" t="s">
        <v>44</v>
      </c>
      <c r="CY78" s="518"/>
      <c r="CZ78" s="519" t="s">
        <v>44</v>
      </c>
      <c r="DA78" s="519"/>
      <c r="DB78" s="53"/>
      <c r="DC78" s="29"/>
    </row>
    <row r="79" spans="1:107" x14ac:dyDescent="0.25">
      <c r="A79" s="560"/>
      <c r="B79" s="29"/>
      <c r="C79" s="499"/>
      <c r="D79" s="15">
        <f t="shared" si="14"/>
        <v>-2026</v>
      </c>
      <c r="E79" s="15" t="str">
        <f t="shared" si="15"/>
        <v xml:space="preserve"> -</v>
      </c>
      <c r="F79" s="38" t="str">
        <f t="shared" si="16"/>
        <v xml:space="preserve"> -</v>
      </c>
      <c r="G79" s="31"/>
      <c r="H79" s="59"/>
      <c r="I79" s="194">
        <f t="shared" si="22"/>
        <v>-2026</v>
      </c>
      <c r="J79" s="506" t="s">
        <v>44</v>
      </c>
      <c r="K79" s="507"/>
      <c r="L79" s="508" t="s">
        <v>44</v>
      </c>
      <c r="M79" s="509"/>
      <c r="N79" s="19"/>
      <c r="O79" s="194">
        <f t="shared" si="23"/>
        <v>-2026</v>
      </c>
      <c r="P79" s="518" t="s">
        <v>44</v>
      </c>
      <c r="Q79" s="518"/>
      <c r="R79" s="519" t="s">
        <v>44</v>
      </c>
      <c r="S79" s="519"/>
      <c r="T79" s="19"/>
      <c r="U79" s="194">
        <f t="shared" si="17"/>
        <v>-2026</v>
      </c>
      <c r="V79" s="518" t="s">
        <v>44</v>
      </c>
      <c r="W79" s="518"/>
      <c r="X79" s="519" t="s">
        <v>44</v>
      </c>
      <c r="Y79" s="519"/>
      <c r="Z79" s="19"/>
      <c r="AA79" s="194">
        <f t="shared" si="6"/>
        <v>-2026</v>
      </c>
      <c r="AB79" s="518" t="s">
        <v>44</v>
      </c>
      <c r="AC79" s="518"/>
      <c r="AD79" s="519" t="s">
        <v>44</v>
      </c>
      <c r="AE79" s="519"/>
      <c r="AF79" s="19"/>
      <c r="AG79" s="194">
        <f t="shared" si="7"/>
        <v>-2026</v>
      </c>
      <c r="AH79" s="518" t="s">
        <v>44</v>
      </c>
      <c r="AI79" s="518"/>
      <c r="AJ79" s="519" t="s">
        <v>44</v>
      </c>
      <c r="AK79" s="519"/>
      <c r="AL79" s="19"/>
      <c r="AM79" s="194">
        <f t="shared" si="8"/>
        <v>-2026</v>
      </c>
      <c r="AN79" s="518" t="s">
        <v>44</v>
      </c>
      <c r="AO79" s="518"/>
      <c r="AP79" s="519" t="s">
        <v>44</v>
      </c>
      <c r="AQ79" s="519"/>
      <c r="AR79" s="19"/>
      <c r="AS79" s="194">
        <f t="shared" si="18"/>
        <v>-2026</v>
      </c>
      <c r="AT79" s="532" t="s">
        <v>44</v>
      </c>
      <c r="AU79" s="532"/>
      <c r="AV79" s="533" t="s">
        <v>44</v>
      </c>
      <c r="AW79" s="533"/>
      <c r="AX79" s="19"/>
      <c r="AY79" s="194">
        <f t="shared" si="9"/>
        <v>-2026</v>
      </c>
      <c r="AZ79" s="518" t="s">
        <v>44</v>
      </c>
      <c r="BA79" s="518"/>
      <c r="BB79" s="519" t="s">
        <v>44</v>
      </c>
      <c r="BC79" s="519"/>
      <c r="BD79" s="46"/>
      <c r="BE79" s="29"/>
      <c r="BF79" s="54"/>
      <c r="BG79" s="194">
        <f t="shared" si="10"/>
        <v>-2026</v>
      </c>
      <c r="BH79" s="518" t="s">
        <v>44</v>
      </c>
      <c r="BI79" s="518"/>
      <c r="BJ79" s="519" t="s">
        <v>44</v>
      </c>
      <c r="BK79" s="519"/>
      <c r="BL79" s="17"/>
      <c r="BM79" s="194">
        <f t="shared" si="19"/>
        <v>-2026</v>
      </c>
      <c r="BN79" s="518" t="s">
        <v>44</v>
      </c>
      <c r="BO79" s="518"/>
      <c r="BP79" s="519" t="s">
        <v>44</v>
      </c>
      <c r="BQ79" s="519"/>
      <c r="BR79" s="17"/>
      <c r="BS79" s="194">
        <f t="shared" si="20"/>
        <v>-2026</v>
      </c>
      <c r="BT79" s="518" t="s">
        <v>44</v>
      </c>
      <c r="BU79" s="518"/>
      <c r="BV79" s="519" t="s">
        <v>44</v>
      </c>
      <c r="BW79" s="519"/>
      <c r="BX79" s="17"/>
      <c r="BY79" s="194">
        <f t="shared" si="21"/>
        <v>-2026</v>
      </c>
      <c r="BZ79" s="532" t="s">
        <v>44</v>
      </c>
      <c r="CA79" s="532"/>
      <c r="CB79" s="533" t="s">
        <v>44</v>
      </c>
      <c r="CC79" s="533"/>
      <c r="CD79" s="17"/>
      <c r="CE79" s="194">
        <f t="shared" si="24"/>
        <v>-2026</v>
      </c>
      <c r="CF79" s="518" t="s">
        <v>44</v>
      </c>
      <c r="CG79" s="518"/>
      <c r="CH79" s="519" t="s">
        <v>44</v>
      </c>
      <c r="CI79" s="519"/>
      <c r="CJ79" s="17"/>
      <c r="CK79" s="194">
        <f t="shared" si="11"/>
        <v>-2026</v>
      </c>
      <c r="CL79" s="532" t="s">
        <v>44</v>
      </c>
      <c r="CM79" s="532"/>
      <c r="CN79" s="533" t="s">
        <v>44</v>
      </c>
      <c r="CO79" s="533"/>
      <c r="CP79" s="17"/>
      <c r="CQ79" s="194">
        <f t="shared" si="12"/>
        <v>-2026</v>
      </c>
      <c r="CR79" s="518" t="s">
        <v>44</v>
      </c>
      <c r="CS79" s="518"/>
      <c r="CT79" s="519" t="s">
        <v>44</v>
      </c>
      <c r="CU79" s="519"/>
      <c r="CV79" s="17"/>
      <c r="CW79" s="194">
        <f t="shared" si="13"/>
        <v>-2026</v>
      </c>
      <c r="CX79" s="518" t="s">
        <v>44</v>
      </c>
      <c r="CY79" s="518"/>
      <c r="CZ79" s="519" t="s">
        <v>44</v>
      </c>
      <c r="DA79" s="519"/>
      <c r="DB79" s="53"/>
      <c r="DC79" s="29"/>
    </row>
    <row r="80" spans="1:107" x14ac:dyDescent="0.25">
      <c r="A80" s="560"/>
      <c r="B80" s="29"/>
      <c r="C80" s="499"/>
      <c r="D80" s="15">
        <f t="shared" si="14"/>
        <v>-2026</v>
      </c>
      <c r="E80" s="15" t="str">
        <f t="shared" si="15"/>
        <v xml:space="preserve"> -  </v>
      </c>
      <c r="F80" s="38" t="str">
        <f t="shared" si="16"/>
        <v xml:space="preserve"> -</v>
      </c>
      <c r="G80" s="31"/>
      <c r="H80" s="59"/>
      <c r="I80" s="194">
        <f t="shared" si="22"/>
        <v>-2026</v>
      </c>
      <c r="J80" s="506" t="s">
        <v>129</v>
      </c>
      <c r="K80" s="507"/>
      <c r="L80" s="508" t="s">
        <v>44</v>
      </c>
      <c r="M80" s="509"/>
      <c r="N80" s="19"/>
      <c r="O80" s="194">
        <f t="shared" si="23"/>
        <v>-2026</v>
      </c>
      <c r="P80" s="518" t="s">
        <v>44</v>
      </c>
      <c r="Q80" s="518"/>
      <c r="R80" s="519" t="s">
        <v>44</v>
      </c>
      <c r="S80" s="519"/>
      <c r="T80" s="19"/>
      <c r="U80" s="194">
        <f t="shared" si="17"/>
        <v>-2026</v>
      </c>
      <c r="V80" s="518" t="s">
        <v>44</v>
      </c>
      <c r="W80" s="518"/>
      <c r="X80" s="519" t="s">
        <v>44</v>
      </c>
      <c r="Y80" s="519"/>
      <c r="Z80" s="19"/>
      <c r="AA80" s="194">
        <f t="shared" si="6"/>
        <v>-2026</v>
      </c>
      <c r="AB80" s="518" t="s">
        <v>44</v>
      </c>
      <c r="AC80" s="518"/>
      <c r="AD80" s="519" t="s">
        <v>44</v>
      </c>
      <c r="AE80" s="519"/>
      <c r="AF80" s="19"/>
      <c r="AG80" s="194">
        <f t="shared" si="7"/>
        <v>-2026</v>
      </c>
      <c r="AH80" s="518" t="s">
        <v>44</v>
      </c>
      <c r="AI80" s="518"/>
      <c r="AJ80" s="519" t="s">
        <v>44</v>
      </c>
      <c r="AK80" s="519"/>
      <c r="AL80" s="19"/>
      <c r="AM80" s="194">
        <f t="shared" si="8"/>
        <v>-2026</v>
      </c>
      <c r="AN80" s="518" t="s">
        <v>44</v>
      </c>
      <c r="AO80" s="518"/>
      <c r="AP80" s="519" t="s">
        <v>44</v>
      </c>
      <c r="AQ80" s="519"/>
      <c r="AR80" s="19"/>
      <c r="AS80" s="194">
        <f t="shared" si="18"/>
        <v>-2026</v>
      </c>
      <c r="AT80" s="532" t="s">
        <v>44</v>
      </c>
      <c r="AU80" s="532"/>
      <c r="AV80" s="533" t="s">
        <v>44</v>
      </c>
      <c r="AW80" s="533"/>
      <c r="AX80" s="19"/>
      <c r="AY80" s="194">
        <f t="shared" si="9"/>
        <v>-2026</v>
      </c>
      <c r="AZ80" s="518" t="s">
        <v>44</v>
      </c>
      <c r="BA80" s="518"/>
      <c r="BB80" s="519" t="s">
        <v>44</v>
      </c>
      <c r="BC80" s="519"/>
      <c r="BD80" s="46"/>
      <c r="BE80" s="29"/>
      <c r="BF80" s="54"/>
      <c r="BG80" s="194">
        <f t="shared" si="10"/>
        <v>-2026</v>
      </c>
      <c r="BH80" s="518" t="s">
        <v>44</v>
      </c>
      <c r="BI80" s="518"/>
      <c r="BJ80" s="519" t="s">
        <v>44</v>
      </c>
      <c r="BK80" s="519"/>
      <c r="BL80" s="17"/>
      <c r="BM80" s="194">
        <f t="shared" si="19"/>
        <v>-2026</v>
      </c>
      <c r="BN80" s="518" t="s">
        <v>44</v>
      </c>
      <c r="BO80" s="518"/>
      <c r="BP80" s="519" t="s">
        <v>44</v>
      </c>
      <c r="BQ80" s="519"/>
      <c r="BR80" s="17"/>
      <c r="BS80" s="194">
        <f t="shared" si="20"/>
        <v>-2026</v>
      </c>
      <c r="BT80" s="518" t="s">
        <v>44</v>
      </c>
      <c r="BU80" s="518"/>
      <c r="BV80" s="519" t="s">
        <v>44</v>
      </c>
      <c r="BW80" s="519"/>
      <c r="BX80" s="17"/>
      <c r="BY80" s="194">
        <f t="shared" si="21"/>
        <v>-2026</v>
      </c>
      <c r="BZ80" s="532" t="s">
        <v>44</v>
      </c>
      <c r="CA80" s="532"/>
      <c r="CB80" s="533" t="s">
        <v>44</v>
      </c>
      <c r="CC80" s="533"/>
      <c r="CD80" s="17"/>
      <c r="CE80" s="194">
        <f t="shared" si="24"/>
        <v>-2026</v>
      </c>
      <c r="CF80" s="518" t="s">
        <v>44</v>
      </c>
      <c r="CG80" s="518"/>
      <c r="CH80" s="519" t="s">
        <v>44</v>
      </c>
      <c r="CI80" s="519"/>
      <c r="CJ80" s="17"/>
      <c r="CK80" s="194">
        <f t="shared" si="11"/>
        <v>-2026</v>
      </c>
      <c r="CL80" s="532" t="s">
        <v>44</v>
      </c>
      <c r="CM80" s="532"/>
      <c r="CN80" s="533" t="s">
        <v>44</v>
      </c>
      <c r="CO80" s="533"/>
      <c r="CP80" s="17"/>
      <c r="CQ80" s="194">
        <f t="shared" si="12"/>
        <v>-2026</v>
      </c>
      <c r="CR80" s="518" t="s">
        <v>44</v>
      </c>
      <c r="CS80" s="518"/>
      <c r="CT80" s="519" t="s">
        <v>44</v>
      </c>
      <c r="CU80" s="519"/>
      <c r="CV80" s="17"/>
      <c r="CW80" s="194">
        <f t="shared" si="13"/>
        <v>-2026</v>
      </c>
      <c r="CX80" s="518" t="s">
        <v>44</v>
      </c>
      <c r="CY80" s="518"/>
      <c r="CZ80" s="519" t="s">
        <v>44</v>
      </c>
      <c r="DA80" s="519"/>
      <c r="DB80" s="53"/>
      <c r="DC80" s="29"/>
    </row>
    <row r="81" spans="1:107" x14ac:dyDescent="0.25">
      <c r="A81" s="560"/>
      <c r="B81" s="29"/>
      <c r="C81" s="499"/>
      <c r="D81" s="15">
        <f t="shared" si="14"/>
        <v>-2026</v>
      </c>
      <c r="E81" s="15" t="str">
        <f t="shared" si="15"/>
        <v xml:space="preserve"> -</v>
      </c>
      <c r="F81" s="38" t="str">
        <f t="shared" si="16"/>
        <v xml:space="preserve"> -</v>
      </c>
      <c r="G81" s="31"/>
      <c r="H81" s="59"/>
      <c r="I81" s="194">
        <f t="shared" si="22"/>
        <v>-2026</v>
      </c>
      <c r="J81" s="506" t="s">
        <v>44</v>
      </c>
      <c r="K81" s="507"/>
      <c r="L81" s="508" t="s">
        <v>44</v>
      </c>
      <c r="M81" s="509"/>
      <c r="N81" s="19"/>
      <c r="O81" s="194">
        <f t="shared" si="23"/>
        <v>-2026</v>
      </c>
      <c r="P81" s="518" t="s">
        <v>44</v>
      </c>
      <c r="Q81" s="518"/>
      <c r="R81" s="519" t="s">
        <v>44</v>
      </c>
      <c r="S81" s="519"/>
      <c r="T81" s="19"/>
      <c r="U81" s="194">
        <f t="shared" si="17"/>
        <v>-2026</v>
      </c>
      <c r="V81" s="518" t="s">
        <v>44</v>
      </c>
      <c r="W81" s="518"/>
      <c r="X81" s="519" t="s">
        <v>44</v>
      </c>
      <c r="Y81" s="519"/>
      <c r="Z81" s="19"/>
      <c r="AA81" s="194">
        <f t="shared" si="6"/>
        <v>-2026</v>
      </c>
      <c r="AB81" s="518" t="s">
        <v>44</v>
      </c>
      <c r="AC81" s="518"/>
      <c r="AD81" s="519" t="s">
        <v>44</v>
      </c>
      <c r="AE81" s="519"/>
      <c r="AF81" s="19"/>
      <c r="AG81" s="194">
        <f t="shared" si="7"/>
        <v>-2026</v>
      </c>
      <c r="AH81" s="518" t="s">
        <v>44</v>
      </c>
      <c r="AI81" s="518"/>
      <c r="AJ81" s="519" t="s">
        <v>44</v>
      </c>
      <c r="AK81" s="519"/>
      <c r="AL81" s="19"/>
      <c r="AM81" s="194">
        <f t="shared" si="8"/>
        <v>-2026</v>
      </c>
      <c r="AN81" s="518" t="s">
        <v>44</v>
      </c>
      <c r="AO81" s="518"/>
      <c r="AP81" s="519" t="s">
        <v>44</v>
      </c>
      <c r="AQ81" s="519"/>
      <c r="AR81" s="19"/>
      <c r="AS81" s="194">
        <f t="shared" si="18"/>
        <v>-2026</v>
      </c>
      <c r="AT81" s="532" t="s">
        <v>44</v>
      </c>
      <c r="AU81" s="532"/>
      <c r="AV81" s="533" t="s">
        <v>44</v>
      </c>
      <c r="AW81" s="533"/>
      <c r="AX81" s="19"/>
      <c r="AY81" s="194">
        <f t="shared" si="9"/>
        <v>-2026</v>
      </c>
      <c r="AZ81" s="518" t="s">
        <v>44</v>
      </c>
      <c r="BA81" s="518"/>
      <c r="BB81" s="519" t="s">
        <v>44</v>
      </c>
      <c r="BC81" s="519"/>
      <c r="BD81" s="46"/>
      <c r="BE81" s="29"/>
      <c r="BF81" s="54"/>
      <c r="BG81" s="194">
        <f t="shared" si="10"/>
        <v>-2026</v>
      </c>
      <c r="BH81" s="518" t="s">
        <v>44</v>
      </c>
      <c r="BI81" s="518"/>
      <c r="BJ81" s="519" t="s">
        <v>44</v>
      </c>
      <c r="BK81" s="519"/>
      <c r="BL81" s="17"/>
      <c r="BM81" s="194">
        <f t="shared" si="19"/>
        <v>-2026</v>
      </c>
      <c r="BN81" s="518" t="s">
        <v>44</v>
      </c>
      <c r="BO81" s="518"/>
      <c r="BP81" s="519" t="s">
        <v>44</v>
      </c>
      <c r="BQ81" s="519"/>
      <c r="BR81" s="17"/>
      <c r="BS81" s="194">
        <f t="shared" si="20"/>
        <v>-2026</v>
      </c>
      <c r="BT81" s="518" t="s">
        <v>44</v>
      </c>
      <c r="BU81" s="518"/>
      <c r="BV81" s="519" t="s">
        <v>44</v>
      </c>
      <c r="BW81" s="519"/>
      <c r="BX81" s="17"/>
      <c r="BY81" s="194">
        <f t="shared" si="21"/>
        <v>-2026</v>
      </c>
      <c r="BZ81" s="532" t="s">
        <v>44</v>
      </c>
      <c r="CA81" s="532"/>
      <c r="CB81" s="533" t="s">
        <v>44</v>
      </c>
      <c r="CC81" s="533"/>
      <c r="CD81" s="17"/>
      <c r="CE81" s="194">
        <f t="shared" si="24"/>
        <v>-2026</v>
      </c>
      <c r="CF81" s="518" t="s">
        <v>44</v>
      </c>
      <c r="CG81" s="518"/>
      <c r="CH81" s="519" t="s">
        <v>44</v>
      </c>
      <c r="CI81" s="519"/>
      <c r="CJ81" s="17"/>
      <c r="CK81" s="194">
        <f t="shared" si="11"/>
        <v>-2026</v>
      </c>
      <c r="CL81" s="532" t="s">
        <v>44</v>
      </c>
      <c r="CM81" s="532"/>
      <c r="CN81" s="533" t="s">
        <v>44</v>
      </c>
      <c r="CO81" s="533"/>
      <c r="CP81" s="17"/>
      <c r="CQ81" s="194">
        <f t="shared" si="12"/>
        <v>-2026</v>
      </c>
      <c r="CR81" s="518" t="s">
        <v>44</v>
      </c>
      <c r="CS81" s="518"/>
      <c r="CT81" s="519" t="s">
        <v>44</v>
      </c>
      <c r="CU81" s="519"/>
      <c r="CV81" s="17"/>
      <c r="CW81" s="194">
        <f t="shared" si="13"/>
        <v>-2026</v>
      </c>
      <c r="CX81" s="518" t="s">
        <v>44</v>
      </c>
      <c r="CY81" s="518"/>
      <c r="CZ81" s="519" t="s">
        <v>44</v>
      </c>
      <c r="DA81" s="519"/>
      <c r="DB81" s="53"/>
      <c r="DC81" s="29"/>
    </row>
    <row r="82" spans="1:107" ht="15.75" thickBot="1" x14ac:dyDescent="0.3">
      <c r="A82" s="560"/>
      <c r="B82" s="29"/>
      <c r="C82" s="500"/>
      <c r="D82" s="39">
        <f t="shared" si="14"/>
        <v>-2026</v>
      </c>
      <c r="E82" s="39" t="str">
        <f t="shared" si="15"/>
        <v xml:space="preserve"> -</v>
      </c>
      <c r="F82" s="40" t="str">
        <f t="shared" si="16"/>
        <v xml:space="preserve"> -</v>
      </c>
      <c r="G82" s="31"/>
      <c r="H82" s="59"/>
      <c r="I82" s="194">
        <f t="shared" si="22"/>
        <v>-2026</v>
      </c>
      <c r="J82" s="506" t="s">
        <v>44</v>
      </c>
      <c r="K82" s="507"/>
      <c r="L82" s="508" t="s">
        <v>44</v>
      </c>
      <c r="M82" s="509"/>
      <c r="N82" s="19"/>
      <c r="O82" s="194">
        <f t="shared" si="23"/>
        <v>-2026</v>
      </c>
      <c r="P82" s="518" t="s">
        <v>44</v>
      </c>
      <c r="Q82" s="518"/>
      <c r="R82" s="519" t="s">
        <v>44</v>
      </c>
      <c r="S82" s="519"/>
      <c r="T82" s="19"/>
      <c r="U82" s="194">
        <f t="shared" si="17"/>
        <v>-2026</v>
      </c>
      <c r="V82" s="518" t="s">
        <v>44</v>
      </c>
      <c r="W82" s="518"/>
      <c r="X82" s="519" t="s">
        <v>44</v>
      </c>
      <c r="Y82" s="519"/>
      <c r="Z82" s="19"/>
      <c r="AA82" s="194">
        <f t="shared" si="6"/>
        <v>-2026</v>
      </c>
      <c r="AB82" s="518" t="s">
        <v>44</v>
      </c>
      <c r="AC82" s="518"/>
      <c r="AD82" s="519" t="s">
        <v>44</v>
      </c>
      <c r="AE82" s="519"/>
      <c r="AF82" s="19"/>
      <c r="AG82" s="194">
        <f t="shared" si="7"/>
        <v>-2026</v>
      </c>
      <c r="AH82" s="518" t="s">
        <v>44</v>
      </c>
      <c r="AI82" s="518"/>
      <c r="AJ82" s="519" t="s">
        <v>44</v>
      </c>
      <c r="AK82" s="519"/>
      <c r="AL82" s="19"/>
      <c r="AM82" s="194">
        <f t="shared" si="8"/>
        <v>-2026</v>
      </c>
      <c r="AN82" s="518" t="s">
        <v>44</v>
      </c>
      <c r="AO82" s="518"/>
      <c r="AP82" s="519" t="s">
        <v>44</v>
      </c>
      <c r="AQ82" s="519"/>
      <c r="AR82" s="19"/>
      <c r="AS82" s="194">
        <f t="shared" si="18"/>
        <v>-2026</v>
      </c>
      <c r="AT82" s="532" t="s">
        <v>44</v>
      </c>
      <c r="AU82" s="532"/>
      <c r="AV82" s="533" t="s">
        <v>44</v>
      </c>
      <c r="AW82" s="533"/>
      <c r="AX82" s="19"/>
      <c r="AY82" s="194">
        <f t="shared" si="9"/>
        <v>-2026</v>
      </c>
      <c r="AZ82" s="518" t="s">
        <v>44</v>
      </c>
      <c r="BA82" s="518"/>
      <c r="BB82" s="519" t="s">
        <v>44</v>
      </c>
      <c r="BC82" s="519"/>
      <c r="BD82" s="46"/>
      <c r="BE82" s="29"/>
      <c r="BF82" s="54"/>
      <c r="BG82" s="194">
        <f t="shared" si="10"/>
        <v>-2026</v>
      </c>
      <c r="BH82" s="518" t="s">
        <v>44</v>
      </c>
      <c r="BI82" s="518"/>
      <c r="BJ82" s="519" t="s">
        <v>44</v>
      </c>
      <c r="BK82" s="519"/>
      <c r="BL82" s="17"/>
      <c r="BM82" s="194">
        <f t="shared" si="19"/>
        <v>-2026</v>
      </c>
      <c r="BN82" s="518" t="s">
        <v>44</v>
      </c>
      <c r="BO82" s="518"/>
      <c r="BP82" s="519" t="s">
        <v>44</v>
      </c>
      <c r="BQ82" s="519"/>
      <c r="BR82" s="17"/>
      <c r="BS82" s="194">
        <f t="shared" si="20"/>
        <v>-2026</v>
      </c>
      <c r="BT82" s="518" t="s">
        <v>44</v>
      </c>
      <c r="BU82" s="518"/>
      <c r="BV82" s="519" t="s">
        <v>44</v>
      </c>
      <c r="BW82" s="519"/>
      <c r="BX82" s="17"/>
      <c r="BY82" s="194">
        <f t="shared" si="21"/>
        <v>-2026</v>
      </c>
      <c r="BZ82" s="532" t="s">
        <v>44</v>
      </c>
      <c r="CA82" s="532"/>
      <c r="CB82" s="533" t="s">
        <v>44</v>
      </c>
      <c r="CC82" s="533"/>
      <c r="CD82" s="17"/>
      <c r="CE82" s="194">
        <f t="shared" si="24"/>
        <v>-2026</v>
      </c>
      <c r="CF82" s="518" t="s">
        <v>44</v>
      </c>
      <c r="CG82" s="518"/>
      <c r="CH82" s="519" t="s">
        <v>44</v>
      </c>
      <c r="CI82" s="519"/>
      <c r="CJ82" s="17"/>
      <c r="CK82" s="194">
        <f t="shared" si="11"/>
        <v>-2026</v>
      </c>
      <c r="CL82" s="532" t="s">
        <v>149</v>
      </c>
      <c r="CM82" s="532"/>
      <c r="CN82" s="533" t="s">
        <v>44</v>
      </c>
      <c r="CO82" s="533"/>
      <c r="CP82" s="17"/>
      <c r="CQ82" s="194">
        <f t="shared" si="12"/>
        <v>-2026</v>
      </c>
      <c r="CR82" s="518" t="s">
        <v>44</v>
      </c>
      <c r="CS82" s="518"/>
      <c r="CT82" s="519" t="s">
        <v>44</v>
      </c>
      <c r="CU82" s="519"/>
      <c r="CV82" s="17"/>
      <c r="CW82" s="194">
        <f t="shared" si="13"/>
        <v>-2026</v>
      </c>
      <c r="CX82" s="518" t="s">
        <v>44</v>
      </c>
      <c r="CY82" s="518"/>
      <c r="CZ82" s="519" t="s">
        <v>44</v>
      </c>
      <c r="DA82" s="519"/>
      <c r="DB82" s="53"/>
      <c r="DC82" s="29"/>
    </row>
    <row r="83" spans="1:107" x14ac:dyDescent="0.25">
      <c r="A83" s="560"/>
      <c r="B83" s="29"/>
      <c r="C83" s="29"/>
      <c r="D83" s="29"/>
      <c r="E83" s="29"/>
      <c r="F83" s="29"/>
      <c r="G83" s="31"/>
      <c r="H83" s="59"/>
      <c r="I83" s="21"/>
      <c r="J83" s="504"/>
      <c r="K83" s="504"/>
      <c r="L83" s="505"/>
      <c r="M83" s="505"/>
      <c r="N83" s="19"/>
      <c r="O83" s="21"/>
      <c r="P83" s="504"/>
      <c r="Q83" s="504"/>
      <c r="R83" s="505"/>
      <c r="S83" s="505"/>
      <c r="T83" s="19"/>
      <c r="U83" s="20"/>
      <c r="V83" s="524"/>
      <c r="W83" s="524"/>
      <c r="X83" s="525"/>
      <c r="Y83" s="525"/>
      <c r="Z83" s="19"/>
      <c r="AA83" s="20"/>
      <c r="AB83" s="524"/>
      <c r="AC83" s="524"/>
      <c r="AD83" s="525"/>
      <c r="AE83" s="525"/>
      <c r="AF83" s="19"/>
      <c r="AG83" s="20"/>
      <c r="AH83" s="524"/>
      <c r="AI83" s="524"/>
      <c r="AJ83" s="525"/>
      <c r="AK83" s="525"/>
      <c r="AL83" s="19"/>
      <c r="AM83" s="20"/>
      <c r="AN83" s="524"/>
      <c r="AO83" s="524"/>
      <c r="AP83" s="525"/>
      <c r="AQ83" s="525"/>
      <c r="AR83" s="19"/>
      <c r="AS83" s="20"/>
      <c r="AT83" s="524"/>
      <c r="AU83" s="524"/>
      <c r="AV83" s="525"/>
      <c r="AW83" s="525"/>
      <c r="AX83" s="19"/>
      <c r="AY83" s="20"/>
      <c r="AZ83" s="524"/>
      <c r="BA83" s="524"/>
      <c r="BB83" s="525"/>
      <c r="BC83" s="525"/>
      <c r="BD83" s="46"/>
      <c r="BE83" s="29"/>
      <c r="BF83" s="54"/>
      <c r="BG83" s="18"/>
      <c r="BH83" s="521"/>
      <c r="BI83" s="521"/>
      <c r="BJ83" s="546"/>
      <c r="BK83" s="546"/>
      <c r="BL83" s="17"/>
      <c r="BM83" s="18"/>
      <c r="BN83" s="521"/>
      <c r="BO83" s="521"/>
      <c r="BP83" s="546"/>
      <c r="BQ83" s="546"/>
      <c r="BR83" s="17"/>
      <c r="BS83" s="18"/>
      <c r="BT83" s="521"/>
      <c r="BU83" s="521"/>
      <c r="BV83" s="546"/>
      <c r="BW83" s="546"/>
      <c r="BX83" s="17"/>
      <c r="BY83" s="18"/>
      <c r="BZ83" s="521"/>
      <c r="CA83" s="521"/>
      <c r="CB83" s="546"/>
      <c r="CC83" s="546"/>
      <c r="CD83" s="17"/>
      <c r="CE83" s="18"/>
      <c r="CF83" s="521"/>
      <c r="CG83" s="521"/>
      <c r="CH83" s="546"/>
      <c r="CI83" s="546"/>
      <c r="CJ83" s="17"/>
      <c r="CK83" s="18"/>
      <c r="CL83" s="521"/>
      <c r="CM83" s="521"/>
      <c r="CN83" s="546"/>
      <c r="CO83" s="546"/>
      <c r="CP83" s="17"/>
      <c r="CQ83" s="18"/>
      <c r="CR83" s="521"/>
      <c r="CS83" s="521"/>
      <c r="CT83" s="546"/>
      <c r="CU83" s="546"/>
      <c r="CV83" s="17"/>
      <c r="CW83" s="18"/>
      <c r="CX83" s="521"/>
      <c r="CY83" s="521"/>
      <c r="CZ83" s="546"/>
      <c r="DA83" s="546"/>
      <c r="DB83" s="53"/>
      <c r="DC83" s="29"/>
    </row>
    <row r="84" spans="1:107" ht="15.75" thickBot="1" x14ac:dyDescent="0.3">
      <c r="A84" s="560"/>
      <c r="B84" s="29"/>
      <c r="C84" s="29"/>
      <c r="D84" s="29"/>
      <c r="E84" s="29"/>
      <c r="F84" s="29"/>
      <c r="G84" s="31"/>
      <c r="H84" s="60"/>
      <c r="I84" s="61"/>
      <c r="J84" s="62"/>
      <c r="K84" s="62"/>
      <c r="L84" s="61"/>
      <c r="M84" s="61"/>
      <c r="N84" s="63"/>
      <c r="O84" s="61"/>
      <c r="P84" s="62"/>
      <c r="Q84" s="62"/>
      <c r="R84" s="61"/>
      <c r="S84" s="61"/>
      <c r="T84" s="63"/>
      <c r="U84" s="64"/>
      <c r="V84" s="65"/>
      <c r="W84" s="65"/>
      <c r="X84" s="64"/>
      <c r="Y84" s="64"/>
      <c r="Z84" s="63"/>
      <c r="AA84" s="64"/>
      <c r="AB84" s="65"/>
      <c r="AC84" s="65"/>
      <c r="AD84" s="64"/>
      <c r="AE84" s="64"/>
      <c r="AF84" s="63"/>
      <c r="AG84" s="64"/>
      <c r="AH84" s="65"/>
      <c r="AI84" s="65"/>
      <c r="AJ84" s="64"/>
      <c r="AK84" s="64"/>
      <c r="AL84" s="63"/>
      <c r="AM84" s="64"/>
      <c r="AN84" s="65"/>
      <c r="AO84" s="65"/>
      <c r="AP84" s="64"/>
      <c r="AQ84" s="64"/>
      <c r="AR84" s="63"/>
      <c r="AS84" s="64"/>
      <c r="AT84" s="65"/>
      <c r="AU84" s="65"/>
      <c r="AV84" s="64"/>
      <c r="AW84" s="64"/>
      <c r="AX84" s="63"/>
      <c r="AY84" s="64"/>
      <c r="AZ84" s="65"/>
      <c r="BA84" s="65"/>
      <c r="BB84" s="64"/>
      <c r="BC84" s="64"/>
      <c r="BD84" s="66"/>
      <c r="BE84" s="29"/>
      <c r="BF84" s="56"/>
      <c r="BG84" s="58"/>
      <c r="BH84" s="71"/>
      <c r="BI84" s="71"/>
      <c r="BJ84" s="58"/>
      <c r="BK84" s="58"/>
      <c r="BL84" s="57"/>
      <c r="BM84" s="58"/>
      <c r="BN84" s="71"/>
      <c r="BO84" s="71"/>
      <c r="BP84" s="58"/>
      <c r="BQ84" s="58"/>
      <c r="BR84" s="57"/>
      <c r="BS84" s="58"/>
      <c r="BT84" s="71"/>
      <c r="BU84" s="71"/>
      <c r="BV84" s="58"/>
      <c r="BW84" s="58"/>
      <c r="BX84" s="57"/>
      <c r="BY84" s="58"/>
      <c r="BZ84" s="71"/>
      <c r="CA84" s="71"/>
      <c r="CB84" s="58"/>
      <c r="CC84" s="58"/>
      <c r="CD84" s="57"/>
      <c r="CE84" s="58"/>
      <c r="CF84" s="71"/>
      <c r="CG84" s="71"/>
      <c r="CH84" s="58"/>
      <c r="CI84" s="58"/>
      <c r="CJ84" s="57"/>
      <c r="CK84" s="58"/>
      <c r="CL84" s="71"/>
      <c r="CM84" s="71"/>
      <c r="CN84" s="58"/>
      <c r="CO84" s="58"/>
      <c r="CP84" s="57"/>
      <c r="CQ84" s="58"/>
      <c r="CR84" s="71"/>
      <c r="CS84" s="71"/>
      <c r="CT84" s="58"/>
      <c r="CU84" s="58"/>
      <c r="CV84" s="57"/>
      <c r="CW84" s="58"/>
      <c r="CX84" s="71"/>
      <c r="CY84" s="71"/>
      <c r="CZ84" s="58"/>
      <c r="DA84" s="58"/>
      <c r="DB84" s="73"/>
      <c r="DC84" s="29"/>
    </row>
    <row r="85" spans="1:107" x14ac:dyDescent="0.25">
      <c r="A85" s="560"/>
      <c r="B85" s="29"/>
      <c r="C85" s="29"/>
      <c r="D85" s="29"/>
      <c r="E85" s="29"/>
      <c r="F85" s="29"/>
      <c r="G85" s="31"/>
      <c r="H85" s="31"/>
      <c r="I85" s="32"/>
      <c r="J85" s="33"/>
      <c r="K85" s="33"/>
      <c r="L85" s="32"/>
      <c r="M85" s="32"/>
      <c r="N85" s="29"/>
      <c r="O85" s="32"/>
      <c r="P85" s="33"/>
      <c r="Q85" s="33"/>
      <c r="R85" s="32"/>
      <c r="S85" s="32"/>
      <c r="T85" s="29"/>
      <c r="U85" s="34"/>
      <c r="V85" s="31"/>
      <c r="W85" s="31"/>
      <c r="X85" s="34"/>
      <c r="Y85" s="34"/>
      <c r="Z85" s="29"/>
      <c r="AA85" s="34"/>
      <c r="AB85" s="31"/>
      <c r="AC85" s="31"/>
      <c r="AD85" s="34"/>
      <c r="AE85" s="34"/>
      <c r="AF85" s="29"/>
      <c r="AG85" s="34"/>
      <c r="AH85" s="31"/>
      <c r="AI85" s="31"/>
      <c r="AJ85" s="34"/>
      <c r="AK85" s="34"/>
      <c r="AL85" s="29"/>
      <c r="AM85" s="34"/>
      <c r="AN85" s="31"/>
      <c r="AO85" s="31"/>
      <c r="AP85" s="34"/>
      <c r="AQ85" s="34"/>
      <c r="AR85" s="29"/>
      <c r="AS85" s="34"/>
      <c r="AT85" s="31"/>
      <c r="AU85" s="31"/>
      <c r="AV85" s="34"/>
      <c r="AW85" s="34"/>
      <c r="AX85" s="29"/>
      <c r="AY85" s="34"/>
      <c r="AZ85" s="31"/>
      <c r="BA85" s="31"/>
      <c r="BB85" s="34"/>
      <c r="BC85" s="34"/>
      <c r="BD85" s="29"/>
      <c r="BE85" s="29"/>
      <c r="BF85" s="29"/>
      <c r="BG85" s="34"/>
      <c r="BH85" s="31"/>
      <c r="BI85" s="31"/>
      <c r="BJ85" s="34"/>
      <c r="BK85" s="34"/>
      <c r="BL85" s="29"/>
      <c r="BM85" s="34"/>
      <c r="BN85" s="31"/>
      <c r="BO85" s="31"/>
      <c r="BP85" s="34"/>
      <c r="BQ85" s="34"/>
      <c r="BR85" s="29"/>
      <c r="BS85" s="34"/>
      <c r="BT85" s="31"/>
      <c r="BU85" s="31"/>
      <c r="BV85" s="34"/>
      <c r="BW85" s="34"/>
      <c r="BX85" s="29"/>
      <c r="BY85" s="34"/>
      <c r="BZ85" s="31"/>
      <c r="CA85" s="31"/>
      <c r="CB85" s="34"/>
      <c r="CC85" s="34"/>
      <c r="CD85" s="29"/>
      <c r="CE85" s="34"/>
      <c r="CF85" s="31"/>
      <c r="CG85" s="31"/>
      <c r="CH85" s="34"/>
      <c r="CI85" s="34"/>
      <c r="CJ85" s="29"/>
      <c r="CK85" s="34"/>
      <c r="CL85" s="31"/>
      <c r="CM85" s="31"/>
      <c r="CN85" s="34"/>
      <c r="CO85" s="34"/>
      <c r="CP85" s="29"/>
      <c r="CQ85" s="34"/>
      <c r="CR85" s="31"/>
      <c r="CS85" s="31"/>
      <c r="CT85" s="34"/>
      <c r="CU85" s="34"/>
      <c r="CV85" s="29"/>
      <c r="CW85" s="34"/>
      <c r="CX85" s="31"/>
      <c r="CY85" s="31"/>
      <c r="CZ85" s="34"/>
      <c r="DA85" s="34"/>
      <c r="DB85" s="29"/>
      <c r="DC85" s="29"/>
    </row>
    <row r="86" spans="1:107" ht="18.75" x14ac:dyDescent="0.3">
      <c r="A86" s="115" t="s">
        <v>146</v>
      </c>
      <c r="B86" s="92"/>
      <c r="C86" s="92"/>
      <c r="D86" s="101"/>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row>
    <row r="87" spans="1:107" ht="15.75" thickBot="1" x14ac:dyDescent="0.3">
      <c r="A87" s="561" t="s">
        <v>293</v>
      </c>
      <c r="D87" s="3"/>
    </row>
    <row r="88" spans="1:107" x14ac:dyDescent="0.25">
      <c r="A88" s="562"/>
      <c r="H88" s="124"/>
      <c r="I88" s="42"/>
      <c r="J88" s="42"/>
      <c r="K88" s="42"/>
      <c r="L88" s="42"/>
      <c r="M88" s="126"/>
      <c r="N88" s="110"/>
      <c r="O88" s="110"/>
      <c r="P88" s="478"/>
      <c r="Q88" s="478"/>
      <c r="R88" s="83"/>
      <c r="S88" s="83"/>
      <c r="T88" s="478"/>
      <c r="U88" s="478"/>
      <c r="V88" s="83"/>
      <c r="W88" s="83"/>
      <c r="X88" s="478"/>
      <c r="Y88" s="478"/>
      <c r="Z88" s="83"/>
      <c r="AA88" s="83"/>
      <c r="AB88" s="478"/>
      <c r="AC88" s="478"/>
      <c r="AD88" s="83"/>
      <c r="AE88" s="83"/>
      <c r="AF88" s="75"/>
      <c r="AG88" s="75"/>
      <c r="BB88" s="83"/>
      <c r="BC88" s="83"/>
      <c r="BD88" s="478"/>
      <c r="BE88" s="478"/>
      <c r="BF88" s="83"/>
      <c r="BG88" s="83"/>
      <c r="BH88" s="478"/>
      <c r="BI88" s="478"/>
      <c r="BJ88" s="83"/>
      <c r="BK88" s="83"/>
      <c r="BL88" s="478"/>
      <c r="BM88" s="478"/>
      <c r="BN88" s="83"/>
      <c r="BO88" s="83"/>
    </row>
    <row r="89" spans="1:107" x14ac:dyDescent="0.25">
      <c r="A89" s="562"/>
      <c r="H89" s="122"/>
      <c r="I89" s="142" t="s">
        <v>93</v>
      </c>
      <c r="J89" s="19"/>
      <c r="K89" s="19"/>
      <c r="L89" s="19"/>
      <c r="M89" s="46"/>
      <c r="N89" s="3"/>
      <c r="P89" s="82"/>
      <c r="Q89" s="82"/>
      <c r="R89" s="83"/>
      <c r="S89" s="83"/>
      <c r="T89" s="82"/>
      <c r="U89" s="82"/>
      <c r="V89" s="83"/>
      <c r="W89" s="83"/>
      <c r="X89" s="82"/>
      <c r="Y89" s="82"/>
      <c r="Z89" s="83"/>
      <c r="AA89" s="83"/>
      <c r="AB89" s="82"/>
      <c r="AC89" s="82"/>
      <c r="AD89" s="83"/>
      <c r="AE89" s="83"/>
      <c r="AF89" s="82"/>
      <c r="AG89" s="82"/>
      <c r="BB89" s="83"/>
      <c r="BC89" s="83"/>
      <c r="BD89" s="82"/>
      <c r="BE89" s="82"/>
      <c r="BF89" s="83"/>
      <c r="BG89" s="83"/>
      <c r="BH89" s="82"/>
      <c r="BI89" s="82"/>
      <c r="BJ89" s="83"/>
      <c r="BK89" s="83"/>
      <c r="BL89" s="82"/>
      <c r="BM89" s="82"/>
      <c r="BN89" s="83"/>
      <c r="BO89" s="83"/>
    </row>
    <row r="90" spans="1:107" x14ac:dyDescent="0.25">
      <c r="A90" s="562"/>
      <c r="H90" s="122"/>
      <c r="I90" s="76" t="s">
        <v>103</v>
      </c>
      <c r="J90" s="19"/>
      <c r="K90" s="19"/>
      <c r="L90" s="19"/>
      <c r="M90" s="46"/>
      <c r="N90" s="3"/>
      <c r="P90" s="82"/>
      <c r="Q90" s="82"/>
      <c r="T90" s="82"/>
      <c r="U90" s="82"/>
      <c r="X90" s="82"/>
      <c r="Y90" s="82"/>
      <c r="AB90" s="82"/>
      <c r="AC90" s="82"/>
      <c r="AF90" s="82"/>
      <c r="AG90" s="82"/>
      <c r="BD90" s="82"/>
      <c r="BE90" s="82"/>
      <c r="BH90" s="82"/>
      <c r="BI90" s="82"/>
      <c r="BL90" s="82"/>
      <c r="BM90" s="82"/>
    </row>
    <row r="91" spans="1:107" x14ac:dyDescent="0.25">
      <c r="A91" s="562"/>
      <c r="H91" s="122"/>
      <c r="I91" s="482" t="str">
        <f>IF(O96="x",P96,IF(O97="x",P97,IF(O98="x",P98,IF(O99="x",P99,IF(O100="x",P100,IF(O101="x",P101,IF(O102="x",P102,IF(O103="x",P103,"Ferien für: keine Auswahl"))))))))</f>
        <v>Baden-Württemberg</v>
      </c>
      <c r="J91" s="483"/>
      <c r="K91" s="483"/>
      <c r="L91" s="484"/>
      <c r="M91" s="46"/>
      <c r="N91" s="3"/>
      <c r="P91" s="82"/>
      <c r="Q91" s="82"/>
      <c r="T91" s="82"/>
      <c r="U91" s="82"/>
      <c r="X91" s="82"/>
      <c r="Y91" s="82"/>
      <c r="AB91" s="82"/>
      <c r="AC91" s="82"/>
      <c r="AF91" s="82"/>
      <c r="AG91" s="82"/>
      <c r="BD91" s="82"/>
      <c r="BE91" s="82"/>
      <c r="BH91" s="82"/>
      <c r="BI91" s="82"/>
      <c r="BL91" s="82"/>
      <c r="BM91" s="82"/>
    </row>
    <row r="92" spans="1:107" x14ac:dyDescent="0.25">
      <c r="A92" s="562"/>
      <c r="D92" s="24"/>
      <c r="E92" s="24"/>
      <c r="F92" s="83"/>
      <c r="G92" s="82"/>
      <c r="H92" s="122"/>
      <c r="I92" s="80" t="s">
        <v>32</v>
      </c>
      <c r="J92" s="81"/>
      <c r="K92" s="74" t="s">
        <v>36</v>
      </c>
      <c r="L92" s="74" t="s">
        <v>35</v>
      </c>
      <c r="M92" s="46"/>
      <c r="N92" s="3"/>
      <c r="O92" s="157" t="s">
        <v>135</v>
      </c>
      <c r="Q92" s="3"/>
      <c r="T92" s="3"/>
      <c r="W92" s="3"/>
      <c r="Z92" s="3"/>
      <c r="AC92" s="3"/>
      <c r="AF92" s="3"/>
    </row>
    <row r="93" spans="1:107" x14ac:dyDescent="0.25">
      <c r="A93" s="562"/>
      <c r="D93" s="24"/>
      <c r="E93" s="24"/>
      <c r="F93" s="83"/>
      <c r="G93" s="82"/>
      <c r="H93" s="122"/>
      <c r="I93" s="78" t="s">
        <v>106</v>
      </c>
      <c r="J93" s="79"/>
      <c r="K93" s="15">
        <f>IF($O$96="x",R96,IF($O$97="x",R97,IF($O$98="x",R98,IF($O$99="x",R99,IF($O$100="x",R100,IF($O$101="x",R101,IF($O$102="x",R102,IF($O$103="x",R103,))))))))</f>
        <v>46013</v>
      </c>
      <c r="L93" s="15">
        <f>IF($O$96="x",S96,IF($O$97="x",S97,IF($O$98="x",S98,IF($O$99="x",S99,IF($O$100="x",S100,IF($O$101="x",S101,IF($O$102="x",S102,IF($O$103="x",S103,))))))))</f>
        <v>46027</v>
      </c>
      <c r="M93" s="46"/>
      <c r="N93" s="3"/>
      <c r="O93" s="157" t="s">
        <v>136</v>
      </c>
      <c r="Q93" s="3"/>
      <c r="T93" s="3"/>
      <c r="W93" s="3"/>
      <c r="Z93" s="3"/>
      <c r="AC93" s="3"/>
      <c r="AF93" s="3"/>
    </row>
    <row r="94" spans="1:107" ht="15.75" thickBot="1" x14ac:dyDescent="0.3">
      <c r="A94" s="562"/>
      <c r="H94" s="122"/>
      <c r="I94" s="78" t="s">
        <v>33</v>
      </c>
      <c r="J94" s="79"/>
      <c r="K94" s="15" t="str">
        <f>IF($O$96="x",T96,IF($O$97="x",T97,IF($O$98="x",T98,IF($O$99="x",T99,IF($O$100="x",T100,IF($O$101="x",T101,IF($O$102="x",T102,IF($O$103="x",T103,))))))))</f>
        <v>-</v>
      </c>
      <c r="L94" s="15" t="str">
        <f>IF($O$96="x",U96,IF($O$97="x",U97,IF($O$98="x",U98,IF($O$99="x",U99,IF($O$100="x",U100,IF($O$101="x",U101,IF($O$102="x",U102,IF($O$103="x",U103,))))))))</f>
        <v>-</v>
      </c>
      <c r="M94" s="46"/>
      <c r="N94" s="3"/>
      <c r="O94" s="157" t="s">
        <v>134</v>
      </c>
      <c r="Q94" s="3"/>
      <c r="T94" s="3"/>
      <c r="W94" s="3"/>
      <c r="Z94" s="3"/>
      <c r="AC94" s="3"/>
      <c r="AF94" s="3"/>
      <c r="AI94" t="s">
        <v>282</v>
      </c>
      <c r="AZ94" t="s">
        <v>287</v>
      </c>
      <c r="BQ94" t="s">
        <v>294</v>
      </c>
    </row>
    <row r="95" spans="1:107" ht="15.75" thickBot="1" x14ac:dyDescent="0.3">
      <c r="A95" s="562"/>
      <c r="H95" s="122"/>
      <c r="I95" s="78" t="s">
        <v>34</v>
      </c>
      <c r="J95" s="79"/>
      <c r="K95" s="15">
        <f>IF($O$96="x",V96,IF($O$97="x",V97,IF($O$98="x",V98,IF($O$99="x",V99,IF($O$100="x",V100,IF($O$101="x",V101,IF($O$102="x",V102,IF($O$103="x",V103,))))))))</f>
        <v>46111</v>
      </c>
      <c r="L95" s="15">
        <f>IF($O$96="x",W96,IF($O$97="x",W97,IF($O$98="x",W98,IF($O$99="x",W99,IF($O$100="x",W100,IF($O$101="x",W101,IF($O$102="x",W102,IF($O$103="x",W103,))))))))</f>
        <v>46123</v>
      </c>
      <c r="M95" s="46"/>
      <c r="N95" s="3"/>
      <c r="O95" s="147" t="s">
        <v>137</v>
      </c>
      <c r="Q95" s="238">
        <f>Kalenderjahr</f>
        <v>2026</v>
      </c>
      <c r="R95" s="487" t="s">
        <v>106</v>
      </c>
      <c r="S95" s="488"/>
      <c r="T95" s="490" t="s">
        <v>107</v>
      </c>
      <c r="U95" s="490"/>
      <c r="V95" s="488" t="s">
        <v>108</v>
      </c>
      <c r="W95" s="488"/>
      <c r="X95" s="488" t="s">
        <v>109</v>
      </c>
      <c r="Y95" s="488"/>
      <c r="Z95" s="490" t="s">
        <v>110</v>
      </c>
      <c r="AA95" s="490"/>
      <c r="AB95" s="488" t="s">
        <v>111</v>
      </c>
      <c r="AC95" s="488"/>
      <c r="AD95" s="488" t="s">
        <v>106</v>
      </c>
      <c r="AE95" s="489"/>
      <c r="AF95" s="3"/>
      <c r="AH95" s="239">
        <v>2025</v>
      </c>
      <c r="AI95" s="465" t="s">
        <v>106</v>
      </c>
      <c r="AJ95" s="466"/>
      <c r="AK95" s="467" t="s">
        <v>107</v>
      </c>
      <c r="AL95" s="467"/>
      <c r="AM95" s="466" t="s">
        <v>108</v>
      </c>
      <c r="AN95" s="466"/>
      <c r="AO95" s="466" t="s">
        <v>109</v>
      </c>
      <c r="AP95" s="466"/>
      <c r="AQ95" s="467" t="s">
        <v>110</v>
      </c>
      <c r="AR95" s="467"/>
      <c r="AS95" s="466" t="s">
        <v>111</v>
      </c>
      <c r="AT95" s="466"/>
      <c r="AU95" s="466" t="s">
        <v>106</v>
      </c>
      <c r="AV95" s="468"/>
      <c r="AY95" s="239">
        <v>2026</v>
      </c>
      <c r="AZ95" s="465" t="s">
        <v>106</v>
      </c>
      <c r="BA95" s="466"/>
      <c r="BB95" s="467" t="s">
        <v>107</v>
      </c>
      <c r="BC95" s="467"/>
      <c r="BD95" s="466" t="s">
        <v>108</v>
      </c>
      <c r="BE95" s="466"/>
      <c r="BF95" s="466" t="s">
        <v>109</v>
      </c>
      <c r="BG95" s="466"/>
      <c r="BH95" s="467" t="s">
        <v>110</v>
      </c>
      <c r="BI95" s="467"/>
      <c r="BJ95" s="466" t="s">
        <v>111</v>
      </c>
      <c r="BK95" s="466"/>
      <c r="BL95" s="466" t="s">
        <v>106</v>
      </c>
      <c r="BM95" s="468"/>
      <c r="BP95" s="239">
        <v>2027</v>
      </c>
      <c r="BQ95" s="465" t="s">
        <v>106</v>
      </c>
      <c r="BR95" s="466"/>
      <c r="BS95" s="467" t="s">
        <v>107</v>
      </c>
      <c r="BT95" s="467"/>
      <c r="BU95" s="466" t="s">
        <v>108</v>
      </c>
      <c r="BV95" s="466"/>
      <c r="BW95" s="466" t="s">
        <v>109</v>
      </c>
      <c r="BX95" s="466"/>
      <c r="BY95" s="467" t="s">
        <v>110</v>
      </c>
      <c r="BZ95" s="467"/>
      <c r="CA95" s="466" t="s">
        <v>111</v>
      </c>
      <c r="CB95" s="466"/>
      <c r="CC95" s="466" t="s">
        <v>106</v>
      </c>
      <c r="CD95" s="468"/>
    </row>
    <row r="96" spans="1:107" x14ac:dyDescent="0.25">
      <c r="A96" s="562"/>
      <c r="H96" s="122"/>
      <c r="I96" s="78" t="s">
        <v>37</v>
      </c>
      <c r="J96" s="79"/>
      <c r="K96" s="15">
        <f>IF($O$96="x",X96,IF($O$97="x",X97,IF($O$98="x",X98,IF($O$99="x",X99,IF($O$100="x",X100,IF($O$101="x",X101,IF($O$102="x",X102,IF($O$103="x",X103,))))))))</f>
        <v>46168</v>
      </c>
      <c r="L96" s="15">
        <f>IF($O$96="x",Y96,IF($O$97="x",Y97,IF($O$98="x",Y98,IF($O$99="x",Y99,IF($O$100="x",Y100,IF($O$101="x",Y101,IF($O$102="x",Y102,IF($O$103="x",Y103,))))))))</f>
        <v>46178</v>
      </c>
      <c r="M96" s="19"/>
      <c r="N96" s="493" t="s">
        <v>93</v>
      </c>
      <c r="O96" s="195" t="s">
        <v>19</v>
      </c>
      <c r="P96" s="513" t="s">
        <v>38</v>
      </c>
      <c r="Q96" s="513"/>
      <c r="R96" s="237">
        <f t="shared" ref="R96:R111" si="25">IF(Kalenderjahr=$AH$95,AI96,IF(Kalenderjahr=$AY$95,AZ96,IF(Kalenderjahr=$BP$95,BQ96,"-")))</f>
        <v>46013</v>
      </c>
      <c r="S96" s="237">
        <f t="shared" ref="S96:S111" si="26">IF(Kalenderjahr=$AH$95,AJ96,IF(Kalenderjahr=$AY$95,BA96,IF(Kalenderjahr=$BP$95,BR96,"-")))</f>
        <v>46027</v>
      </c>
      <c r="T96" s="237" t="str">
        <f t="shared" ref="T96:T111" si="27">IF(Kalenderjahr=$AH$95,AK96,IF(Kalenderjahr=$AY$95,BB96,IF(Kalenderjahr=$BP$95,BS96,"-")))</f>
        <v>-</v>
      </c>
      <c r="U96" s="237" t="str">
        <f t="shared" ref="U96:U111" si="28">IF(Kalenderjahr=$AH$95,AL96,IF(Kalenderjahr=$AY$95,BC96,IF(Kalenderjahr=$BP$95,BT96,"-")))</f>
        <v>-</v>
      </c>
      <c r="V96" s="237">
        <f t="shared" ref="V96:V111" si="29">IF(Kalenderjahr=$AH$95,AM96,IF(Kalenderjahr=$AY$95,BD96,IF(Kalenderjahr=$BP$95,BU96,"-")))</f>
        <v>46111</v>
      </c>
      <c r="W96" s="237">
        <f t="shared" ref="W96:W111" si="30">IF(Kalenderjahr=$AH$95,AN96,IF(Kalenderjahr=$AY$95,BE96,IF(Kalenderjahr=$BP$95,BV96,"-")))</f>
        <v>46123</v>
      </c>
      <c r="X96" s="237">
        <f t="shared" ref="X96:X111" si="31">IF(Kalenderjahr=$AH$95,AO96,IF(Kalenderjahr=$AY$95,BF96,IF(Kalenderjahr=$BP$95,BW96,"-")))</f>
        <v>46168</v>
      </c>
      <c r="Y96" s="237">
        <f t="shared" ref="Y96:Y111" si="32">IF(Kalenderjahr=$AH$95,AP96,IF(Kalenderjahr=$AY$95,BG96,IF(Kalenderjahr=$BP$95,BX96,"-")))</f>
        <v>46178</v>
      </c>
      <c r="Z96" s="237">
        <f t="shared" ref="Z96:Z111" si="33">IF(Kalenderjahr=$AH$95,AQ96,IF(Kalenderjahr=$AY$95,BH96,IF(Kalenderjahr=$BP$95,BY96,"-")))</f>
        <v>46233</v>
      </c>
      <c r="AA96" s="237">
        <f t="shared" ref="AA96:AA111" si="34">IF(Kalenderjahr=$AH$95,AR96,IF(Kalenderjahr=$AY$95,BI96,IF(Kalenderjahr=$BP$95,BZ96,"-")))</f>
        <v>46277</v>
      </c>
      <c r="AB96" s="237">
        <f t="shared" ref="AB96:AB111" si="35">IF(Kalenderjahr=$AH$95,AS96,IF(Kalenderjahr=$AY$95,BJ96,IF(Kalenderjahr=$BP$95,CA96,"-")))</f>
        <v>46321</v>
      </c>
      <c r="AC96" s="237">
        <f t="shared" ref="AC96:AC111" si="36">IF(Kalenderjahr=$AH$95,AT96,IF(Kalenderjahr=$AY$95,BK96,IF(Kalenderjahr=$BP$95,CB96,"-")))</f>
        <v>46326</v>
      </c>
      <c r="AD96" s="237">
        <f t="shared" ref="AD96:AD111" si="37">IF(Kalenderjahr=$AH$95,AU96,IF(Kalenderjahr=$AY$95,BL96,IF(Kalenderjahr=$BP$95,CC96,"-")))</f>
        <v>46379</v>
      </c>
      <c r="AE96" s="237">
        <f t="shared" ref="AE96:AE111" si="38">IF(Kalenderjahr=$AH$95,AV96,IF(Kalenderjahr=$AY$95,BM96,IF(Kalenderjahr=$BP$95,CD96,"-")))</f>
        <v>46396</v>
      </c>
      <c r="AF96" s="3"/>
      <c r="AG96" s="477" t="s">
        <v>38</v>
      </c>
      <c r="AH96" s="477"/>
      <c r="AI96" s="233">
        <v>45649</v>
      </c>
      <c r="AJ96" s="233">
        <v>45661</v>
      </c>
      <c r="AK96" s="233" t="s">
        <v>105</v>
      </c>
      <c r="AL96" s="233" t="s">
        <v>105</v>
      </c>
      <c r="AM96" s="233">
        <v>45761</v>
      </c>
      <c r="AN96" s="233">
        <v>45773</v>
      </c>
      <c r="AO96" s="233">
        <v>45818</v>
      </c>
      <c r="AP96" s="233">
        <v>45828</v>
      </c>
      <c r="AQ96" s="233">
        <v>45869</v>
      </c>
      <c r="AR96" s="233">
        <v>45913</v>
      </c>
      <c r="AS96" s="233">
        <v>45957</v>
      </c>
      <c r="AT96" s="233">
        <v>45961</v>
      </c>
      <c r="AU96" s="233">
        <v>46013</v>
      </c>
      <c r="AV96" s="234">
        <v>46027</v>
      </c>
      <c r="AX96" s="477" t="s">
        <v>38</v>
      </c>
      <c r="AY96" s="477"/>
      <c r="AZ96" s="233">
        <v>46013</v>
      </c>
      <c r="BA96" s="234">
        <v>46027</v>
      </c>
      <c r="BB96" s="233" t="s">
        <v>105</v>
      </c>
      <c r="BC96" s="233" t="s">
        <v>105</v>
      </c>
      <c r="BD96" s="233">
        <v>46111</v>
      </c>
      <c r="BE96" s="233">
        <v>46123</v>
      </c>
      <c r="BF96" s="233">
        <v>46168</v>
      </c>
      <c r="BG96" s="233">
        <v>46178</v>
      </c>
      <c r="BH96" s="233">
        <v>46233</v>
      </c>
      <c r="BI96" s="233">
        <v>46277</v>
      </c>
      <c r="BJ96" s="233">
        <v>46321</v>
      </c>
      <c r="BK96" s="233">
        <v>46326</v>
      </c>
      <c r="BL96" s="233">
        <v>46379</v>
      </c>
      <c r="BM96" s="234">
        <v>46396</v>
      </c>
      <c r="BO96" s="469" t="s">
        <v>38</v>
      </c>
      <c r="BP96" s="470"/>
      <c r="BQ96" s="233">
        <v>46379</v>
      </c>
      <c r="BR96" s="234">
        <v>46396</v>
      </c>
      <c r="BS96" s="233" t="s">
        <v>105</v>
      </c>
      <c r="BT96" s="233" t="s">
        <v>105</v>
      </c>
      <c r="BU96" s="233">
        <v>46476</v>
      </c>
      <c r="BV96" s="233">
        <v>46480</v>
      </c>
      <c r="BW96" s="233">
        <v>46525</v>
      </c>
      <c r="BX96" s="233">
        <v>46536</v>
      </c>
      <c r="BY96" s="233">
        <v>46597</v>
      </c>
      <c r="BZ96" s="233">
        <v>46641</v>
      </c>
      <c r="CA96" s="233">
        <v>46693</v>
      </c>
      <c r="CB96" s="233">
        <v>46697</v>
      </c>
      <c r="CC96" s="233">
        <v>46744</v>
      </c>
      <c r="CD96" s="234">
        <v>46760</v>
      </c>
    </row>
    <row r="97" spans="1:82" ht="15.75" thickBot="1" x14ac:dyDescent="0.3">
      <c r="A97" s="562"/>
      <c r="C97" s="116"/>
      <c r="H97" s="122"/>
      <c r="I97" s="78" t="s">
        <v>39</v>
      </c>
      <c r="J97" s="79"/>
      <c r="K97" s="15">
        <f>IF($O$96="x",Z96,IF($O$97="x",Z97,IF($O$98="x",Z98,IF($O$99="x",Z99,IF($O$100="x",Z100,IF($O$101="x",Z101,IF($O$102="x",Z102,IF($O$103="x",Z103,))))))))</f>
        <v>46233</v>
      </c>
      <c r="L97" s="15">
        <f>IF($O$96="x",AA96,IF($O$97="x",AA97,IF($O$98="x",AA98,IF($O$99="x",AA99,IF($O$100="x",AA100,IF($O$101="x",AA101,IF($O$102="x",AA102,IF($O$103="x",AA103,))))))))</f>
        <v>46277</v>
      </c>
      <c r="M97" s="19"/>
      <c r="N97" s="494"/>
      <c r="O97" s="196"/>
      <c r="P97" s="486" t="s">
        <v>80</v>
      </c>
      <c r="Q97" s="486"/>
      <c r="R97" s="237">
        <f t="shared" si="25"/>
        <v>46013</v>
      </c>
      <c r="S97" s="237">
        <f t="shared" si="26"/>
        <v>46027</v>
      </c>
      <c r="T97" s="237">
        <f t="shared" si="27"/>
        <v>46069</v>
      </c>
      <c r="U97" s="237">
        <f t="shared" si="28"/>
        <v>46073</v>
      </c>
      <c r="V97" s="237">
        <f t="shared" si="29"/>
        <v>46111</v>
      </c>
      <c r="W97" s="237">
        <f t="shared" si="30"/>
        <v>46122</v>
      </c>
      <c r="X97" s="237">
        <f t="shared" si="31"/>
        <v>46168</v>
      </c>
      <c r="Y97" s="237">
        <f t="shared" si="32"/>
        <v>46178</v>
      </c>
      <c r="Z97" s="237">
        <f t="shared" si="33"/>
        <v>46237</v>
      </c>
      <c r="AA97" s="237">
        <f t="shared" si="34"/>
        <v>46279</v>
      </c>
      <c r="AB97" s="237">
        <f t="shared" si="35"/>
        <v>46328</v>
      </c>
      <c r="AC97" s="237">
        <f t="shared" si="36"/>
        <v>46332</v>
      </c>
      <c r="AD97" s="237">
        <f t="shared" si="37"/>
        <v>46380</v>
      </c>
      <c r="AE97" s="237">
        <f t="shared" si="38"/>
        <v>46395</v>
      </c>
      <c r="AF97" s="3"/>
      <c r="AG97" s="481" t="s">
        <v>80</v>
      </c>
      <c r="AH97" s="481"/>
      <c r="AI97" s="233">
        <v>45649</v>
      </c>
      <c r="AJ97" s="233">
        <v>45660</v>
      </c>
      <c r="AK97" s="233">
        <v>45719</v>
      </c>
      <c r="AL97" s="233">
        <v>45723</v>
      </c>
      <c r="AM97" s="233">
        <v>45761</v>
      </c>
      <c r="AN97" s="233">
        <v>45772</v>
      </c>
      <c r="AO97" s="233">
        <v>45818</v>
      </c>
      <c r="AP97" s="233">
        <v>45828</v>
      </c>
      <c r="AQ97" s="233">
        <v>45870</v>
      </c>
      <c r="AR97" s="233">
        <v>45915</v>
      </c>
      <c r="AS97" s="233">
        <v>45964</v>
      </c>
      <c r="AT97" s="233">
        <v>45968</v>
      </c>
      <c r="AU97" s="233">
        <v>46013</v>
      </c>
      <c r="AV97" s="234">
        <v>46027</v>
      </c>
      <c r="AX97" s="481" t="s">
        <v>80</v>
      </c>
      <c r="AY97" s="481"/>
      <c r="AZ97" s="233">
        <v>46013</v>
      </c>
      <c r="BA97" s="234">
        <v>46027</v>
      </c>
      <c r="BB97" s="233">
        <v>46069</v>
      </c>
      <c r="BC97" s="233">
        <v>46073</v>
      </c>
      <c r="BD97" s="233">
        <v>46111</v>
      </c>
      <c r="BE97" s="233">
        <v>46122</v>
      </c>
      <c r="BF97" s="233">
        <v>46168</v>
      </c>
      <c r="BG97" s="233">
        <v>46178</v>
      </c>
      <c r="BH97" s="233">
        <v>46237</v>
      </c>
      <c r="BI97" s="233">
        <v>46279</v>
      </c>
      <c r="BJ97" s="233">
        <v>46328</v>
      </c>
      <c r="BK97" s="233">
        <v>46332</v>
      </c>
      <c r="BL97" s="233">
        <v>46380</v>
      </c>
      <c r="BM97" s="234">
        <v>46395</v>
      </c>
      <c r="BO97" s="461" t="s">
        <v>80</v>
      </c>
      <c r="BP97" s="462"/>
      <c r="BQ97" s="233">
        <v>46380</v>
      </c>
      <c r="BR97" s="234">
        <v>46395</v>
      </c>
      <c r="BS97" s="233">
        <v>46426</v>
      </c>
      <c r="BT97" s="233">
        <v>46430</v>
      </c>
      <c r="BU97" s="233">
        <v>46468</v>
      </c>
      <c r="BV97" s="233">
        <v>46479</v>
      </c>
      <c r="BW97" s="233">
        <v>46525</v>
      </c>
      <c r="BX97" s="233">
        <v>46535</v>
      </c>
      <c r="BY97" s="233">
        <v>46601</v>
      </c>
      <c r="BZ97" s="233">
        <v>46643</v>
      </c>
      <c r="CA97" s="233">
        <v>46693</v>
      </c>
      <c r="CB97" s="233">
        <v>46696</v>
      </c>
      <c r="CC97" s="233">
        <v>46745</v>
      </c>
      <c r="CD97" s="234">
        <v>46759</v>
      </c>
    </row>
    <row r="98" spans="1:82" ht="15.75" thickBot="1" x14ac:dyDescent="0.3">
      <c r="A98" s="562"/>
      <c r="C98" s="143" t="s">
        <v>130</v>
      </c>
      <c r="D98" s="146" t="str">
        <f>IF(I91&lt;&gt;"Ferien für: keine Auswahl",I91,I107)</f>
        <v>Baden-Württemberg</v>
      </c>
      <c r="E98" s="144"/>
      <c r="F98" s="145"/>
      <c r="H98" s="122"/>
      <c r="I98" s="78" t="s">
        <v>40</v>
      </c>
      <c r="J98" s="79"/>
      <c r="K98" s="15">
        <f>IF($O$96="x",AB96,IF($O$97="x",AB97,IF($O$98="x",AB98,IF($O$99="x",AB99,IF($O$100="x",AB100,IF($O$101="x",AB101,IF($O$102="x",AB102,IF($O$103="x",AB103,))))))))</f>
        <v>46321</v>
      </c>
      <c r="L98" s="15">
        <f>IF($O$96="x",AC96,IF($O$97="x",AC97,IF($O$98="x",AC98,IF($O$99="x",AC99,IF($O$100="x",AC100,IF($O$101="x",AC101,IF($O$102="x",AC102,IF($O$103="x",AC103,))))))))</f>
        <v>46326</v>
      </c>
      <c r="M98" s="19"/>
      <c r="N98" s="494"/>
      <c r="O98" s="196"/>
      <c r="P98" s="486" t="s">
        <v>45</v>
      </c>
      <c r="Q98" s="486"/>
      <c r="R98" s="237">
        <f t="shared" si="25"/>
        <v>46013</v>
      </c>
      <c r="S98" s="237">
        <f t="shared" si="26"/>
        <v>46024</v>
      </c>
      <c r="T98" s="237">
        <f t="shared" si="27"/>
        <v>46055</v>
      </c>
      <c r="U98" s="237">
        <f t="shared" si="28"/>
        <v>46060</v>
      </c>
      <c r="V98" s="237">
        <f t="shared" si="29"/>
        <v>46111</v>
      </c>
      <c r="W98" s="237">
        <f t="shared" si="30"/>
        <v>46122</v>
      </c>
      <c r="X98" s="237">
        <f t="shared" si="31"/>
        <v>46168</v>
      </c>
      <c r="Y98" s="237">
        <f t="shared" si="32"/>
        <v>46168</v>
      </c>
      <c r="Z98" s="237">
        <f t="shared" si="33"/>
        <v>46212</v>
      </c>
      <c r="AA98" s="237">
        <f t="shared" si="34"/>
        <v>46256</v>
      </c>
      <c r="AB98" s="237">
        <f t="shared" si="35"/>
        <v>46314</v>
      </c>
      <c r="AC98" s="237">
        <f t="shared" si="36"/>
        <v>46326</v>
      </c>
      <c r="AD98" s="237">
        <f t="shared" si="37"/>
        <v>46379</v>
      </c>
      <c r="AE98" s="237">
        <f t="shared" si="38"/>
        <v>46389</v>
      </c>
      <c r="AF98" s="3"/>
      <c r="AG98" s="481" t="s">
        <v>45</v>
      </c>
      <c r="AH98" s="481"/>
      <c r="AI98" s="233">
        <v>45649</v>
      </c>
      <c r="AJ98" s="233">
        <v>45657</v>
      </c>
      <c r="AK98" s="233">
        <v>45691</v>
      </c>
      <c r="AL98" s="233">
        <v>45696</v>
      </c>
      <c r="AM98" s="233">
        <v>45761</v>
      </c>
      <c r="AN98" s="233">
        <v>45772</v>
      </c>
      <c r="AO98" s="233">
        <v>45818</v>
      </c>
      <c r="AP98" s="233">
        <v>45818</v>
      </c>
      <c r="AQ98" s="233">
        <v>45862</v>
      </c>
      <c r="AR98" s="233">
        <v>45906</v>
      </c>
      <c r="AS98" s="233">
        <v>45950</v>
      </c>
      <c r="AT98" s="233">
        <v>45962</v>
      </c>
      <c r="AU98" s="233">
        <v>46013</v>
      </c>
      <c r="AV98" s="234">
        <v>46024</v>
      </c>
      <c r="AX98" s="481" t="s">
        <v>45</v>
      </c>
      <c r="AY98" s="481"/>
      <c r="AZ98" s="233">
        <v>46013</v>
      </c>
      <c r="BA98" s="234">
        <v>46024</v>
      </c>
      <c r="BB98" s="233">
        <v>46055</v>
      </c>
      <c r="BC98" s="233">
        <v>46060</v>
      </c>
      <c r="BD98" s="233">
        <v>46111</v>
      </c>
      <c r="BE98" s="233">
        <v>46122</v>
      </c>
      <c r="BF98" s="233">
        <v>46168</v>
      </c>
      <c r="BG98" s="233">
        <v>46168</v>
      </c>
      <c r="BH98" s="233">
        <v>46212</v>
      </c>
      <c r="BI98" s="233">
        <v>46256</v>
      </c>
      <c r="BJ98" s="233">
        <v>46314</v>
      </c>
      <c r="BK98" s="233">
        <v>46326</v>
      </c>
      <c r="BL98" s="233">
        <v>46379</v>
      </c>
      <c r="BM98" s="234">
        <v>46389</v>
      </c>
      <c r="BO98" s="461" t="s">
        <v>45</v>
      </c>
      <c r="BP98" s="462"/>
      <c r="BQ98" s="233">
        <v>46379</v>
      </c>
      <c r="BR98" s="234">
        <v>46389</v>
      </c>
      <c r="BS98" s="233">
        <v>46419</v>
      </c>
      <c r="BT98" s="233">
        <v>46424</v>
      </c>
      <c r="BU98" s="233">
        <v>46468</v>
      </c>
      <c r="BV98" s="233">
        <v>46479</v>
      </c>
      <c r="BW98" s="233">
        <v>46525</v>
      </c>
      <c r="BX98" s="233">
        <v>46526</v>
      </c>
      <c r="BY98" s="233">
        <v>46569</v>
      </c>
      <c r="BZ98" s="233">
        <v>46613</v>
      </c>
      <c r="CA98" s="233">
        <v>46671</v>
      </c>
      <c r="CB98" s="233">
        <v>46683</v>
      </c>
      <c r="CC98" s="233">
        <v>46743</v>
      </c>
      <c r="CD98" s="234">
        <v>46752</v>
      </c>
    </row>
    <row r="99" spans="1:82" x14ac:dyDescent="0.25">
      <c r="A99" s="562"/>
      <c r="C99" s="173" t="s">
        <v>32</v>
      </c>
      <c r="D99" s="174"/>
      <c r="E99" s="175" t="s">
        <v>36</v>
      </c>
      <c r="F99" s="176" t="s">
        <v>35</v>
      </c>
      <c r="H99" s="122"/>
      <c r="I99" s="78" t="s">
        <v>41</v>
      </c>
      <c r="J99" s="79"/>
      <c r="K99" s="15">
        <f>IF($O$96="x",AD96,IF($O$97="x",AD97,IF($O$98="x",AD98,IF($O$99="x",AD99,IF($O$100="x",AD100,IF($O$101="x",AD101,IF($O$102="x",AD102,IF($O$103="x",AD103,))))))))</f>
        <v>46379</v>
      </c>
      <c r="L99" s="15">
        <f>IF($O$96="x",AE96,IF($O$97="x",AE97,IF($O$98="x",AE98,IF($O$99="x",AE99,IF($O$100="x",AE100,IF($O$101="x",AE101,IF($O$102="x",AE102,IF($O$103="x",AE103,))))))))</f>
        <v>46396</v>
      </c>
      <c r="M99" s="19"/>
      <c r="N99" s="494"/>
      <c r="O99" s="196"/>
      <c r="P99" s="486" t="s">
        <v>46</v>
      </c>
      <c r="Q99" s="486"/>
      <c r="R99" s="237">
        <f t="shared" si="25"/>
        <v>46013</v>
      </c>
      <c r="S99" s="237">
        <f t="shared" si="26"/>
        <v>46024</v>
      </c>
      <c r="T99" s="237">
        <f t="shared" si="27"/>
        <v>46055</v>
      </c>
      <c r="U99" s="237">
        <f t="shared" si="28"/>
        <v>46060</v>
      </c>
      <c r="V99" s="237">
        <f t="shared" si="29"/>
        <v>46111</v>
      </c>
      <c r="W99" s="237">
        <f t="shared" si="30"/>
        <v>46122</v>
      </c>
      <c r="X99" s="237">
        <f t="shared" si="31"/>
        <v>46168</v>
      </c>
      <c r="Y99" s="237">
        <f t="shared" si="32"/>
        <v>46168</v>
      </c>
      <c r="Z99" s="237">
        <f t="shared" si="33"/>
        <v>46212</v>
      </c>
      <c r="AA99" s="237">
        <f t="shared" si="34"/>
        <v>46256</v>
      </c>
      <c r="AB99" s="237">
        <f t="shared" si="35"/>
        <v>46314</v>
      </c>
      <c r="AC99" s="237">
        <f t="shared" si="36"/>
        <v>46326</v>
      </c>
      <c r="AD99" s="237">
        <f t="shared" si="37"/>
        <v>46379</v>
      </c>
      <c r="AE99" s="237">
        <f t="shared" si="38"/>
        <v>46389</v>
      </c>
      <c r="AF99" s="3"/>
      <c r="AG99" s="481" t="s">
        <v>46</v>
      </c>
      <c r="AH99" s="481"/>
      <c r="AI99" s="233">
        <v>45649</v>
      </c>
      <c r="AJ99" s="233">
        <v>45657</v>
      </c>
      <c r="AK99" s="233">
        <v>45691</v>
      </c>
      <c r="AL99" s="233">
        <v>45696</v>
      </c>
      <c r="AM99" s="233">
        <v>45761</v>
      </c>
      <c r="AN99" s="233">
        <v>45772</v>
      </c>
      <c r="AO99" s="233">
        <v>45818</v>
      </c>
      <c r="AP99" s="233">
        <v>45818</v>
      </c>
      <c r="AQ99" s="233">
        <v>45862</v>
      </c>
      <c r="AR99" s="233">
        <v>45906</v>
      </c>
      <c r="AS99" s="233">
        <v>45950</v>
      </c>
      <c r="AT99" s="233">
        <v>45962</v>
      </c>
      <c r="AU99" s="233">
        <v>46013</v>
      </c>
      <c r="AV99" s="234">
        <v>46024</v>
      </c>
      <c r="AX99" s="481" t="s">
        <v>46</v>
      </c>
      <c r="AY99" s="481"/>
      <c r="AZ99" s="233">
        <v>46013</v>
      </c>
      <c r="BA99" s="234">
        <v>46024</v>
      </c>
      <c r="BB99" s="233">
        <v>46055</v>
      </c>
      <c r="BC99" s="233">
        <v>46060</v>
      </c>
      <c r="BD99" s="233">
        <v>46111</v>
      </c>
      <c r="BE99" s="233">
        <v>46122</v>
      </c>
      <c r="BF99" s="233">
        <v>46168</v>
      </c>
      <c r="BG99" s="233">
        <v>46168</v>
      </c>
      <c r="BH99" s="233">
        <v>46212</v>
      </c>
      <c r="BI99" s="233">
        <v>46256</v>
      </c>
      <c r="BJ99" s="233">
        <v>46314</v>
      </c>
      <c r="BK99" s="233">
        <v>46326</v>
      </c>
      <c r="BL99" s="233">
        <v>46379</v>
      </c>
      <c r="BM99" s="234">
        <v>46389</v>
      </c>
      <c r="BO99" s="461" t="s">
        <v>46</v>
      </c>
      <c r="BP99" s="462"/>
      <c r="BQ99" s="233">
        <v>46379</v>
      </c>
      <c r="BR99" s="234">
        <v>46389</v>
      </c>
      <c r="BS99" s="233">
        <v>46419</v>
      </c>
      <c r="BT99" s="233">
        <v>46424</v>
      </c>
      <c r="BU99" s="233">
        <v>46468</v>
      </c>
      <c r="BV99" s="233">
        <v>46480</v>
      </c>
      <c r="BW99" s="233">
        <v>46525</v>
      </c>
      <c r="BX99" s="233">
        <v>46525</v>
      </c>
      <c r="BY99" s="233">
        <v>46569</v>
      </c>
      <c r="BZ99" s="233">
        <v>46613</v>
      </c>
      <c r="CA99" s="233">
        <v>46671</v>
      </c>
      <c r="CB99" s="233">
        <v>46683</v>
      </c>
      <c r="CC99" s="233">
        <v>46744</v>
      </c>
      <c r="CD99" s="234">
        <v>46752</v>
      </c>
    </row>
    <row r="100" spans="1:82" x14ac:dyDescent="0.25">
      <c r="A100" s="562"/>
      <c r="C100" s="88" t="s">
        <v>106</v>
      </c>
      <c r="D100" s="89"/>
      <c r="E100" s="84">
        <f t="shared" ref="E100:E108" si="39">IF($I$91&lt;&gt;"Ferien für: keine Auswahl",K93,K109)</f>
        <v>46013</v>
      </c>
      <c r="F100" s="85">
        <f t="shared" ref="F100:F108" si="40">IF($I$91&lt;&gt;"Ferien für: keine Auswahl",L93,L109)</f>
        <v>46027</v>
      </c>
      <c r="H100" s="122"/>
      <c r="I100" s="78" t="s">
        <v>42</v>
      </c>
      <c r="J100" s="79"/>
      <c r="K100" s="198"/>
      <c r="L100" s="198"/>
      <c r="M100" s="241" t="s">
        <v>155</v>
      </c>
      <c r="N100" s="494"/>
      <c r="O100" s="196"/>
      <c r="P100" s="486" t="s">
        <v>47</v>
      </c>
      <c r="Q100" s="486"/>
      <c r="R100" s="237">
        <f t="shared" si="25"/>
        <v>46013</v>
      </c>
      <c r="S100" s="237">
        <f t="shared" si="26"/>
        <v>46027</v>
      </c>
      <c r="T100" s="237">
        <f t="shared" si="27"/>
        <v>46055</v>
      </c>
      <c r="U100" s="237">
        <f t="shared" si="28"/>
        <v>46056</v>
      </c>
      <c r="V100" s="237">
        <f t="shared" si="29"/>
        <v>46104</v>
      </c>
      <c r="W100" s="237">
        <f t="shared" si="30"/>
        <v>46119</v>
      </c>
      <c r="X100" s="237">
        <f t="shared" si="31"/>
        <v>46168</v>
      </c>
      <c r="Y100" s="237">
        <f t="shared" si="32"/>
        <v>46168</v>
      </c>
      <c r="Z100" s="237">
        <f t="shared" si="33"/>
        <v>46205</v>
      </c>
      <c r="AA100" s="237">
        <f t="shared" si="34"/>
        <v>46246</v>
      </c>
      <c r="AB100" s="237">
        <f t="shared" si="35"/>
        <v>46307</v>
      </c>
      <c r="AC100" s="237">
        <f t="shared" si="36"/>
        <v>46319</v>
      </c>
      <c r="AD100" s="237">
        <f t="shared" si="37"/>
        <v>46380</v>
      </c>
      <c r="AE100" s="237">
        <f t="shared" si="38"/>
        <v>46396</v>
      </c>
      <c r="AF100" s="3"/>
      <c r="AG100" s="481" t="s">
        <v>47</v>
      </c>
      <c r="AH100" s="481"/>
      <c r="AI100" s="233">
        <v>45649</v>
      </c>
      <c r="AJ100" s="233">
        <v>45661</v>
      </c>
      <c r="AK100" s="233">
        <v>45691</v>
      </c>
      <c r="AL100" s="233">
        <v>45692</v>
      </c>
      <c r="AM100" s="233">
        <v>45754</v>
      </c>
      <c r="AN100" s="233">
        <v>45766</v>
      </c>
      <c r="AO100" s="233">
        <v>45777</v>
      </c>
      <c r="AP100" s="233">
        <v>45779</v>
      </c>
      <c r="AQ100" s="233">
        <v>45841</v>
      </c>
      <c r="AR100" s="233">
        <v>45882</v>
      </c>
      <c r="AS100" s="233">
        <v>45943</v>
      </c>
      <c r="AT100" s="233">
        <v>45955</v>
      </c>
      <c r="AU100" s="233">
        <v>46013</v>
      </c>
      <c r="AV100" s="234">
        <v>46027</v>
      </c>
      <c r="AX100" s="481" t="s">
        <v>47</v>
      </c>
      <c r="AY100" s="481"/>
      <c r="AZ100" s="233">
        <v>46013</v>
      </c>
      <c r="BA100" s="234">
        <v>46027</v>
      </c>
      <c r="BB100" s="233">
        <v>46055</v>
      </c>
      <c r="BC100" s="233">
        <v>46056</v>
      </c>
      <c r="BD100" s="233">
        <v>46104</v>
      </c>
      <c r="BE100" s="233">
        <v>46119</v>
      </c>
      <c r="BF100" s="233">
        <v>46168</v>
      </c>
      <c r="BG100" s="233">
        <v>46168</v>
      </c>
      <c r="BH100" s="233">
        <v>46205</v>
      </c>
      <c r="BI100" s="233">
        <v>46246</v>
      </c>
      <c r="BJ100" s="233">
        <v>46307</v>
      </c>
      <c r="BK100" s="233">
        <v>46319</v>
      </c>
      <c r="BL100" s="233">
        <v>46380</v>
      </c>
      <c r="BM100" s="234">
        <v>46396</v>
      </c>
      <c r="BO100" s="461" t="s">
        <v>47</v>
      </c>
      <c r="BP100" s="462"/>
      <c r="BQ100" s="233">
        <v>46379</v>
      </c>
      <c r="BR100" s="234">
        <v>46396</v>
      </c>
      <c r="BS100" s="233">
        <v>46419</v>
      </c>
      <c r="BT100" s="233">
        <v>46420</v>
      </c>
      <c r="BU100" s="233">
        <v>46468</v>
      </c>
      <c r="BV100" s="233">
        <v>46480</v>
      </c>
      <c r="BW100" s="233">
        <v>46525</v>
      </c>
      <c r="BX100" s="233">
        <v>46525</v>
      </c>
      <c r="BY100" s="233">
        <v>46576</v>
      </c>
      <c r="BZ100" s="233">
        <v>46617</v>
      </c>
      <c r="CA100" s="233">
        <v>46678</v>
      </c>
      <c r="CB100" s="233">
        <v>46690</v>
      </c>
      <c r="CC100" s="233">
        <v>46744</v>
      </c>
      <c r="CD100" s="234">
        <v>46760</v>
      </c>
    </row>
    <row r="101" spans="1:82" x14ac:dyDescent="0.25">
      <c r="A101" s="562"/>
      <c r="C101" s="88" t="s">
        <v>33</v>
      </c>
      <c r="D101" s="89"/>
      <c r="E101" s="84" t="str">
        <f t="shared" si="39"/>
        <v>-</v>
      </c>
      <c r="F101" s="85" t="str">
        <f t="shared" si="40"/>
        <v>-</v>
      </c>
      <c r="H101" s="122"/>
      <c r="I101" s="78" t="s">
        <v>43</v>
      </c>
      <c r="J101" s="79"/>
      <c r="K101" s="198"/>
      <c r="L101" s="198"/>
      <c r="M101" s="241" t="s">
        <v>156</v>
      </c>
      <c r="N101" s="494"/>
      <c r="O101" s="196"/>
      <c r="P101" s="486" t="s">
        <v>48</v>
      </c>
      <c r="Q101" s="486"/>
      <c r="R101" s="237">
        <f t="shared" si="25"/>
        <v>46008</v>
      </c>
      <c r="S101" s="237">
        <f t="shared" si="26"/>
        <v>46024</v>
      </c>
      <c r="T101" s="237">
        <f t="shared" si="27"/>
        <v>46052</v>
      </c>
      <c r="U101" s="237">
        <f t="shared" si="28"/>
        <v>46052</v>
      </c>
      <c r="V101" s="237">
        <f t="shared" si="29"/>
        <v>46083</v>
      </c>
      <c r="W101" s="237">
        <f t="shared" si="30"/>
        <v>46094</v>
      </c>
      <c r="X101" s="237">
        <f t="shared" si="31"/>
        <v>46153</v>
      </c>
      <c r="Y101" s="237">
        <f t="shared" si="32"/>
        <v>46157</v>
      </c>
      <c r="Z101" s="237">
        <f t="shared" si="33"/>
        <v>46212</v>
      </c>
      <c r="AA101" s="237">
        <f t="shared" si="34"/>
        <v>46253</v>
      </c>
      <c r="AB101" s="237">
        <f t="shared" si="35"/>
        <v>46314</v>
      </c>
      <c r="AC101" s="237">
        <f t="shared" si="36"/>
        <v>46325</v>
      </c>
      <c r="AD101" s="237">
        <f t="shared" si="37"/>
        <v>46377</v>
      </c>
      <c r="AE101" s="237">
        <f t="shared" si="38"/>
        <v>46388</v>
      </c>
      <c r="AF101" s="3"/>
      <c r="AG101" s="481" t="s">
        <v>48</v>
      </c>
      <c r="AH101" s="481"/>
      <c r="AI101" s="233">
        <v>45646</v>
      </c>
      <c r="AJ101" s="233">
        <v>45660</v>
      </c>
      <c r="AK101" s="233">
        <v>45688</v>
      </c>
      <c r="AL101" s="233">
        <v>45688</v>
      </c>
      <c r="AM101" s="233">
        <v>45726</v>
      </c>
      <c r="AN101" s="233">
        <v>45737</v>
      </c>
      <c r="AO101" s="233">
        <v>45803</v>
      </c>
      <c r="AP101" s="233">
        <v>45807</v>
      </c>
      <c r="AQ101" s="233">
        <v>45862</v>
      </c>
      <c r="AR101" s="233">
        <v>45903</v>
      </c>
      <c r="AS101" s="233">
        <v>45950</v>
      </c>
      <c r="AT101" s="233">
        <v>45961</v>
      </c>
      <c r="AU101" s="233">
        <v>46008</v>
      </c>
      <c r="AV101" s="234">
        <v>46024</v>
      </c>
      <c r="AX101" s="481" t="s">
        <v>48</v>
      </c>
      <c r="AY101" s="481"/>
      <c r="AZ101" s="233">
        <v>46008</v>
      </c>
      <c r="BA101" s="234">
        <v>46024</v>
      </c>
      <c r="BB101" s="233">
        <v>46052</v>
      </c>
      <c r="BC101" s="233">
        <v>46052</v>
      </c>
      <c r="BD101" s="233">
        <v>46083</v>
      </c>
      <c r="BE101" s="233">
        <v>46094</v>
      </c>
      <c r="BF101" s="233">
        <v>46153</v>
      </c>
      <c r="BG101" s="233">
        <v>46157</v>
      </c>
      <c r="BH101" s="233">
        <v>46212</v>
      </c>
      <c r="BI101" s="233">
        <v>46253</v>
      </c>
      <c r="BJ101" s="233">
        <v>46314</v>
      </c>
      <c r="BK101" s="233">
        <v>46325</v>
      </c>
      <c r="BL101" s="233">
        <v>46377</v>
      </c>
      <c r="BM101" s="234">
        <v>46388</v>
      </c>
      <c r="BO101" s="461" t="s">
        <v>48</v>
      </c>
      <c r="BP101" s="462"/>
      <c r="BQ101" s="233">
        <v>46377</v>
      </c>
      <c r="BR101" s="234">
        <v>46388</v>
      </c>
      <c r="BS101" s="233">
        <v>46416</v>
      </c>
      <c r="BT101" s="233">
        <v>46416</v>
      </c>
      <c r="BU101" s="233">
        <v>46447</v>
      </c>
      <c r="BV101" s="233">
        <v>46458</v>
      </c>
      <c r="BW101" s="233">
        <v>46514</v>
      </c>
      <c r="BX101" s="233">
        <v>46522</v>
      </c>
      <c r="BY101" s="233">
        <v>46569</v>
      </c>
      <c r="BZ101" s="233">
        <v>46610</v>
      </c>
      <c r="CA101" s="233">
        <v>46671</v>
      </c>
      <c r="CB101" s="233">
        <v>46682</v>
      </c>
      <c r="CC101" s="233">
        <v>46741</v>
      </c>
      <c r="CD101" s="234">
        <v>46752</v>
      </c>
    </row>
    <row r="102" spans="1:82" x14ac:dyDescent="0.25">
      <c r="A102" s="562"/>
      <c r="C102" s="88" t="s">
        <v>34</v>
      </c>
      <c r="D102" s="89"/>
      <c r="E102" s="84">
        <f t="shared" si="39"/>
        <v>46111</v>
      </c>
      <c r="F102" s="85">
        <f t="shared" si="40"/>
        <v>46123</v>
      </c>
      <c r="H102" s="122"/>
      <c r="I102" s="19"/>
      <c r="J102" s="19"/>
      <c r="K102" s="20"/>
      <c r="L102" s="19"/>
      <c r="M102" s="241" t="s">
        <v>157</v>
      </c>
      <c r="N102" s="494"/>
      <c r="O102" s="196"/>
      <c r="P102" s="486" t="s">
        <v>49</v>
      </c>
      <c r="Q102" s="486"/>
      <c r="R102" s="237">
        <f t="shared" si="25"/>
        <v>46013</v>
      </c>
      <c r="S102" s="237">
        <f t="shared" si="26"/>
        <v>46032</v>
      </c>
      <c r="T102" s="237" t="str">
        <f t="shared" si="27"/>
        <v>-</v>
      </c>
      <c r="U102" s="237" t="str">
        <f t="shared" si="28"/>
        <v>-</v>
      </c>
      <c r="V102" s="237">
        <f t="shared" si="29"/>
        <v>46111</v>
      </c>
      <c r="W102" s="237">
        <f t="shared" si="30"/>
        <v>46122</v>
      </c>
      <c r="X102" s="237" t="str">
        <f t="shared" si="31"/>
        <v>-</v>
      </c>
      <c r="Y102" s="237" t="str">
        <f t="shared" si="32"/>
        <v>-</v>
      </c>
      <c r="Z102" s="237">
        <f t="shared" si="33"/>
        <v>46202</v>
      </c>
      <c r="AA102" s="237">
        <f t="shared" si="34"/>
        <v>46241</v>
      </c>
      <c r="AB102" s="237">
        <f t="shared" si="35"/>
        <v>46300</v>
      </c>
      <c r="AC102" s="237">
        <f t="shared" si="36"/>
        <v>46312</v>
      </c>
      <c r="AD102" s="237">
        <f t="shared" si="37"/>
        <v>46379</v>
      </c>
      <c r="AE102" s="237">
        <f t="shared" si="38"/>
        <v>46399</v>
      </c>
      <c r="AF102" s="3"/>
      <c r="AG102" s="481" t="s">
        <v>49</v>
      </c>
      <c r="AH102" s="481"/>
      <c r="AI102" s="233">
        <v>45649</v>
      </c>
      <c r="AJ102" s="233">
        <v>45667</v>
      </c>
      <c r="AK102" s="233" t="s">
        <v>105</v>
      </c>
      <c r="AL102" s="233" t="s">
        <v>105</v>
      </c>
      <c r="AM102" s="233">
        <v>45754</v>
      </c>
      <c r="AN102" s="233">
        <v>45768</v>
      </c>
      <c r="AO102" s="233" t="s">
        <v>105</v>
      </c>
      <c r="AP102" s="233" t="s">
        <v>105</v>
      </c>
      <c r="AQ102" s="233">
        <v>45845</v>
      </c>
      <c r="AR102" s="233">
        <v>45884</v>
      </c>
      <c r="AS102" s="233">
        <v>45936</v>
      </c>
      <c r="AT102" s="233">
        <v>45948</v>
      </c>
      <c r="AU102" s="233">
        <v>46013</v>
      </c>
      <c r="AV102" s="234">
        <v>46032</v>
      </c>
      <c r="AX102" s="481" t="s">
        <v>49</v>
      </c>
      <c r="AY102" s="481"/>
      <c r="AZ102" s="233">
        <v>46013</v>
      </c>
      <c r="BA102" s="234">
        <v>46032</v>
      </c>
      <c r="BB102" s="233" t="s">
        <v>105</v>
      </c>
      <c r="BC102" s="233" t="s">
        <v>105</v>
      </c>
      <c r="BD102" s="233">
        <v>46111</v>
      </c>
      <c r="BE102" s="233">
        <v>46122</v>
      </c>
      <c r="BF102" s="233" t="s">
        <v>105</v>
      </c>
      <c r="BG102" s="233" t="s">
        <v>105</v>
      </c>
      <c r="BH102" s="233">
        <v>46202</v>
      </c>
      <c r="BI102" s="233">
        <v>46241</v>
      </c>
      <c r="BJ102" s="233">
        <v>46300</v>
      </c>
      <c r="BK102" s="233">
        <v>46312</v>
      </c>
      <c r="BL102" s="233">
        <v>46379</v>
      </c>
      <c r="BM102" s="234">
        <v>46399</v>
      </c>
      <c r="BO102" s="461" t="s">
        <v>49</v>
      </c>
      <c r="BP102" s="462"/>
      <c r="BQ102" s="233">
        <v>46379</v>
      </c>
      <c r="BR102" s="234">
        <v>46399</v>
      </c>
      <c r="BS102" s="233" t="s">
        <v>105</v>
      </c>
      <c r="BT102" s="233" t="s">
        <v>105</v>
      </c>
      <c r="BU102" s="233">
        <v>46468</v>
      </c>
      <c r="BV102" s="233">
        <v>46479</v>
      </c>
      <c r="BW102" s="233" t="s">
        <v>105</v>
      </c>
      <c r="BX102" s="233" t="s">
        <v>105</v>
      </c>
      <c r="BY102" s="233">
        <v>46566</v>
      </c>
      <c r="BZ102" s="233">
        <v>46605</v>
      </c>
      <c r="CA102" s="233">
        <v>46664</v>
      </c>
      <c r="CB102" s="233">
        <v>46676</v>
      </c>
      <c r="CC102" s="233">
        <v>46744</v>
      </c>
      <c r="CD102" s="234">
        <v>46763</v>
      </c>
    </row>
    <row r="103" spans="1:82" x14ac:dyDescent="0.25">
      <c r="A103" s="562"/>
      <c r="C103" s="88" t="s">
        <v>37</v>
      </c>
      <c r="D103" s="89"/>
      <c r="E103" s="84">
        <f t="shared" si="39"/>
        <v>46168</v>
      </c>
      <c r="F103" s="85">
        <f t="shared" si="40"/>
        <v>46178</v>
      </c>
      <c r="H103" s="122"/>
      <c r="I103" s="19"/>
      <c r="J103" s="19"/>
      <c r="K103" s="20"/>
      <c r="L103" s="19"/>
      <c r="M103" s="241" t="s">
        <v>158</v>
      </c>
      <c r="N103" s="494"/>
      <c r="O103" s="196"/>
      <c r="P103" s="486" t="s">
        <v>50</v>
      </c>
      <c r="Q103" s="486"/>
      <c r="R103" s="237">
        <f t="shared" si="25"/>
        <v>46013</v>
      </c>
      <c r="S103" s="237">
        <f t="shared" si="26"/>
        <v>46027</v>
      </c>
      <c r="T103" s="237">
        <f t="shared" si="27"/>
        <v>46062</v>
      </c>
      <c r="U103" s="237">
        <f t="shared" si="28"/>
        <v>46073</v>
      </c>
      <c r="V103" s="237">
        <f t="shared" si="29"/>
        <v>46111</v>
      </c>
      <c r="W103" s="237">
        <f t="shared" si="30"/>
        <v>46120</v>
      </c>
      <c r="X103" s="237">
        <f t="shared" si="31"/>
        <v>46164</v>
      </c>
      <c r="Y103" s="237">
        <f t="shared" si="32"/>
        <v>46168</v>
      </c>
      <c r="Z103" s="237">
        <f t="shared" si="33"/>
        <v>46216</v>
      </c>
      <c r="AA103" s="237">
        <f t="shared" si="34"/>
        <v>46256</v>
      </c>
      <c r="AB103" s="237">
        <f t="shared" si="35"/>
        <v>46314</v>
      </c>
      <c r="AC103" s="237">
        <f t="shared" si="36"/>
        <v>46319</v>
      </c>
      <c r="AD103" s="237">
        <f t="shared" si="37"/>
        <v>46375</v>
      </c>
      <c r="AE103" s="237">
        <f t="shared" si="38"/>
        <v>46389</v>
      </c>
      <c r="AF103" s="3"/>
      <c r="AG103" s="481" t="s">
        <v>50</v>
      </c>
      <c r="AH103" s="481"/>
      <c r="AI103" s="233">
        <v>45649</v>
      </c>
      <c r="AJ103" s="233">
        <v>45663</v>
      </c>
      <c r="AK103" s="233">
        <v>45691</v>
      </c>
      <c r="AL103" s="233">
        <v>45702</v>
      </c>
      <c r="AM103" s="233">
        <v>45761</v>
      </c>
      <c r="AN103" s="233">
        <v>45770</v>
      </c>
      <c r="AO103" s="233">
        <v>45814</v>
      </c>
      <c r="AP103" s="233">
        <v>45818</v>
      </c>
      <c r="AQ103" s="233">
        <v>45866</v>
      </c>
      <c r="AR103" s="233">
        <v>45906</v>
      </c>
      <c r="AS103" s="233">
        <v>45950</v>
      </c>
      <c r="AT103" s="233">
        <v>45955</v>
      </c>
      <c r="AU103" s="233">
        <v>46013</v>
      </c>
      <c r="AV103" s="234">
        <v>46027</v>
      </c>
      <c r="AX103" s="481" t="s">
        <v>50</v>
      </c>
      <c r="AY103" s="481"/>
      <c r="AZ103" s="233">
        <v>46013</v>
      </c>
      <c r="BA103" s="234">
        <v>46027</v>
      </c>
      <c r="BB103" s="233">
        <v>46062</v>
      </c>
      <c r="BC103" s="233">
        <v>46073</v>
      </c>
      <c r="BD103" s="233">
        <v>46111</v>
      </c>
      <c r="BE103" s="233">
        <v>46120</v>
      </c>
      <c r="BF103" s="233">
        <v>46164</v>
      </c>
      <c r="BG103" s="233">
        <v>46168</v>
      </c>
      <c r="BH103" s="233">
        <v>46216</v>
      </c>
      <c r="BI103" s="233">
        <v>46256</v>
      </c>
      <c r="BJ103" s="233">
        <v>46314</v>
      </c>
      <c r="BK103" s="233">
        <v>46319</v>
      </c>
      <c r="BL103" s="233">
        <v>46375</v>
      </c>
      <c r="BM103" s="234">
        <v>46389</v>
      </c>
      <c r="BO103" s="461" t="s">
        <v>50</v>
      </c>
      <c r="BP103" s="462"/>
      <c r="BQ103" s="233">
        <v>46375</v>
      </c>
      <c r="BR103" s="234">
        <v>46389</v>
      </c>
      <c r="BS103" s="233">
        <v>46426</v>
      </c>
      <c r="BT103" s="233">
        <v>46437</v>
      </c>
      <c r="BU103" s="233">
        <v>46468</v>
      </c>
      <c r="BV103" s="233">
        <v>46477</v>
      </c>
      <c r="BW103" s="233">
        <v>46521</v>
      </c>
      <c r="BX103" s="233">
        <v>46525</v>
      </c>
      <c r="BY103" s="233">
        <v>46573</v>
      </c>
      <c r="BZ103" s="233">
        <v>46613</v>
      </c>
      <c r="CA103" s="233">
        <v>46676</v>
      </c>
      <c r="CB103" s="233">
        <v>46683</v>
      </c>
      <c r="CC103" s="233">
        <v>46744</v>
      </c>
      <c r="CD103" s="234">
        <v>46756</v>
      </c>
    </row>
    <row r="104" spans="1:82" x14ac:dyDescent="0.25">
      <c r="A104" s="562"/>
      <c r="C104" s="88" t="s">
        <v>39</v>
      </c>
      <c r="D104" s="89"/>
      <c r="E104" s="84">
        <f t="shared" si="39"/>
        <v>46233</v>
      </c>
      <c r="F104" s="85">
        <f t="shared" si="40"/>
        <v>46277</v>
      </c>
      <c r="H104" s="123"/>
      <c r="I104" s="17"/>
      <c r="J104" s="17"/>
      <c r="K104" s="18"/>
      <c r="L104" s="17"/>
      <c r="M104" s="242" t="s">
        <v>159</v>
      </c>
      <c r="N104" s="491" t="s">
        <v>94</v>
      </c>
      <c r="O104" s="196"/>
      <c r="P104" s="486" t="s">
        <v>51</v>
      </c>
      <c r="Q104" s="486"/>
      <c r="R104" s="237">
        <f t="shared" si="25"/>
        <v>46013</v>
      </c>
      <c r="S104" s="237">
        <f t="shared" si="26"/>
        <v>46027</v>
      </c>
      <c r="T104" s="237">
        <f t="shared" si="27"/>
        <v>46055</v>
      </c>
      <c r="U104" s="237">
        <f t="shared" si="28"/>
        <v>46056</v>
      </c>
      <c r="V104" s="237">
        <f t="shared" si="29"/>
        <v>46104</v>
      </c>
      <c r="W104" s="237">
        <f t="shared" si="30"/>
        <v>46119</v>
      </c>
      <c r="X104" s="237">
        <f t="shared" si="31"/>
        <v>46168</v>
      </c>
      <c r="Y104" s="237">
        <f t="shared" si="32"/>
        <v>46168</v>
      </c>
      <c r="Z104" s="237">
        <f t="shared" si="33"/>
        <v>46205</v>
      </c>
      <c r="AA104" s="237">
        <f t="shared" si="34"/>
        <v>46246</v>
      </c>
      <c r="AB104" s="237">
        <f t="shared" si="35"/>
        <v>46307</v>
      </c>
      <c r="AC104" s="237">
        <f t="shared" si="36"/>
        <v>46319</v>
      </c>
      <c r="AD104" s="237">
        <f t="shared" si="37"/>
        <v>46379</v>
      </c>
      <c r="AE104" s="237">
        <f t="shared" si="38"/>
        <v>46396</v>
      </c>
      <c r="AF104" s="3"/>
      <c r="AG104" s="481" t="s">
        <v>51</v>
      </c>
      <c r="AH104" s="481"/>
      <c r="AI104" s="233">
        <v>45649</v>
      </c>
      <c r="AJ104" s="233">
        <v>45661</v>
      </c>
      <c r="AK104" s="233">
        <v>45691</v>
      </c>
      <c r="AL104" s="233">
        <v>45692</v>
      </c>
      <c r="AM104" s="233">
        <v>45754</v>
      </c>
      <c r="AN104" s="233">
        <v>45766</v>
      </c>
      <c r="AO104" s="233">
        <v>45818</v>
      </c>
      <c r="AP104" s="233">
        <v>45818</v>
      </c>
      <c r="AQ104" s="233">
        <v>45841</v>
      </c>
      <c r="AR104" s="233">
        <v>45882</v>
      </c>
      <c r="AS104" s="233">
        <v>45943</v>
      </c>
      <c r="AT104" s="233">
        <v>45955</v>
      </c>
      <c r="AU104" s="233">
        <v>46013</v>
      </c>
      <c r="AV104" s="234">
        <v>46027</v>
      </c>
      <c r="AX104" s="481" t="s">
        <v>51</v>
      </c>
      <c r="AY104" s="481"/>
      <c r="AZ104" s="233">
        <v>46013</v>
      </c>
      <c r="BA104" s="234">
        <v>46027</v>
      </c>
      <c r="BB104" s="233">
        <v>46055</v>
      </c>
      <c r="BC104" s="233">
        <v>46056</v>
      </c>
      <c r="BD104" s="233">
        <v>46104</v>
      </c>
      <c r="BE104" s="233">
        <v>46119</v>
      </c>
      <c r="BF104" s="233">
        <v>46168</v>
      </c>
      <c r="BG104" s="233">
        <v>46168</v>
      </c>
      <c r="BH104" s="233">
        <v>46205</v>
      </c>
      <c r="BI104" s="233">
        <v>46246</v>
      </c>
      <c r="BJ104" s="233">
        <v>46307</v>
      </c>
      <c r="BK104" s="233">
        <v>46319</v>
      </c>
      <c r="BL104" s="233">
        <v>46379</v>
      </c>
      <c r="BM104" s="234">
        <v>46396</v>
      </c>
      <c r="BO104" s="461" t="s">
        <v>51</v>
      </c>
      <c r="BP104" s="462"/>
      <c r="BQ104" s="233">
        <v>46379</v>
      </c>
      <c r="BR104" s="234">
        <v>46396</v>
      </c>
      <c r="BS104" s="233">
        <v>46419</v>
      </c>
      <c r="BT104" s="233">
        <v>46420</v>
      </c>
      <c r="BU104" s="233">
        <v>46468</v>
      </c>
      <c r="BV104" s="233">
        <v>46480</v>
      </c>
      <c r="BW104" s="233">
        <v>46525</v>
      </c>
      <c r="BX104" s="233">
        <v>46525</v>
      </c>
      <c r="BY104" s="233">
        <v>46576</v>
      </c>
      <c r="BZ104" s="233">
        <v>46617</v>
      </c>
      <c r="CA104" s="233">
        <v>46676</v>
      </c>
      <c r="CB104" s="233">
        <v>46690</v>
      </c>
      <c r="CC104" s="233">
        <v>46744</v>
      </c>
      <c r="CD104" s="234">
        <v>46760</v>
      </c>
    </row>
    <row r="105" spans="1:82" x14ac:dyDescent="0.25">
      <c r="A105" s="562"/>
      <c r="C105" s="88" t="s">
        <v>40</v>
      </c>
      <c r="D105" s="89"/>
      <c r="E105" s="84">
        <f t="shared" si="39"/>
        <v>46321</v>
      </c>
      <c r="F105" s="85">
        <f t="shared" si="40"/>
        <v>46326</v>
      </c>
      <c r="H105" s="123"/>
      <c r="I105" s="141" t="s">
        <v>102</v>
      </c>
      <c r="J105" s="17"/>
      <c r="K105" s="17"/>
      <c r="L105" s="17"/>
      <c r="M105" s="242" t="s">
        <v>160</v>
      </c>
      <c r="N105" s="491"/>
      <c r="O105" s="196"/>
      <c r="P105" s="486" t="s">
        <v>52</v>
      </c>
      <c r="Q105" s="486"/>
      <c r="R105" s="237">
        <f t="shared" si="25"/>
        <v>46013</v>
      </c>
      <c r="S105" s="237">
        <f t="shared" si="26"/>
        <v>46028</v>
      </c>
      <c r="T105" s="237" t="str">
        <f t="shared" si="27"/>
        <v>-</v>
      </c>
      <c r="U105" s="237" t="str">
        <f t="shared" si="28"/>
        <v>-</v>
      </c>
      <c r="V105" s="237">
        <f t="shared" si="29"/>
        <v>46111</v>
      </c>
      <c r="W105" s="237">
        <f t="shared" si="30"/>
        <v>46123</v>
      </c>
      <c r="X105" s="237">
        <f t="shared" si="31"/>
        <v>46168</v>
      </c>
      <c r="Y105" s="237">
        <f t="shared" si="32"/>
        <v>46168</v>
      </c>
      <c r="Z105" s="237">
        <f t="shared" si="33"/>
        <v>46223</v>
      </c>
      <c r="AA105" s="237">
        <f t="shared" si="34"/>
        <v>46266</v>
      </c>
      <c r="AB105" s="237">
        <f t="shared" si="35"/>
        <v>46312</v>
      </c>
      <c r="AC105" s="237">
        <f t="shared" si="36"/>
        <v>46326</v>
      </c>
      <c r="AD105" s="237">
        <f t="shared" si="37"/>
        <v>46379</v>
      </c>
      <c r="AE105" s="237">
        <f t="shared" si="38"/>
        <v>46393</v>
      </c>
      <c r="AF105" s="3"/>
      <c r="AG105" s="481" t="s">
        <v>52</v>
      </c>
      <c r="AH105" s="481"/>
      <c r="AI105" s="233">
        <v>45649</v>
      </c>
      <c r="AJ105" s="233">
        <v>45663</v>
      </c>
      <c r="AK105" s="233" t="s">
        <v>105</v>
      </c>
      <c r="AL105" s="233" t="s">
        <v>105</v>
      </c>
      <c r="AM105" s="233">
        <v>45761</v>
      </c>
      <c r="AN105" s="233">
        <v>45773</v>
      </c>
      <c r="AO105" s="233">
        <v>45818</v>
      </c>
      <c r="AP105" s="233">
        <v>45818</v>
      </c>
      <c r="AQ105" s="233">
        <v>45852</v>
      </c>
      <c r="AR105" s="233">
        <v>45895</v>
      </c>
      <c r="AS105" s="233">
        <v>45943</v>
      </c>
      <c r="AT105" s="233">
        <v>45955</v>
      </c>
      <c r="AU105" s="233">
        <v>46013</v>
      </c>
      <c r="AV105" s="234">
        <v>46028</v>
      </c>
      <c r="AX105" s="481" t="s">
        <v>52</v>
      </c>
      <c r="AY105" s="481"/>
      <c r="AZ105" s="233">
        <v>46013</v>
      </c>
      <c r="BA105" s="234">
        <v>46028</v>
      </c>
      <c r="BB105" s="233" t="s">
        <v>105</v>
      </c>
      <c r="BC105" s="233" t="s">
        <v>105</v>
      </c>
      <c r="BD105" s="233">
        <v>46111</v>
      </c>
      <c r="BE105" s="233">
        <v>46123</v>
      </c>
      <c r="BF105" s="233">
        <v>46168</v>
      </c>
      <c r="BG105" s="233">
        <v>46168</v>
      </c>
      <c r="BH105" s="233">
        <v>46223</v>
      </c>
      <c r="BI105" s="233">
        <v>46266</v>
      </c>
      <c r="BJ105" s="233">
        <v>46312</v>
      </c>
      <c r="BK105" s="233">
        <v>46326</v>
      </c>
      <c r="BL105" s="233">
        <v>46379</v>
      </c>
      <c r="BM105" s="234">
        <v>46393</v>
      </c>
      <c r="BO105" s="461" t="s">
        <v>52</v>
      </c>
      <c r="BP105" s="462"/>
      <c r="BQ105" s="233">
        <v>46379</v>
      </c>
      <c r="BR105" s="234">
        <v>46393</v>
      </c>
      <c r="BS105" s="233" t="s">
        <v>105</v>
      </c>
      <c r="BT105" s="233" t="s">
        <v>105</v>
      </c>
      <c r="BU105" s="233">
        <v>46468</v>
      </c>
      <c r="BV105" s="233">
        <v>46480</v>
      </c>
      <c r="BW105" s="233">
        <v>46525</v>
      </c>
      <c r="BX105" s="233">
        <v>46525</v>
      </c>
      <c r="BY105" s="233">
        <v>46587</v>
      </c>
      <c r="BZ105" s="233">
        <v>46630</v>
      </c>
      <c r="CA105" s="233">
        <v>46683</v>
      </c>
      <c r="CB105" s="233">
        <v>46697</v>
      </c>
      <c r="CC105" s="233">
        <v>46745</v>
      </c>
      <c r="CD105" s="234">
        <v>46760</v>
      </c>
    </row>
    <row r="106" spans="1:82" x14ac:dyDescent="0.25">
      <c r="A106" s="562"/>
      <c r="C106" s="88" t="s">
        <v>41</v>
      </c>
      <c r="D106" s="89"/>
      <c r="E106" s="84">
        <f t="shared" si="39"/>
        <v>46379</v>
      </c>
      <c r="F106" s="85">
        <f t="shared" si="40"/>
        <v>46396</v>
      </c>
      <c r="H106" s="123"/>
      <c r="I106" s="77" t="s">
        <v>104</v>
      </c>
      <c r="J106" s="17"/>
      <c r="K106" s="17"/>
      <c r="L106" s="17"/>
      <c r="M106" s="240" t="s">
        <v>162</v>
      </c>
      <c r="N106" s="491"/>
      <c r="O106" s="196"/>
      <c r="P106" s="486" t="s">
        <v>53</v>
      </c>
      <c r="Q106" s="486"/>
      <c r="R106" s="237">
        <f t="shared" si="25"/>
        <v>46013</v>
      </c>
      <c r="S106" s="237">
        <f t="shared" si="26"/>
        <v>46029</v>
      </c>
      <c r="T106" s="237" t="str">
        <f t="shared" si="27"/>
        <v>-</v>
      </c>
      <c r="U106" s="237" t="str">
        <f t="shared" si="28"/>
        <v>-</v>
      </c>
      <c r="V106" s="237">
        <f t="shared" si="29"/>
        <v>46111</v>
      </c>
      <c r="W106" s="237">
        <f t="shared" si="30"/>
        <v>46122</v>
      </c>
      <c r="X106" s="237" t="str">
        <f t="shared" si="31"/>
        <v>-</v>
      </c>
      <c r="Y106" s="237" t="str">
        <f t="shared" si="32"/>
        <v>-</v>
      </c>
      <c r="Z106" s="237">
        <f t="shared" si="33"/>
        <v>46202</v>
      </c>
      <c r="AA106" s="237">
        <f t="shared" si="34"/>
        <v>46241</v>
      </c>
      <c r="AB106" s="237">
        <f t="shared" si="35"/>
        <v>46300</v>
      </c>
      <c r="AC106" s="237">
        <f t="shared" si="36"/>
        <v>46311</v>
      </c>
      <c r="AD106" s="237">
        <f t="shared" si="37"/>
        <v>46379</v>
      </c>
      <c r="AE106" s="237">
        <f t="shared" si="38"/>
        <v>46395</v>
      </c>
      <c r="AF106" s="3"/>
      <c r="AG106" s="481" t="s">
        <v>53</v>
      </c>
      <c r="AH106" s="481"/>
      <c r="AI106" s="233">
        <v>45649</v>
      </c>
      <c r="AJ106" s="233">
        <v>45665</v>
      </c>
      <c r="AK106" s="233" t="s">
        <v>105</v>
      </c>
      <c r="AL106" s="233" t="s">
        <v>105</v>
      </c>
      <c r="AM106" s="233">
        <v>45761</v>
      </c>
      <c r="AN106" s="233">
        <v>45772</v>
      </c>
      <c r="AO106" s="233" t="s">
        <v>105</v>
      </c>
      <c r="AP106" s="233" t="s">
        <v>105</v>
      </c>
      <c r="AQ106" s="233">
        <v>45845</v>
      </c>
      <c r="AR106" s="233">
        <v>45884</v>
      </c>
      <c r="AS106" s="233">
        <v>45943</v>
      </c>
      <c r="AT106" s="233">
        <v>45954</v>
      </c>
      <c r="AU106" s="233">
        <v>46013</v>
      </c>
      <c r="AV106" s="234">
        <v>46029</v>
      </c>
      <c r="AX106" s="481" t="s">
        <v>53</v>
      </c>
      <c r="AY106" s="481"/>
      <c r="AZ106" s="233">
        <v>46013</v>
      </c>
      <c r="BA106" s="234">
        <v>46029</v>
      </c>
      <c r="BB106" s="233" t="s">
        <v>105</v>
      </c>
      <c r="BC106" s="233" t="s">
        <v>105</v>
      </c>
      <c r="BD106" s="233">
        <v>46111</v>
      </c>
      <c r="BE106" s="233">
        <v>46122</v>
      </c>
      <c r="BF106" s="233" t="s">
        <v>105</v>
      </c>
      <c r="BG106" s="233" t="s">
        <v>105</v>
      </c>
      <c r="BH106" s="233">
        <v>46202</v>
      </c>
      <c r="BI106" s="233">
        <v>46241</v>
      </c>
      <c r="BJ106" s="233">
        <v>46300</v>
      </c>
      <c r="BK106" s="233">
        <v>46311</v>
      </c>
      <c r="BL106" s="233">
        <v>46379</v>
      </c>
      <c r="BM106" s="234">
        <v>46395</v>
      </c>
      <c r="BO106" s="461" t="s">
        <v>53</v>
      </c>
      <c r="BP106" s="462"/>
      <c r="BQ106" s="233">
        <v>46379</v>
      </c>
      <c r="BR106" s="234">
        <v>46395</v>
      </c>
      <c r="BS106" s="233" t="s">
        <v>105</v>
      </c>
      <c r="BT106" s="233" t="s">
        <v>105</v>
      </c>
      <c r="BU106" s="233">
        <v>46468</v>
      </c>
      <c r="BV106" s="233">
        <v>46479</v>
      </c>
      <c r="BW106" s="233" t="s">
        <v>105</v>
      </c>
      <c r="BX106" s="233" t="s">
        <v>105</v>
      </c>
      <c r="BY106" s="233">
        <v>46566</v>
      </c>
      <c r="BZ106" s="233">
        <v>46605</v>
      </c>
      <c r="CA106" s="233">
        <v>46664</v>
      </c>
      <c r="CB106" s="233">
        <v>46675</v>
      </c>
      <c r="CC106" s="233">
        <v>46744</v>
      </c>
      <c r="CD106" s="234">
        <v>46759</v>
      </c>
    </row>
    <row r="107" spans="1:82" x14ac:dyDescent="0.25">
      <c r="A107" s="562"/>
      <c r="C107" s="88" t="s">
        <v>42</v>
      </c>
      <c r="D107" s="89"/>
      <c r="E107" s="84">
        <f t="shared" si="39"/>
        <v>0</v>
      </c>
      <c r="F107" s="85">
        <f t="shared" si="40"/>
        <v>0</v>
      </c>
      <c r="H107" s="123"/>
      <c r="I107" s="482" t="str">
        <f>IF(O104="x",P104,IF(O105="x",P105,IF(O106="x",P106,IF(O107="x",P107,IF(O108="x",P108,IF(O109="x",P109,IF(O110="x",P110,IF(O111="x",P111,"Ferien für: keine Auswahl"))))))))</f>
        <v>Ferien für: keine Auswahl</v>
      </c>
      <c r="J107" s="483"/>
      <c r="K107" s="483"/>
      <c r="L107" s="484"/>
      <c r="M107" s="240" t="s">
        <v>162</v>
      </c>
      <c r="N107" s="491"/>
      <c r="O107" s="196"/>
      <c r="P107" s="486" t="s">
        <v>54</v>
      </c>
      <c r="Q107" s="486"/>
      <c r="R107" s="237">
        <f t="shared" si="25"/>
        <v>46013</v>
      </c>
      <c r="S107" s="237">
        <f t="shared" si="26"/>
        <v>46024</v>
      </c>
      <c r="T107" s="237">
        <f t="shared" si="27"/>
        <v>46069</v>
      </c>
      <c r="U107" s="237">
        <f t="shared" si="28"/>
        <v>46073</v>
      </c>
      <c r="V107" s="237">
        <f t="shared" si="29"/>
        <v>46119</v>
      </c>
      <c r="W107" s="237">
        <f t="shared" si="30"/>
        <v>46129</v>
      </c>
      <c r="X107" s="237" t="str">
        <f t="shared" si="31"/>
        <v>-</v>
      </c>
      <c r="Y107" s="237" t="str">
        <f t="shared" si="32"/>
        <v>-</v>
      </c>
      <c r="Z107" s="237">
        <f t="shared" si="33"/>
        <v>46202</v>
      </c>
      <c r="AA107" s="237">
        <f t="shared" si="34"/>
        <v>46241</v>
      </c>
      <c r="AB107" s="237">
        <f t="shared" si="35"/>
        <v>46300</v>
      </c>
      <c r="AC107" s="237">
        <f t="shared" si="36"/>
        <v>46311</v>
      </c>
      <c r="AD107" s="237">
        <f t="shared" si="37"/>
        <v>46377</v>
      </c>
      <c r="AE107" s="237">
        <f t="shared" si="38"/>
        <v>46387</v>
      </c>
      <c r="AF107" s="3"/>
      <c r="AG107" s="481" t="s">
        <v>54</v>
      </c>
      <c r="AH107" s="481"/>
      <c r="AI107" s="233">
        <v>45649</v>
      </c>
      <c r="AJ107" s="233">
        <v>45660</v>
      </c>
      <c r="AK107" s="233">
        <v>45712</v>
      </c>
      <c r="AL107" s="233">
        <v>45720</v>
      </c>
      <c r="AM107" s="233">
        <v>45761</v>
      </c>
      <c r="AN107" s="233">
        <v>45772</v>
      </c>
      <c r="AO107" s="233" t="s">
        <v>105</v>
      </c>
      <c r="AP107" s="233" t="s">
        <v>105</v>
      </c>
      <c r="AQ107" s="233">
        <v>45845</v>
      </c>
      <c r="AR107" s="233">
        <v>45883</v>
      </c>
      <c r="AS107" s="233">
        <v>45943</v>
      </c>
      <c r="AT107" s="233">
        <v>45954</v>
      </c>
      <c r="AU107" s="233">
        <v>46013</v>
      </c>
      <c r="AV107" s="234">
        <v>46024</v>
      </c>
      <c r="AX107" s="481" t="s">
        <v>54</v>
      </c>
      <c r="AY107" s="481"/>
      <c r="AZ107" s="233">
        <v>46013</v>
      </c>
      <c r="BA107" s="234">
        <v>46024</v>
      </c>
      <c r="BB107" s="233">
        <v>46069</v>
      </c>
      <c r="BC107" s="233">
        <v>46073</v>
      </c>
      <c r="BD107" s="233">
        <v>46119</v>
      </c>
      <c r="BE107" s="233">
        <v>46129</v>
      </c>
      <c r="BF107" s="233" t="s">
        <v>105</v>
      </c>
      <c r="BG107" s="233" t="s">
        <v>105</v>
      </c>
      <c r="BH107" s="233">
        <v>46202</v>
      </c>
      <c r="BI107" s="233">
        <v>46241</v>
      </c>
      <c r="BJ107" s="233">
        <v>46300</v>
      </c>
      <c r="BK107" s="233">
        <v>46311</v>
      </c>
      <c r="BL107" s="233">
        <v>46377</v>
      </c>
      <c r="BM107" s="234">
        <v>46387</v>
      </c>
      <c r="BO107" s="461" t="s">
        <v>54</v>
      </c>
      <c r="BP107" s="462"/>
      <c r="BQ107" s="233">
        <v>46377</v>
      </c>
      <c r="BR107" s="234">
        <v>46387</v>
      </c>
      <c r="BS107" s="233">
        <v>46426</v>
      </c>
      <c r="BT107" s="233">
        <v>46430</v>
      </c>
      <c r="BU107" s="233">
        <v>46476</v>
      </c>
      <c r="BV107" s="233">
        <v>46486</v>
      </c>
      <c r="BW107" s="233" t="s">
        <v>105</v>
      </c>
      <c r="BX107" s="233" t="s">
        <v>105</v>
      </c>
      <c r="BY107" s="233">
        <v>46566</v>
      </c>
      <c r="BZ107" s="233">
        <v>46605</v>
      </c>
      <c r="CA107" s="233">
        <v>46664</v>
      </c>
      <c r="CB107" s="233">
        <v>46675</v>
      </c>
      <c r="CC107" s="233">
        <v>46741</v>
      </c>
      <c r="CD107" s="234">
        <v>46752</v>
      </c>
    </row>
    <row r="108" spans="1:82" ht="15.75" thickBot="1" x14ac:dyDescent="0.3">
      <c r="A108" s="562"/>
      <c r="C108" s="90" t="s">
        <v>43</v>
      </c>
      <c r="D108" s="91"/>
      <c r="E108" s="86">
        <f t="shared" si="39"/>
        <v>0</v>
      </c>
      <c r="F108" s="87">
        <f t="shared" si="40"/>
        <v>0</v>
      </c>
      <c r="H108" s="123"/>
      <c r="I108" s="80" t="s">
        <v>32</v>
      </c>
      <c r="J108" s="81"/>
      <c r="K108" s="74" t="s">
        <v>36</v>
      </c>
      <c r="L108" s="74" t="s">
        <v>35</v>
      </c>
      <c r="M108" s="240" t="s">
        <v>162</v>
      </c>
      <c r="N108" s="491"/>
      <c r="O108" s="196"/>
      <c r="P108" s="486" t="s">
        <v>55</v>
      </c>
      <c r="Q108" s="486"/>
      <c r="R108" s="237">
        <f t="shared" si="25"/>
        <v>46013</v>
      </c>
      <c r="S108" s="237">
        <f t="shared" si="26"/>
        <v>46024</v>
      </c>
      <c r="T108" s="237">
        <f t="shared" si="27"/>
        <v>46062</v>
      </c>
      <c r="U108" s="237">
        <f t="shared" si="28"/>
        <v>46074</v>
      </c>
      <c r="V108" s="237">
        <f t="shared" si="29"/>
        <v>46115</v>
      </c>
      <c r="W108" s="237">
        <f t="shared" si="30"/>
        <v>46122</v>
      </c>
      <c r="X108" s="237">
        <f t="shared" si="31"/>
        <v>46157</v>
      </c>
      <c r="Y108" s="237">
        <f t="shared" si="32"/>
        <v>46157</v>
      </c>
      <c r="Z108" s="237">
        <f t="shared" si="33"/>
        <v>46207</v>
      </c>
      <c r="AA108" s="237">
        <f t="shared" si="34"/>
        <v>46248</v>
      </c>
      <c r="AB108" s="237">
        <f t="shared" si="35"/>
        <v>46307</v>
      </c>
      <c r="AC108" s="237">
        <f t="shared" si="36"/>
        <v>46320</v>
      </c>
      <c r="AD108" s="237">
        <f t="shared" si="37"/>
        <v>46379</v>
      </c>
      <c r="AE108" s="237">
        <f t="shared" si="38"/>
        <v>46389</v>
      </c>
      <c r="AF108" s="3"/>
      <c r="AG108" s="481" t="s">
        <v>55</v>
      </c>
      <c r="AH108" s="481"/>
      <c r="AI108" s="233">
        <v>45649</v>
      </c>
      <c r="AJ108" s="233">
        <v>45660</v>
      </c>
      <c r="AK108" s="233">
        <v>45705</v>
      </c>
      <c r="AL108" s="233">
        <v>45717</v>
      </c>
      <c r="AM108" s="233">
        <v>45765</v>
      </c>
      <c r="AN108" s="233">
        <v>45772</v>
      </c>
      <c r="AO108" s="233">
        <v>45807</v>
      </c>
      <c r="AP108" s="233">
        <v>45807</v>
      </c>
      <c r="AQ108" s="233">
        <v>45836</v>
      </c>
      <c r="AR108" s="233">
        <v>45877</v>
      </c>
      <c r="AS108" s="233">
        <v>45936</v>
      </c>
      <c r="AT108" s="233">
        <v>45948</v>
      </c>
      <c r="AU108" s="233">
        <v>46013</v>
      </c>
      <c r="AV108" s="234">
        <v>46024</v>
      </c>
      <c r="AX108" s="481" t="s">
        <v>55</v>
      </c>
      <c r="AY108" s="481"/>
      <c r="AZ108" s="233">
        <v>46013</v>
      </c>
      <c r="BA108" s="234">
        <v>46024</v>
      </c>
      <c r="BB108" s="233">
        <v>46062</v>
      </c>
      <c r="BC108" s="233">
        <v>46074</v>
      </c>
      <c r="BD108" s="233">
        <v>46115</v>
      </c>
      <c r="BE108" s="233">
        <v>46122</v>
      </c>
      <c r="BF108" s="233">
        <v>46157</v>
      </c>
      <c r="BG108" s="233">
        <v>46157</v>
      </c>
      <c r="BH108" s="233">
        <v>46207</v>
      </c>
      <c r="BI108" s="233">
        <v>46248</v>
      </c>
      <c r="BJ108" s="233">
        <v>46307</v>
      </c>
      <c r="BK108" s="233">
        <v>46320</v>
      </c>
      <c r="BL108" s="233">
        <v>46379</v>
      </c>
      <c r="BM108" s="234">
        <v>46389</v>
      </c>
      <c r="BO108" s="461" t="s">
        <v>55</v>
      </c>
      <c r="BP108" s="462"/>
      <c r="BQ108" s="233">
        <v>46379</v>
      </c>
      <c r="BR108" s="234">
        <v>46389</v>
      </c>
      <c r="BS108" s="233">
        <v>46426</v>
      </c>
      <c r="BT108" s="233">
        <v>46437</v>
      </c>
      <c r="BU108" s="233">
        <v>46472</v>
      </c>
      <c r="BV108" s="233">
        <v>46479</v>
      </c>
      <c r="BW108" s="233">
        <v>46522</v>
      </c>
      <c r="BX108" s="233">
        <v>46525</v>
      </c>
      <c r="BY108" s="233">
        <v>46578</v>
      </c>
      <c r="BZ108" s="233">
        <v>46619</v>
      </c>
      <c r="CA108" s="233">
        <v>46671</v>
      </c>
      <c r="CB108" s="233">
        <v>46683</v>
      </c>
      <c r="CC108" s="233">
        <v>46744</v>
      </c>
      <c r="CD108" s="234">
        <v>46753</v>
      </c>
    </row>
    <row r="109" spans="1:82" x14ac:dyDescent="0.25">
      <c r="A109" s="562"/>
      <c r="H109" s="123"/>
      <c r="I109" s="78" t="s">
        <v>106</v>
      </c>
      <c r="J109" s="79"/>
      <c r="K109" s="15">
        <f>IF($O$104="x",R104,IF($O$105="x",R105,IF($O$106="x",R106,IF($O$107="x",R107,IF($O$108="x",R108,IF($O$109="x",R109,IF($O$110="x",R110,IF($O$111="x",R111,))))))))</f>
        <v>0</v>
      </c>
      <c r="L109" s="15">
        <f>IF($O$104="x",S104,IF($O$105="x",S105,IF($O$106="x",S106,IF($O$107="x",S107,IF($O$108="x",S108,IF($O$109="x",S109,IF($O$110="x",S110,IF($O$111="x",S111,))))))))</f>
        <v>0</v>
      </c>
      <c r="M109" s="244" t="s">
        <v>162</v>
      </c>
      <c r="N109" s="491"/>
      <c r="O109" s="196"/>
      <c r="P109" s="486" t="s">
        <v>56</v>
      </c>
      <c r="Q109" s="486"/>
      <c r="R109" s="237">
        <f t="shared" si="25"/>
        <v>46013</v>
      </c>
      <c r="S109" s="237">
        <f t="shared" si="26"/>
        <v>46027</v>
      </c>
      <c r="T109" s="237">
        <f t="shared" si="27"/>
        <v>46053</v>
      </c>
      <c r="U109" s="237">
        <f t="shared" si="28"/>
        <v>46059</v>
      </c>
      <c r="V109" s="237">
        <f t="shared" si="29"/>
        <v>46111</v>
      </c>
      <c r="W109" s="237">
        <f t="shared" si="30"/>
        <v>46116</v>
      </c>
      <c r="X109" s="237">
        <f t="shared" si="31"/>
        <v>46168</v>
      </c>
      <c r="Y109" s="237">
        <f t="shared" si="32"/>
        <v>46171</v>
      </c>
      <c r="Z109" s="237">
        <f t="shared" si="33"/>
        <v>46207</v>
      </c>
      <c r="AA109" s="237">
        <f t="shared" si="34"/>
        <v>46248</v>
      </c>
      <c r="AB109" s="237">
        <f t="shared" si="35"/>
        <v>46314</v>
      </c>
      <c r="AC109" s="237">
        <f t="shared" si="36"/>
        <v>46325</v>
      </c>
      <c r="AD109" s="237">
        <f t="shared" si="37"/>
        <v>46377</v>
      </c>
      <c r="AE109" s="237">
        <f t="shared" si="38"/>
        <v>46389</v>
      </c>
      <c r="AF109" s="3"/>
      <c r="AG109" s="481" t="s">
        <v>56</v>
      </c>
      <c r="AH109" s="481"/>
      <c r="AI109" s="233">
        <v>45649</v>
      </c>
      <c r="AJ109" s="233">
        <v>45661</v>
      </c>
      <c r="AK109" s="233">
        <v>45684</v>
      </c>
      <c r="AL109" s="233">
        <v>45688</v>
      </c>
      <c r="AM109" s="233">
        <v>45754</v>
      </c>
      <c r="AN109" s="233">
        <v>45766</v>
      </c>
      <c r="AO109" s="233">
        <v>45807</v>
      </c>
      <c r="AP109" s="233">
        <v>45807</v>
      </c>
      <c r="AQ109" s="233">
        <v>45836</v>
      </c>
      <c r="AR109" s="233">
        <v>45877</v>
      </c>
      <c r="AS109" s="233">
        <v>45943</v>
      </c>
      <c r="AT109" s="233">
        <v>45955</v>
      </c>
      <c r="AU109" s="233">
        <v>46013</v>
      </c>
      <c r="AV109" s="234">
        <v>46027</v>
      </c>
      <c r="AX109" s="481" t="s">
        <v>56</v>
      </c>
      <c r="AY109" s="481"/>
      <c r="AZ109" s="233">
        <v>46013</v>
      </c>
      <c r="BA109" s="234">
        <v>46027</v>
      </c>
      <c r="BB109" s="233">
        <v>46053</v>
      </c>
      <c r="BC109" s="233">
        <v>46059</v>
      </c>
      <c r="BD109" s="233">
        <v>46111</v>
      </c>
      <c r="BE109" s="233">
        <v>46116</v>
      </c>
      <c r="BF109" s="233">
        <v>46168</v>
      </c>
      <c r="BG109" s="233">
        <v>46171</v>
      </c>
      <c r="BH109" s="233">
        <v>46207</v>
      </c>
      <c r="BI109" s="233">
        <v>46248</v>
      </c>
      <c r="BJ109" s="233">
        <v>46314</v>
      </c>
      <c r="BK109" s="233">
        <v>46325</v>
      </c>
      <c r="BL109" s="233">
        <v>46377</v>
      </c>
      <c r="BM109" s="234">
        <v>46389</v>
      </c>
      <c r="BO109" s="461" t="s">
        <v>56</v>
      </c>
      <c r="BP109" s="462"/>
      <c r="BQ109" s="233">
        <v>46377</v>
      </c>
      <c r="BR109" s="234">
        <v>46389</v>
      </c>
      <c r="BS109" s="233">
        <v>46419</v>
      </c>
      <c r="BT109" s="233">
        <v>46424</v>
      </c>
      <c r="BU109" s="233">
        <v>46468</v>
      </c>
      <c r="BV109" s="233">
        <v>46473</v>
      </c>
      <c r="BW109" s="233">
        <v>46522</v>
      </c>
      <c r="BX109" s="233">
        <v>46529</v>
      </c>
      <c r="BY109" s="233">
        <v>46578</v>
      </c>
      <c r="BZ109" s="233">
        <v>46619</v>
      </c>
      <c r="CA109" s="233">
        <v>46678</v>
      </c>
      <c r="CB109" s="233">
        <v>46683</v>
      </c>
      <c r="CC109" s="233">
        <v>46741</v>
      </c>
      <c r="CD109" s="234">
        <v>46752</v>
      </c>
    </row>
    <row r="110" spans="1:82" x14ac:dyDescent="0.25">
      <c r="A110" s="562"/>
      <c r="H110" s="123"/>
      <c r="I110" s="78" t="s">
        <v>33</v>
      </c>
      <c r="J110" s="79"/>
      <c r="K110" s="15">
        <f>IF($O$104="x",T104,IF($O$105="x",T105,IF($O$106="x",T106,IF($O$107="x",T107,IF($O$108="x",T108,IF($O$109="x",T109,IF($O$110="x",T110,IF($O$111="x",T111,))))))))</f>
        <v>0</v>
      </c>
      <c r="L110" s="15">
        <f>IF($O$104="x",U104,IF($O$105="x",U105,IF($O$106="x",U106,IF($O$107="x",U107,IF($O$108="x",U108,IF($O$109="x",U109,IF($O$110="x",U110,IF($O$111="x",U111,))))))))</f>
        <v>0</v>
      </c>
      <c r="M110" s="240" t="s">
        <v>162</v>
      </c>
      <c r="N110" s="491"/>
      <c r="O110" s="196"/>
      <c r="P110" s="486" t="s">
        <v>112</v>
      </c>
      <c r="Q110" s="486"/>
      <c r="R110" s="237">
        <f t="shared" si="25"/>
        <v>46010</v>
      </c>
      <c r="S110" s="237">
        <f t="shared" si="26"/>
        <v>46028</v>
      </c>
      <c r="T110" s="237" t="str">
        <f t="shared" si="27"/>
        <v>-</v>
      </c>
      <c r="U110" s="237" t="str">
        <f t="shared" si="28"/>
        <v>-</v>
      </c>
      <c r="V110" s="237">
        <f t="shared" si="29"/>
        <v>46107</v>
      </c>
      <c r="W110" s="237">
        <f t="shared" si="30"/>
        <v>46122</v>
      </c>
      <c r="X110" s="237">
        <f t="shared" si="31"/>
        <v>46157</v>
      </c>
      <c r="Y110" s="237">
        <f t="shared" si="32"/>
        <v>46157</v>
      </c>
      <c r="Z110" s="237">
        <f t="shared" si="33"/>
        <v>46207</v>
      </c>
      <c r="AA110" s="237">
        <f t="shared" si="34"/>
        <v>46249</v>
      </c>
      <c r="AB110" s="237">
        <f t="shared" si="35"/>
        <v>46307</v>
      </c>
      <c r="AC110" s="237">
        <f t="shared" si="36"/>
        <v>46319</v>
      </c>
      <c r="AD110" s="237">
        <f t="shared" si="37"/>
        <v>46377</v>
      </c>
      <c r="AE110" s="237">
        <f t="shared" si="38"/>
        <v>46393</v>
      </c>
      <c r="AF110" s="3"/>
      <c r="AG110" s="481" t="s">
        <v>112</v>
      </c>
      <c r="AH110" s="481"/>
      <c r="AI110" s="233">
        <v>45645</v>
      </c>
      <c r="AJ110" s="233">
        <v>45664</v>
      </c>
      <c r="AK110" s="233" t="s">
        <v>105</v>
      </c>
      <c r="AL110" s="233" t="s">
        <v>105</v>
      </c>
      <c r="AM110" s="233">
        <v>45758</v>
      </c>
      <c r="AN110" s="233">
        <v>45772</v>
      </c>
      <c r="AO110" s="233">
        <v>45807</v>
      </c>
      <c r="AP110" s="233">
        <v>45807</v>
      </c>
      <c r="AQ110" s="233">
        <v>45866</v>
      </c>
      <c r="AR110" s="233">
        <v>45906</v>
      </c>
      <c r="AS110" s="233">
        <v>45950</v>
      </c>
      <c r="AT110" s="233">
        <v>45960</v>
      </c>
      <c r="AU110" s="233">
        <v>46010</v>
      </c>
      <c r="AV110" s="234">
        <v>46028</v>
      </c>
      <c r="AX110" s="481" t="s">
        <v>112</v>
      </c>
      <c r="AY110" s="481"/>
      <c r="AZ110" s="233">
        <v>46010</v>
      </c>
      <c r="BA110" s="234">
        <v>46028</v>
      </c>
      <c r="BB110" s="233" t="s">
        <v>105</v>
      </c>
      <c r="BC110" s="233" t="s">
        <v>105</v>
      </c>
      <c r="BD110" s="233">
        <v>46107</v>
      </c>
      <c r="BE110" s="233">
        <v>46122</v>
      </c>
      <c r="BF110" s="233">
        <v>46157</v>
      </c>
      <c r="BG110" s="233">
        <v>46157</v>
      </c>
      <c r="BH110" s="233">
        <v>46207</v>
      </c>
      <c r="BI110" s="233">
        <v>46249</v>
      </c>
      <c r="BJ110" s="233">
        <v>46307</v>
      </c>
      <c r="BK110" s="233">
        <v>46319</v>
      </c>
      <c r="BL110" s="233">
        <v>46377</v>
      </c>
      <c r="BM110" s="234">
        <v>46393</v>
      </c>
      <c r="BO110" s="461" t="s">
        <v>112</v>
      </c>
      <c r="BP110" s="462"/>
      <c r="BQ110" s="233">
        <v>46377</v>
      </c>
      <c r="BR110" s="234">
        <v>46393</v>
      </c>
      <c r="BS110" s="233" t="s">
        <v>105</v>
      </c>
      <c r="BT110" s="233" t="s">
        <v>105</v>
      </c>
      <c r="BU110" s="233">
        <v>46476</v>
      </c>
      <c r="BV110" s="233">
        <v>46487</v>
      </c>
      <c r="BW110" s="233">
        <v>46514</v>
      </c>
      <c r="BX110" s="233">
        <v>46514</v>
      </c>
      <c r="BY110" s="233">
        <v>46571</v>
      </c>
      <c r="BZ110" s="233">
        <v>46613</v>
      </c>
      <c r="CA110" s="233">
        <v>46671</v>
      </c>
      <c r="CB110" s="233">
        <v>46683</v>
      </c>
      <c r="CC110" s="233">
        <v>46744</v>
      </c>
      <c r="CD110" s="234">
        <v>46760</v>
      </c>
    </row>
    <row r="111" spans="1:82" ht="15.75" thickBot="1" x14ac:dyDescent="0.3">
      <c r="A111" s="562"/>
      <c r="H111" s="123"/>
      <c r="I111" s="78" t="s">
        <v>34</v>
      </c>
      <c r="J111" s="79"/>
      <c r="K111" s="15">
        <f>IF($O$104="x",V104,IF($O$105="x",V105,IF($O$106="x",V106,IF($O$107="x",V107,IF($O$108="x",V108,IF($O$109="x",V109,IF($O$110="x",V110,IF($O$111="x",V111,))))))))</f>
        <v>0</v>
      </c>
      <c r="L111" s="15">
        <f>IF($O$104="x",W104,IF($O$105="x",W105,IF($O$106="x",W106,IF($O$107="x",W107,IF($O$108="x",W108,IF($O$109="x",W109,IF($O$110="x",W110,IF($O$111="x",W111,))))))))</f>
        <v>0</v>
      </c>
      <c r="M111" s="240" t="s">
        <v>162</v>
      </c>
      <c r="N111" s="492"/>
      <c r="O111" s="197"/>
      <c r="P111" s="512" t="s">
        <v>57</v>
      </c>
      <c r="Q111" s="512"/>
      <c r="R111" s="237">
        <f t="shared" si="25"/>
        <v>46013</v>
      </c>
      <c r="S111" s="237">
        <f t="shared" si="26"/>
        <v>46025</v>
      </c>
      <c r="T111" s="237">
        <f t="shared" si="27"/>
        <v>46069</v>
      </c>
      <c r="U111" s="237">
        <f t="shared" si="28"/>
        <v>46074</v>
      </c>
      <c r="V111" s="237">
        <f t="shared" si="29"/>
        <v>46119</v>
      </c>
      <c r="W111" s="237">
        <f t="shared" si="30"/>
        <v>46129</v>
      </c>
      <c r="X111" s="237">
        <f t="shared" si="31"/>
        <v>46157</v>
      </c>
      <c r="Y111" s="237">
        <f t="shared" si="32"/>
        <v>46157</v>
      </c>
      <c r="Z111" s="237">
        <f t="shared" si="33"/>
        <v>46207</v>
      </c>
      <c r="AA111" s="237">
        <f t="shared" si="34"/>
        <v>46248</v>
      </c>
      <c r="AB111" s="237">
        <f t="shared" si="35"/>
        <v>46307</v>
      </c>
      <c r="AC111" s="237">
        <f t="shared" si="36"/>
        <v>46319</v>
      </c>
      <c r="AD111" s="237">
        <f t="shared" si="37"/>
        <v>46379</v>
      </c>
      <c r="AE111" s="237">
        <f t="shared" si="38"/>
        <v>46389</v>
      </c>
      <c r="AF111" s="3"/>
      <c r="AG111" s="485" t="s">
        <v>57</v>
      </c>
      <c r="AH111" s="485"/>
      <c r="AI111" s="235">
        <v>45649</v>
      </c>
      <c r="AJ111" s="235">
        <v>45660</v>
      </c>
      <c r="AK111" s="235">
        <v>45691</v>
      </c>
      <c r="AL111" s="235">
        <v>45696</v>
      </c>
      <c r="AM111" s="235">
        <v>45754</v>
      </c>
      <c r="AN111" s="235">
        <v>45766</v>
      </c>
      <c r="AO111" s="235">
        <v>45807</v>
      </c>
      <c r="AP111" s="235">
        <v>45807</v>
      </c>
      <c r="AQ111" s="235">
        <v>45836</v>
      </c>
      <c r="AR111" s="235">
        <v>45877</v>
      </c>
      <c r="AS111" s="235">
        <v>45936</v>
      </c>
      <c r="AT111" s="235">
        <v>45948</v>
      </c>
      <c r="AU111" s="235">
        <v>46013</v>
      </c>
      <c r="AV111" s="236">
        <v>46025</v>
      </c>
      <c r="AX111" s="485" t="s">
        <v>57</v>
      </c>
      <c r="AY111" s="485"/>
      <c r="AZ111" s="235">
        <v>46013</v>
      </c>
      <c r="BA111" s="236">
        <v>46025</v>
      </c>
      <c r="BB111" s="235">
        <v>46069</v>
      </c>
      <c r="BC111" s="235">
        <v>46074</v>
      </c>
      <c r="BD111" s="235">
        <v>46119</v>
      </c>
      <c r="BE111" s="235">
        <v>46129</v>
      </c>
      <c r="BF111" s="235">
        <v>46157</v>
      </c>
      <c r="BG111" s="235">
        <v>46157</v>
      </c>
      <c r="BH111" s="235">
        <v>46207</v>
      </c>
      <c r="BI111" s="235">
        <v>46248</v>
      </c>
      <c r="BJ111" s="235">
        <v>46307</v>
      </c>
      <c r="BK111" s="235">
        <v>46319</v>
      </c>
      <c r="BL111" s="235">
        <v>46379</v>
      </c>
      <c r="BM111" s="236">
        <v>46389</v>
      </c>
      <c r="BO111" s="463" t="s">
        <v>57</v>
      </c>
      <c r="BP111" s="464"/>
      <c r="BQ111" s="235">
        <v>46379</v>
      </c>
      <c r="BR111" s="236">
        <v>46389</v>
      </c>
      <c r="BS111" s="235">
        <v>46419</v>
      </c>
      <c r="BT111" s="235">
        <v>46424</v>
      </c>
      <c r="BU111" s="235">
        <v>46468</v>
      </c>
      <c r="BV111" s="235">
        <v>46480</v>
      </c>
      <c r="BW111" s="235">
        <v>46514</v>
      </c>
      <c r="BX111" s="235">
        <v>46514</v>
      </c>
      <c r="BY111" s="235">
        <v>46578</v>
      </c>
      <c r="BZ111" s="235">
        <v>46619</v>
      </c>
      <c r="CA111" s="235">
        <v>46669</v>
      </c>
      <c r="CB111" s="235">
        <v>46683</v>
      </c>
      <c r="CC111" s="235">
        <v>46744</v>
      </c>
      <c r="CD111" s="236">
        <v>46752</v>
      </c>
    </row>
    <row r="112" spans="1:82" x14ac:dyDescent="0.25">
      <c r="A112" s="562"/>
      <c r="H112" s="123"/>
      <c r="I112" s="78" t="s">
        <v>37</v>
      </c>
      <c r="J112" s="79"/>
      <c r="K112" s="15">
        <f>IF($O$104="x",X104,IF($O$105="x",X105,IF($O$106="x",X106,IF($O$107="x",X107,IF($O$108="x",X108,IF($O$109="x",X109,IF($O$110="x",X110,IF($O$111="x",X111,))))))))</f>
        <v>0</v>
      </c>
      <c r="L112" s="15">
        <f>IF($O$104="x",Y104,IF($O$105="x",Y105,IF($O$106="x",Y106,IF($O$107="x",Y107,IF($O$108="x",Y108,IF($O$109="x",Y109,IF($O$110="x",Y110,IF($O$111="x",Y111,))))))))</f>
        <v>0</v>
      </c>
      <c r="M112" s="243" t="s">
        <v>162</v>
      </c>
      <c r="N112" s="3"/>
      <c r="O112" s="127">
        <f>COUNTA(O96:O111)</f>
        <v>1</v>
      </c>
      <c r="T112" s="3"/>
      <c r="W112" s="3"/>
      <c r="Z112" s="3"/>
      <c r="AC112" s="3"/>
      <c r="AF112" s="3"/>
    </row>
    <row r="113" spans="1:32" x14ac:dyDescent="0.25">
      <c r="A113" s="562"/>
      <c r="H113" s="123"/>
      <c r="I113" s="78" t="s">
        <v>39</v>
      </c>
      <c r="J113" s="79"/>
      <c r="K113" s="15">
        <f>IF($O$104="x",Z104,IF($O$105="x",Z105,IF($O$106="x",Z106,IF($O$107="x",Z107,IF($O$108="x",Z108,IF($O$109="x",Z109,IF($O$110="x",Z110,IF($O$111="x",Z111,))))))))</f>
        <v>0</v>
      </c>
      <c r="L113" s="15">
        <f>IF($O$104="x",AA104,IF($O$105="x",AA105,IF($O$106="x",AA106,IF($O$107="x",AA107,IF($O$108="x",AA108,IF($O$109="x",AA109,IF($O$110="x",AA110,IF($O$111="x",AA111,))))))))</f>
        <v>0</v>
      </c>
      <c r="M113" s="243" t="s">
        <v>162</v>
      </c>
      <c r="N113" s="3"/>
      <c r="Q113" s="3"/>
      <c r="T113" s="3"/>
      <c r="W113" s="3"/>
      <c r="Z113" s="3"/>
      <c r="AC113" s="3"/>
      <c r="AF113" s="3"/>
    </row>
    <row r="114" spans="1:32" x14ac:dyDescent="0.25">
      <c r="A114" s="562"/>
      <c r="H114" s="123"/>
      <c r="I114" s="78" t="s">
        <v>40</v>
      </c>
      <c r="J114" s="79"/>
      <c r="K114" s="15">
        <f>IF($O$104="x",AB104,IF($O$105="x",AB105,IF($O$106="x",AB106,IF($O$107="x",AB107,IF($O$108="x",AB108,IF($O$109="x",AB109,IF($O$110="x",AB110,IF($O$111="x",AB111,))))))))</f>
        <v>0</v>
      </c>
      <c r="L114" s="15">
        <f>IF($O$104="x",AC104,IF($O$105="x",AC105,IF($O$106="x",AC106,IF($O$107="x",AC107,IF($O$108="x",AC108,IF($O$109="x",AC109,IF($O$110="x",AC110,IF($O$111="x",AC111,))))))))</f>
        <v>0</v>
      </c>
      <c r="M114" s="243" t="s">
        <v>162</v>
      </c>
      <c r="N114" s="3"/>
      <c r="Q114" s="3"/>
      <c r="T114" s="3"/>
      <c r="W114" s="3"/>
      <c r="Z114" s="3"/>
      <c r="AC114" s="3"/>
      <c r="AF114" s="3"/>
    </row>
    <row r="115" spans="1:32" x14ac:dyDescent="0.25">
      <c r="A115" s="562"/>
      <c r="H115" s="123"/>
      <c r="I115" s="78" t="s">
        <v>41</v>
      </c>
      <c r="J115" s="79"/>
      <c r="K115" s="15">
        <f>IF($O$104="x",AD104,IF($O$105="x",AD105,IF($O$106="x",AD106,IF($O$107="x",AD107,IF($O$108="x",AD108,IF($O$109="x",AD109,IF($O$110="x",AD110,IF($O$111="x",AD111,))))))))</f>
        <v>0</v>
      </c>
      <c r="L115" s="15">
        <f>IF($O$104="x",AE104,IF($O$105="x",AE105,IF($O$106="x",AE106,IF($O$107="x",AE107,IF($O$108="x",AE108,IF($O$109="x",AE109,IF($O$110="x",AE110,IF($O$111="x",AE111,))))))))</f>
        <v>0</v>
      </c>
      <c r="M115" s="243" t="s">
        <v>162</v>
      </c>
      <c r="N115" s="3"/>
      <c r="O115" s="200"/>
      <c r="Q115" s="3"/>
      <c r="T115" s="3"/>
      <c r="W115" s="3"/>
      <c r="Z115" s="3"/>
      <c r="AC115" s="3"/>
      <c r="AF115" s="3"/>
    </row>
    <row r="116" spans="1:32" x14ac:dyDescent="0.25">
      <c r="A116" s="562"/>
      <c r="H116" s="123"/>
      <c r="I116" s="78" t="s">
        <v>42</v>
      </c>
      <c r="J116" s="79"/>
      <c r="K116" s="199"/>
      <c r="L116" s="199"/>
      <c r="M116" s="243" t="s">
        <v>162</v>
      </c>
      <c r="N116" s="3"/>
      <c r="Q116" s="3"/>
      <c r="T116" s="3"/>
      <c r="W116" s="3"/>
      <c r="Z116" s="3"/>
      <c r="AC116" s="3"/>
      <c r="AF116" s="3"/>
    </row>
    <row r="117" spans="1:32" x14ac:dyDescent="0.25">
      <c r="A117" s="562"/>
      <c r="H117" s="123"/>
      <c r="I117" s="78" t="s">
        <v>43</v>
      </c>
      <c r="J117" s="79"/>
      <c r="K117" s="199"/>
      <c r="L117" s="199"/>
      <c r="M117" s="243" t="s">
        <v>161</v>
      </c>
      <c r="N117" s="3"/>
      <c r="Q117" s="3"/>
      <c r="T117" s="3"/>
      <c r="W117" s="3"/>
      <c r="Z117" s="3"/>
      <c r="AC117" s="3"/>
      <c r="AF117" s="3"/>
    </row>
    <row r="118" spans="1:32" x14ac:dyDescent="0.25">
      <c r="A118" s="562"/>
      <c r="H118" s="123"/>
      <c r="I118" s="17"/>
      <c r="J118" s="17"/>
      <c r="K118" s="18"/>
      <c r="L118" s="17"/>
      <c r="M118" s="53"/>
      <c r="N118" s="3"/>
      <c r="Q118" s="3"/>
      <c r="T118" s="3"/>
      <c r="W118" s="3"/>
      <c r="Z118" s="3"/>
      <c r="AC118" s="3"/>
      <c r="AF118" s="3"/>
    </row>
    <row r="119" spans="1:32" ht="15.75" thickBot="1" x14ac:dyDescent="0.3">
      <c r="A119" s="562"/>
      <c r="H119" s="125"/>
      <c r="I119" s="57"/>
      <c r="J119" s="57"/>
      <c r="K119" s="58"/>
      <c r="L119" s="57"/>
      <c r="M119" s="73"/>
      <c r="N119" s="3"/>
      <c r="Q119" s="3"/>
      <c r="T119" s="3"/>
      <c r="W119" s="3"/>
      <c r="Z119" s="3"/>
      <c r="AC119" s="3"/>
      <c r="AF119" s="3"/>
    </row>
    <row r="120" spans="1:32" x14ac:dyDescent="0.25">
      <c r="A120" s="562"/>
      <c r="H120" s="3"/>
      <c r="K120" s="3"/>
      <c r="N120" s="3"/>
      <c r="Q120" s="3"/>
      <c r="T120" s="3"/>
      <c r="W120" s="3"/>
      <c r="Z120" s="3"/>
      <c r="AC120" s="3"/>
      <c r="AF120" s="3"/>
    </row>
    <row r="121" spans="1:32" x14ac:dyDescent="0.25">
      <c r="A121" s="562"/>
      <c r="H121" s="3"/>
      <c r="K121" s="3"/>
      <c r="N121" s="3"/>
      <c r="Q121" s="3"/>
      <c r="T121" s="3"/>
      <c r="W121" s="3"/>
      <c r="Z121" s="3"/>
      <c r="AC121" s="3"/>
      <c r="AF121" s="3"/>
    </row>
    <row r="122" spans="1:32" ht="18.75" x14ac:dyDescent="0.3">
      <c r="A122" s="115" t="s">
        <v>147</v>
      </c>
      <c r="B122" s="92"/>
      <c r="C122" s="92"/>
      <c r="D122" s="92"/>
      <c r="E122" s="92"/>
      <c r="F122" s="92"/>
      <c r="G122" s="92"/>
      <c r="H122" s="101"/>
      <c r="I122" s="92"/>
      <c r="J122" s="92"/>
      <c r="K122" s="101"/>
      <c r="L122" s="92"/>
      <c r="M122" s="92"/>
      <c r="N122" s="101"/>
      <c r="O122" s="92"/>
      <c r="P122" s="92"/>
      <c r="Q122" s="101"/>
      <c r="R122" s="92"/>
      <c r="S122" s="92"/>
      <c r="T122" s="101"/>
      <c r="U122" s="92"/>
      <c r="V122" s="92"/>
      <c r="W122" s="101"/>
      <c r="X122" s="92"/>
      <c r="Y122" s="92"/>
      <c r="Z122" s="101"/>
      <c r="AA122" s="92"/>
      <c r="AB122" s="92"/>
      <c r="AC122" s="101"/>
      <c r="AD122" s="92"/>
      <c r="AE122" s="92"/>
      <c r="AF122" s="101"/>
    </row>
    <row r="123" spans="1:32" x14ac:dyDescent="0.25">
      <c r="A123" s="560" t="s">
        <v>272</v>
      </c>
      <c r="B123" s="29"/>
      <c r="C123" s="29"/>
      <c r="D123" s="29"/>
      <c r="E123" s="29"/>
      <c r="F123" s="29"/>
      <c r="G123" s="29"/>
      <c r="H123" s="34"/>
      <c r="I123" s="29"/>
      <c r="J123" s="29"/>
      <c r="K123" s="34"/>
      <c r="L123" s="29"/>
      <c r="M123" s="29"/>
      <c r="N123" s="34"/>
      <c r="O123" s="29"/>
      <c r="P123" s="29"/>
      <c r="Q123" s="34"/>
      <c r="R123" s="29"/>
      <c r="S123" s="29"/>
      <c r="T123" s="34"/>
      <c r="U123" s="29"/>
      <c r="V123" s="29"/>
      <c r="W123" s="34"/>
      <c r="X123" s="29"/>
      <c r="Y123" s="29"/>
      <c r="Z123" s="34"/>
      <c r="AA123" s="29"/>
      <c r="AB123" s="29"/>
      <c r="AC123" s="34"/>
      <c r="AD123" s="29"/>
      <c r="AE123" s="29"/>
      <c r="AF123" s="34"/>
    </row>
    <row r="124" spans="1:32" ht="15.75" thickBot="1" x14ac:dyDescent="0.3">
      <c r="A124" s="560"/>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spans="1:32" ht="16.5" thickBot="1" x14ac:dyDescent="0.3">
      <c r="A125" s="560"/>
      <c r="B125" s="29"/>
      <c r="C125" s="128" t="s">
        <v>114</v>
      </c>
      <c r="D125" s="563" t="s">
        <v>174</v>
      </c>
      <c r="E125" s="564"/>
      <c r="F125" s="129" t="s">
        <v>138</v>
      </c>
      <c r="G125" s="130"/>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spans="1:32" x14ac:dyDescent="0.25">
      <c r="A126" s="560"/>
      <c r="B126" s="29"/>
      <c r="C126" s="169"/>
      <c r="D126" s="163" t="s">
        <v>58</v>
      </c>
      <c r="E126" s="164" t="s">
        <v>59</v>
      </c>
      <c r="F126" s="130"/>
      <c r="G126" s="130"/>
      <c r="H126" s="165" t="s">
        <v>58</v>
      </c>
      <c r="I126" s="166" t="s">
        <v>59</v>
      </c>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spans="1:32" x14ac:dyDescent="0.25">
      <c r="A127" s="560"/>
      <c r="B127" s="29"/>
      <c r="C127" s="170">
        <v>1</v>
      </c>
      <c r="D127" s="154">
        <f t="shared" ref="D127:D136" si="41">IF(H127&lt;&gt;"",VALUE(H127&amp;Kalenderjahr)," -")</f>
        <v>46023</v>
      </c>
      <c r="E127" s="155">
        <f t="shared" ref="E127:E136" si="42">IF(I127&lt;&gt;"",VALUE(I127&amp;Kalenderjahr)," -")</f>
        <v>46032</v>
      </c>
      <c r="F127" s="130"/>
      <c r="G127" s="131" t="s">
        <v>120</v>
      </c>
      <c r="H127" s="201" t="s">
        <v>20</v>
      </c>
      <c r="I127" s="202" t="s">
        <v>253</v>
      </c>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spans="1:32" x14ac:dyDescent="0.25">
      <c r="A128" s="560"/>
      <c r="B128" s="29"/>
      <c r="C128" s="170">
        <v>2</v>
      </c>
      <c r="D128" s="150">
        <f t="shared" si="41"/>
        <v>46036</v>
      </c>
      <c r="E128" s="151">
        <f t="shared" si="42"/>
        <v>46041</v>
      </c>
      <c r="F128" s="130"/>
      <c r="G128" s="131" t="s">
        <v>121</v>
      </c>
      <c r="H128" s="203" t="s">
        <v>254</v>
      </c>
      <c r="I128" s="204" t="s">
        <v>255</v>
      </c>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spans="1:32" x14ac:dyDescent="0.25">
      <c r="A129" s="560"/>
      <c r="B129" s="29"/>
      <c r="C129" s="170">
        <v>3</v>
      </c>
      <c r="D129" s="150">
        <f t="shared" si="41"/>
        <v>46239</v>
      </c>
      <c r="E129" s="151">
        <f t="shared" si="42"/>
        <v>46256</v>
      </c>
      <c r="F129" s="130"/>
      <c r="G129" s="131" t="s">
        <v>122</v>
      </c>
      <c r="H129" s="203" t="s">
        <v>180</v>
      </c>
      <c r="I129" s="204" t="s">
        <v>256</v>
      </c>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spans="1:32" x14ac:dyDescent="0.25">
      <c r="A130" s="560"/>
      <c r="B130" s="29"/>
      <c r="C130" s="170">
        <v>4</v>
      </c>
      <c r="D130" s="150" t="str">
        <f t="shared" si="41"/>
        <v xml:space="preserve"> -</v>
      </c>
      <c r="E130" s="151" t="str">
        <f t="shared" si="42"/>
        <v xml:space="preserve"> -</v>
      </c>
      <c r="F130" s="29"/>
      <c r="G130" s="29"/>
      <c r="H130" s="203"/>
      <c r="I130" s="204"/>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spans="1:32" x14ac:dyDescent="0.25">
      <c r="A131" s="560"/>
      <c r="B131" s="29"/>
      <c r="C131" s="170">
        <v>5</v>
      </c>
      <c r="D131" s="150" t="str">
        <f t="shared" si="41"/>
        <v xml:space="preserve"> -</v>
      </c>
      <c r="E131" s="151" t="str">
        <f t="shared" si="42"/>
        <v xml:space="preserve"> -</v>
      </c>
      <c r="F131" s="29"/>
      <c r="G131" s="29"/>
      <c r="H131" s="203"/>
      <c r="I131" s="204"/>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spans="1:32" x14ac:dyDescent="0.25">
      <c r="A132" s="560"/>
      <c r="B132" s="29"/>
      <c r="C132" s="170">
        <v>6</v>
      </c>
      <c r="D132" s="150" t="str">
        <f t="shared" si="41"/>
        <v xml:space="preserve"> -</v>
      </c>
      <c r="E132" s="151" t="str">
        <f t="shared" si="42"/>
        <v xml:space="preserve"> -</v>
      </c>
      <c r="F132" s="29"/>
      <c r="G132" s="29"/>
      <c r="H132" s="203"/>
      <c r="I132" s="204"/>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spans="1:32" x14ac:dyDescent="0.25">
      <c r="A133" s="560"/>
      <c r="B133" s="29"/>
      <c r="C133" s="170">
        <v>7</v>
      </c>
      <c r="D133" s="150" t="str">
        <f t="shared" si="41"/>
        <v xml:space="preserve"> -</v>
      </c>
      <c r="E133" s="151" t="str">
        <f t="shared" si="42"/>
        <v xml:space="preserve"> -</v>
      </c>
      <c r="F133" s="29"/>
      <c r="G133" s="29"/>
      <c r="H133" s="205"/>
      <c r="I133" s="206"/>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spans="1:32" x14ac:dyDescent="0.25">
      <c r="A134" s="560"/>
      <c r="B134" s="29"/>
      <c r="C134" s="170">
        <v>8</v>
      </c>
      <c r="D134" s="150" t="str">
        <f t="shared" si="41"/>
        <v xml:space="preserve"> -</v>
      </c>
      <c r="E134" s="151" t="str">
        <f t="shared" si="42"/>
        <v xml:space="preserve"> -</v>
      </c>
      <c r="F134" s="29"/>
      <c r="G134" s="29"/>
      <c r="H134" s="205"/>
      <c r="I134" s="206"/>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spans="1:32" x14ac:dyDescent="0.25">
      <c r="A135" s="560"/>
      <c r="B135" s="29"/>
      <c r="C135" s="170">
        <v>9</v>
      </c>
      <c r="D135" s="150" t="str">
        <f t="shared" si="41"/>
        <v xml:space="preserve"> -</v>
      </c>
      <c r="E135" s="151" t="str">
        <f t="shared" si="42"/>
        <v xml:space="preserve"> -</v>
      </c>
      <c r="F135" s="29"/>
      <c r="G135" s="29"/>
      <c r="H135" s="205"/>
      <c r="I135" s="206"/>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spans="1:32" ht="15.75" thickBot="1" x14ac:dyDescent="0.3">
      <c r="A136" s="560"/>
      <c r="B136" s="29"/>
      <c r="C136" s="171">
        <v>10</v>
      </c>
      <c r="D136" s="152" t="str">
        <f t="shared" si="41"/>
        <v xml:space="preserve"> -</v>
      </c>
      <c r="E136" s="153" t="str">
        <f t="shared" si="42"/>
        <v xml:space="preserve"> -</v>
      </c>
      <c r="F136" s="132"/>
      <c r="G136" s="133"/>
      <c r="H136" s="207"/>
      <c r="I136" s="208"/>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spans="1:32" ht="16.5" thickBot="1" x14ac:dyDescent="0.3">
      <c r="A137" s="560"/>
      <c r="B137" s="29"/>
      <c r="C137" s="135"/>
      <c r="D137" s="29"/>
      <c r="E137" s="29"/>
      <c r="F137" s="34"/>
      <c r="G137" s="34"/>
      <c r="H137" s="34"/>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spans="1:32" ht="16.5" thickBot="1" x14ac:dyDescent="0.3">
      <c r="A138" s="560"/>
      <c r="B138" s="29"/>
      <c r="C138" s="137" t="s">
        <v>115</v>
      </c>
      <c r="D138" s="548" t="s">
        <v>175</v>
      </c>
      <c r="E138" s="549"/>
      <c r="F138" s="129" t="s">
        <v>138</v>
      </c>
      <c r="G138" s="130"/>
      <c r="H138" s="34"/>
      <c r="I138" s="29"/>
      <c r="J138" s="34"/>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spans="1:32" x14ac:dyDescent="0.25">
      <c r="A139" s="560"/>
      <c r="B139" s="29"/>
      <c r="C139" s="172"/>
      <c r="D139" s="167" t="s">
        <v>58</v>
      </c>
      <c r="E139" s="168" t="s">
        <v>59</v>
      </c>
      <c r="F139" s="130"/>
      <c r="G139" s="130"/>
      <c r="H139" s="165" t="s">
        <v>58</v>
      </c>
      <c r="I139" s="164" t="s">
        <v>59</v>
      </c>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spans="1:32" x14ac:dyDescent="0.25">
      <c r="A140" s="560"/>
      <c r="B140" s="29"/>
      <c r="C140" s="170">
        <v>1</v>
      </c>
      <c r="D140" s="154">
        <f t="shared" ref="D140:D149" si="43">IF(H140&lt;&gt;"",VALUE(H140&amp;Kalenderjahr)," -")</f>
        <v>46063</v>
      </c>
      <c r="E140" s="155">
        <f t="shared" ref="E140:E149" si="44">IF(I140&lt;&gt;"",VALUE(I140&amp;Kalenderjahr)," -")</f>
        <v>46069</v>
      </c>
      <c r="F140" s="130"/>
      <c r="G140" s="131" t="s">
        <v>120</v>
      </c>
      <c r="H140" s="209" t="s">
        <v>176</v>
      </c>
      <c r="I140" s="210" t="s">
        <v>177</v>
      </c>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spans="1:32" x14ac:dyDescent="0.25">
      <c r="A141" s="560"/>
      <c r="B141" s="29"/>
      <c r="C141" s="170">
        <v>2</v>
      </c>
      <c r="D141" s="150" t="str">
        <f t="shared" si="43"/>
        <v xml:space="preserve"> -</v>
      </c>
      <c r="E141" s="151" t="str">
        <f t="shared" si="44"/>
        <v xml:space="preserve"> -</v>
      </c>
      <c r="F141" s="130"/>
      <c r="G141" s="131" t="s">
        <v>121</v>
      </c>
      <c r="H141" s="211"/>
      <c r="I141" s="212"/>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spans="1:32" x14ac:dyDescent="0.25">
      <c r="A142" s="560"/>
      <c r="B142" s="29"/>
      <c r="C142" s="170">
        <v>3</v>
      </c>
      <c r="D142" s="150" t="str">
        <f t="shared" si="43"/>
        <v xml:space="preserve"> -</v>
      </c>
      <c r="E142" s="151" t="str">
        <f t="shared" si="44"/>
        <v xml:space="preserve"> -</v>
      </c>
      <c r="F142" s="130"/>
      <c r="G142" s="131" t="s">
        <v>122</v>
      </c>
      <c r="H142" s="213"/>
      <c r="I142" s="214"/>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spans="1:32" x14ac:dyDescent="0.25">
      <c r="A143" s="560"/>
      <c r="B143" s="29"/>
      <c r="C143" s="170">
        <v>4</v>
      </c>
      <c r="D143" s="150" t="str">
        <f t="shared" si="43"/>
        <v xml:space="preserve"> -</v>
      </c>
      <c r="E143" s="151" t="str">
        <f t="shared" si="44"/>
        <v xml:space="preserve"> -</v>
      </c>
      <c r="F143" s="29"/>
      <c r="G143" s="29"/>
      <c r="H143" s="213"/>
      <c r="I143" s="214"/>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spans="1:32" x14ac:dyDescent="0.25">
      <c r="A144" s="560"/>
      <c r="B144" s="29"/>
      <c r="C144" s="170">
        <v>5</v>
      </c>
      <c r="D144" s="150" t="str">
        <f t="shared" si="43"/>
        <v xml:space="preserve"> -</v>
      </c>
      <c r="E144" s="151" t="str">
        <f t="shared" si="44"/>
        <v xml:space="preserve"> -</v>
      </c>
      <c r="F144" s="29"/>
      <c r="G144" s="29"/>
      <c r="H144" s="213"/>
      <c r="I144" s="214"/>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spans="1:32" x14ac:dyDescent="0.25">
      <c r="A145" s="560"/>
      <c r="B145" s="29"/>
      <c r="C145" s="170">
        <v>6</v>
      </c>
      <c r="D145" s="150" t="str">
        <f t="shared" si="43"/>
        <v xml:space="preserve"> -</v>
      </c>
      <c r="E145" s="151" t="str">
        <f t="shared" si="44"/>
        <v xml:space="preserve"> -</v>
      </c>
      <c r="F145" s="29"/>
      <c r="G145" s="29"/>
      <c r="H145" s="213"/>
      <c r="I145" s="214"/>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spans="1:32" x14ac:dyDescent="0.25">
      <c r="A146" s="560"/>
      <c r="B146" s="29"/>
      <c r="C146" s="170">
        <v>7</v>
      </c>
      <c r="D146" s="150" t="str">
        <f t="shared" si="43"/>
        <v xml:space="preserve"> -</v>
      </c>
      <c r="E146" s="151" t="str">
        <f t="shared" si="44"/>
        <v xml:space="preserve"> -</v>
      </c>
      <c r="F146" s="29"/>
      <c r="G146" s="29"/>
      <c r="H146" s="213"/>
      <c r="I146" s="214"/>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spans="1:32" x14ac:dyDescent="0.25">
      <c r="A147" s="560"/>
      <c r="B147" s="29"/>
      <c r="C147" s="170">
        <v>8</v>
      </c>
      <c r="D147" s="150" t="str">
        <f t="shared" si="43"/>
        <v xml:space="preserve"> -</v>
      </c>
      <c r="E147" s="151" t="str">
        <f t="shared" si="44"/>
        <v xml:space="preserve"> -</v>
      </c>
      <c r="F147" s="29"/>
      <c r="G147" s="29"/>
      <c r="H147" s="213"/>
      <c r="I147" s="214"/>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spans="1:32" x14ac:dyDescent="0.25">
      <c r="A148" s="560"/>
      <c r="B148" s="29"/>
      <c r="C148" s="170">
        <v>9</v>
      </c>
      <c r="D148" s="150" t="str">
        <f t="shared" si="43"/>
        <v xml:space="preserve"> -</v>
      </c>
      <c r="E148" s="151" t="str">
        <f t="shared" si="44"/>
        <v xml:space="preserve"> -</v>
      </c>
      <c r="F148" s="29"/>
      <c r="G148" s="29"/>
      <c r="H148" s="213"/>
      <c r="I148" s="214"/>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spans="1:32" ht="15.75" thickBot="1" x14ac:dyDescent="0.3">
      <c r="A149" s="560"/>
      <c r="B149" s="29"/>
      <c r="C149" s="171">
        <v>10</v>
      </c>
      <c r="D149" s="152" t="str">
        <f t="shared" si="43"/>
        <v xml:space="preserve"> -</v>
      </c>
      <c r="E149" s="153" t="str">
        <f t="shared" si="44"/>
        <v xml:space="preserve"> -</v>
      </c>
      <c r="F149" s="132"/>
      <c r="G149" s="133"/>
      <c r="H149" s="215"/>
      <c r="I149" s="216"/>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spans="1:32" ht="16.5" thickBot="1" x14ac:dyDescent="0.3">
      <c r="A150" s="560"/>
      <c r="B150" s="29"/>
      <c r="C150" s="136"/>
      <c r="D150" s="29"/>
      <c r="E150" s="29"/>
      <c r="F150" s="34"/>
      <c r="G150" s="34"/>
      <c r="H150" s="34"/>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spans="1:32" ht="16.5" thickBot="1" x14ac:dyDescent="0.3">
      <c r="A151" s="560"/>
      <c r="B151" s="29"/>
      <c r="C151" s="137" t="s">
        <v>116</v>
      </c>
      <c r="D151" s="563" t="s">
        <v>179</v>
      </c>
      <c r="E151" s="564"/>
      <c r="F151" s="129" t="s">
        <v>138</v>
      </c>
      <c r="G151" s="130"/>
      <c r="H151" s="34"/>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spans="1:32" x14ac:dyDescent="0.25">
      <c r="A152" s="560"/>
      <c r="B152" s="29"/>
      <c r="C152" s="172"/>
      <c r="D152" s="167" t="s">
        <v>58</v>
      </c>
      <c r="E152" s="168" t="s">
        <v>59</v>
      </c>
      <c r="F152" s="130"/>
      <c r="G152" s="130"/>
      <c r="H152" s="165" t="s">
        <v>58</v>
      </c>
      <c r="I152" s="164" t="s">
        <v>59</v>
      </c>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spans="1:32" x14ac:dyDescent="0.25">
      <c r="A153" s="560"/>
      <c r="B153" s="29"/>
      <c r="C153" s="170">
        <v>1</v>
      </c>
      <c r="D153" s="148" t="str">
        <f t="shared" ref="D153:D162" si="45">IF(H153&lt;&gt;"",VALUE(H153&amp;Kalenderjahr)," -")</f>
        <v xml:space="preserve"> -</v>
      </c>
      <c r="E153" s="149" t="str">
        <f t="shared" ref="E153:E162" si="46">IF(I153&lt;&gt;"",VALUE(I153&amp;Kalenderjahr)," -")</f>
        <v xml:space="preserve"> -</v>
      </c>
      <c r="F153" s="130"/>
      <c r="G153" s="131" t="s">
        <v>120</v>
      </c>
      <c r="H153" s="209"/>
      <c r="I153" s="210"/>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spans="1:32" x14ac:dyDescent="0.25">
      <c r="A154" s="560"/>
      <c r="B154" s="29"/>
      <c r="C154" s="170">
        <v>2</v>
      </c>
      <c r="D154" s="150" t="str">
        <f t="shared" si="45"/>
        <v xml:space="preserve"> -</v>
      </c>
      <c r="E154" s="151" t="str">
        <f t="shared" si="46"/>
        <v xml:space="preserve"> -</v>
      </c>
      <c r="F154" s="130"/>
      <c r="G154" s="131" t="s">
        <v>121</v>
      </c>
      <c r="H154" s="211"/>
      <c r="I154" s="212"/>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spans="1:32" x14ac:dyDescent="0.25">
      <c r="A155" s="560"/>
      <c r="B155" s="29"/>
      <c r="C155" s="170">
        <v>3</v>
      </c>
      <c r="D155" s="150" t="str">
        <f t="shared" si="45"/>
        <v xml:space="preserve"> -</v>
      </c>
      <c r="E155" s="151" t="str">
        <f t="shared" si="46"/>
        <v xml:space="preserve"> -</v>
      </c>
      <c r="F155" s="130"/>
      <c r="G155" s="131" t="s">
        <v>122</v>
      </c>
      <c r="H155" s="213"/>
      <c r="I155" s="214"/>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spans="1:32" x14ac:dyDescent="0.25">
      <c r="A156" s="560"/>
      <c r="B156" s="29"/>
      <c r="C156" s="170">
        <v>4</v>
      </c>
      <c r="D156" s="150" t="str">
        <f t="shared" si="45"/>
        <v xml:space="preserve"> -</v>
      </c>
      <c r="E156" s="151" t="str">
        <f t="shared" si="46"/>
        <v xml:space="preserve"> -</v>
      </c>
      <c r="F156" s="130"/>
      <c r="G156" s="130"/>
      <c r="H156" s="213"/>
      <c r="I156" s="214"/>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spans="1:32" x14ac:dyDescent="0.25">
      <c r="A157" s="560"/>
      <c r="B157" s="29"/>
      <c r="C157" s="170">
        <v>5</v>
      </c>
      <c r="D157" s="150" t="str">
        <f t="shared" si="45"/>
        <v xml:space="preserve"> -</v>
      </c>
      <c r="E157" s="151" t="str">
        <f t="shared" si="46"/>
        <v xml:space="preserve"> -</v>
      </c>
      <c r="F157" s="130"/>
      <c r="G157" s="130"/>
      <c r="H157" s="213"/>
      <c r="I157" s="214"/>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spans="1:32" x14ac:dyDescent="0.25">
      <c r="A158" s="560"/>
      <c r="B158" s="29"/>
      <c r="C158" s="170">
        <v>6</v>
      </c>
      <c r="D158" s="150" t="str">
        <f t="shared" si="45"/>
        <v xml:space="preserve"> -</v>
      </c>
      <c r="E158" s="151" t="str">
        <f t="shared" si="46"/>
        <v xml:space="preserve"> -</v>
      </c>
      <c r="F158" s="29"/>
      <c r="G158" s="29"/>
      <c r="H158" s="213"/>
      <c r="I158" s="214"/>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spans="1:32" x14ac:dyDescent="0.25">
      <c r="A159" s="560"/>
      <c r="B159" s="29"/>
      <c r="C159" s="170">
        <v>7</v>
      </c>
      <c r="D159" s="150" t="str">
        <f t="shared" si="45"/>
        <v xml:space="preserve"> -</v>
      </c>
      <c r="E159" s="151" t="str">
        <f t="shared" si="46"/>
        <v xml:space="preserve"> -</v>
      </c>
      <c r="F159" s="29"/>
      <c r="G159" s="29"/>
      <c r="H159" s="213"/>
      <c r="I159" s="214"/>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spans="1:32" x14ac:dyDescent="0.25">
      <c r="A160" s="560"/>
      <c r="B160" s="29"/>
      <c r="C160" s="170">
        <v>8</v>
      </c>
      <c r="D160" s="150" t="str">
        <f t="shared" si="45"/>
        <v xml:space="preserve"> -</v>
      </c>
      <c r="E160" s="151" t="str">
        <f t="shared" si="46"/>
        <v xml:space="preserve"> -</v>
      </c>
      <c r="F160" s="29"/>
      <c r="G160" s="29"/>
      <c r="H160" s="213"/>
      <c r="I160" s="214"/>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spans="1:32" x14ac:dyDescent="0.25">
      <c r="A161" s="560"/>
      <c r="B161" s="29"/>
      <c r="C161" s="170">
        <v>9</v>
      </c>
      <c r="D161" s="150" t="str">
        <f t="shared" si="45"/>
        <v xml:space="preserve"> -</v>
      </c>
      <c r="E161" s="151" t="str">
        <f t="shared" si="46"/>
        <v xml:space="preserve"> -</v>
      </c>
      <c r="F161" s="29"/>
      <c r="G161" s="29"/>
      <c r="H161" s="213"/>
      <c r="I161" s="214"/>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spans="1:32" ht="15.75" thickBot="1" x14ac:dyDescent="0.3">
      <c r="A162" s="560"/>
      <c r="B162" s="29"/>
      <c r="C162" s="171">
        <v>10</v>
      </c>
      <c r="D162" s="152" t="str">
        <f t="shared" si="45"/>
        <v xml:space="preserve"> -</v>
      </c>
      <c r="E162" s="153" t="str">
        <f t="shared" si="46"/>
        <v xml:space="preserve"> -</v>
      </c>
      <c r="F162" s="132"/>
      <c r="G162" s="133"/>
      <c r="H162" s="215"/>
      <c r="I162" s="216"/>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spans="1:32" ht="15.75" thickBot="1" x14ac:dyDescent="0.3">
      <c r="A163" s="560"/>
      <c r="B163" s="29"/>
      <c r="C163" s="29"/>
      <c r="D163" s="34"/>
      <c r="E163" s="34"/>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spans="1:32" ht="16.5" thickBot="1" x14ac:dyDescent="0.3">
      <c r="A164" s="560"/>
      <c r="B164" s="29"/>
      <c r="C164" s="137" t="s">
        <v>117</v>
      </c>
      <c r="D164" s="548" t="s">
        <v>181</v>
      </c>
      <c r="E164" s="549"/>
      <c r="F164" s="129" t="s">
        <v>138</v>
      </c>
      <c r="G164" s="130"/>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spans="1:32" x14ac:dyDescent="0.25">
      <c r="A165" s="560"/>
      <c r="B165" s="29"/>
      <c r="C165" s="172"/>
      <c r="D165" s="167" t="s">
        <v>58</v>
      </c>
      <c r="E165" s="168" t="s">
        <v>59</v>
      </c>
      <c r="F165" s="130"/>
      <c r="G165" s="130"/>
      <c r="H165" s="165" t="s">
        <v>60</v>
      </c>
      <c r="I165" s="164" t="s">
        <v>59</v>
      </c>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spans="1:32" x14ac:dyDescent="0.25">
      <c r="A166" s="560"/>
      <c r="B166" s="29"/>
      <c r="C166" s="170">
        <v>1</v>
      </c>
      <c r="D166" s="148" t="str">
        <f t="shared" ref="D166:D175" si="47">IF(H166&lt;&gt;"",VALUE(H166&amp;Kalenderjahr)," -")</f>
        <v xml:space="preserve"> -</v>
      </c>
      <c r="E166" s="149" t="str">
        <f t="shared" ref="E166:E175" si="48">IF(I166&lt;&gt;"",VALUE(I166&amp;Kalenderjahr)," -")</f>
        <v xml:space="preserve"> -</v>
      </c>
      <c r="F166" s="130"/>
      <c r="G166" s="131" t="s">
        <v>120</v>
      </c>
      <c r="H166" s="209"/>
      <c r="I166" s="210"/>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spans="1:32" x14ac:dyDescent="0.25">
      <c r="A167" s="560"/>
      <c r="B167" s="29"/>
      <c r="C167" s="170">
        <v>2</v>
      </c>
      <c r="D167" s="150" t="str">
        <f t="shared" si="47"/>
        <v xml:space="preserve"> -</v>
      </c>
      <c r="E167" s="151" t="str">
        <f t="shared" si="48"/>
        <v xml:space="preserve"> -</v>
      </c>
      <c r="F167" s="130"/>
      <c r="G167" s="131" t="s">
        <v>121</v>
      </c>
      <c r="H167" s="211"/>
      <c r="I167" s="212"/>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spans="1:32" x14ac:dyDescent="0.25">
      <c r="A168" s="560"/>
      <c r="B168" s="29"/>
      <c r="C168" s="170">
        <v>3</v>
      </c>
      <c r="D168" s="150" t="str">
        <f t="shared" si="47"/>
        <v xml:space="preserve"> -</v>
      </c>
      <c r="E168" s="151" t="str">
        <f t="shared" si="48"/>
        <v xml:space="preserve"> -</v>
      </c>
      <c r="F168" s="130"/>
      <c r="G168" s="131" t="s">
        <v>122</v>
      </c>
      <c r="H168" s="213"/>
      <c r="I168" s="214"/>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spans="1:32" x14ac:dyDescent="0.25">
      <c r="A169" s="560"/>
      <c r="B169" s="29"/>
      <c r="C169" s="170">
        <v>4</v>
      </c>
      <c r="D169" s="150" t="str">
        <f t="shared" si="47"/>
        <v xml:space="preserve"> -</v>
      </c>
      <c r="E169" s="151" t="str">
        <f t="shared" si="48"/>
        <v xml:space="preserve"> -</v>
      </c>
      <c r="F169" s="130"/>
      <c r="G169" s="130"/>
      <c r="H169" s="213"/>
      <c r="I169" s="214"/>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spans="1:32" x14ac:dyDescent="0.25">
      <c r="A170" s="560"/>
      <c r="B170" s="29"/>
      <c r="C170" s="170">
        <v>5</v>
      </c>
      <c r="D170" s="150" t="str">
        <f t="shared" si="47"/>
        <v xml:space="preserve"> -</v>
      </c>
      <c r="E170" s="151" t="str">
        <f t="shared" si="48"/>
        <v xml:space="preserve"> -</v>
      </c>
      <c r="F170" s="134"/>
      <c r="G170" s="134"/>
      <c r="H170" s="213"/>
      <c r="I170" s="214"/>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spans="1:32" x14ac:dyDescent="0.25">
      <c r="A171" s="560"/>
      <c r="B171" s="29"/>
      <c r="C171" s="170">
        <v>6</v>
      </c>
      <c r="D171" s="150" t="str">
        <f t="shared" si="47"/>
        <v xml:space="preserve"> -</v>
      </c>
      <c r="E171" s="151" t="str">
        <f t="shared" si="48"/>
        <v xml:space="preserve"> -</v>
      </c>
      <c r="F171" s="29"/>
      <c r="G171" s="29"/>
      <c r="H171" s="213"/>
      <c r="I171" s="214"/>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spans="1:32" x14ac:dyDescent="0.25">
      <c r="A172" s="560"/>
      <c r="B172" s="29"/>
      <c r="C172" s="170">
        <v>7</v>
      </c>
      <c r="D172" s="150" t="str">
        <f t="shared" si="47"/>
        <v xml:space="preserve"> -</v>
      </c>
      <c r="E172" s="151" t="str">
        <f t="shared" si="48"/>
        <v xml:space="preserve"> -</v>
      </c>
      <c r="F172" s="29"/>
      <c r="G172" s="29"/>
      <c r="H172" s="213"/>
      <c r="I172" s="214"/>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32" x14ac:dyDescent="0.25">
      <c r="A173" s="560"/>
      <c r="B173" s="29"/>
      <c r="C173" s="170">
        <v>8</v>
      </c>
      <c r="D173" s="150" t="str">
        <f t="shared" si="47"/>
        <v xml:space="preserve"> -</v>
      </c>
      <c r="E173" s="151" t="str">
        <f t="shared" si="48"/>
        <v xml:space="preserve"> -</v>
      </c>
      <c r="F173" s="29"/>
      <c r="G173" s="29"/>
      <c r="H173" s="213"/>
      <c r="I173" s="214"/>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32" x14ac:dyDescent="0.25">
      <c r="A174" s="560"/>
      <c r="B174" s="29"/>
      <c r="C174" s="170">
        <v>9</v>
      </c>
      <c r="D174" s="150" t="str">
        <f t="shared" si="47"/>
        <v xml:space="preserve"> -</v>
      </c>
      <c r="E174" s="151" t="str">
        <f t="shared" si="48"/>
        <v xml:space="preserve"> -</v>
      </c>
      <c r="F174" s="29"/>
      <c r="G174" s="29"/>
      <c r="H174" s="213"/>
      <c r="I174" s="214"/>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32" ht="15.75" thickBot="1" x14ac:dyDescent="0.3">
      <c r="A175" s="560"/>
      <c r="B175" s="29"/>
      <c r="C175" s="171">
        <v>10</v>
      </c>
      <c r="D175" s="152" t="str">
        <f t="shared" si="47"/>
        <v xml:space="preserve"> -</v>
      </c>
      <c r="E175" s="153" t="str">
        <f t="shared" si="48"/>
        <v xml:space="preserve"> -</v>
      </c>
      <c r="F175" s="132"/>
      <c r="G175" s="133"/>
      <c r="H175" s="215"/>
      <c r="I175" s="216"/>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32" ht="15.75" thickBot="1" x14ac:dyDescent="0.3">
      <c r="A176" s="560"/>
      <c r="B176" s="29"/>
      <c r="C176" s="29"/>
      <c r="D176" s="34"/>
      <c r="E176" s="34"/>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16.5" thickBot="1" x14ac:dyDescent="0.3">
      <c r="A177" s="560"/>
      <c r="B177" s="29"/>
      <c r="C177" s="137" t="s">
        <v>118</v>
      </c>
      <c r="D177" s="548" t="s">
        <v>182</v>
      </c>
      <c r="E177" s="549"/>
      <c r="F177" s="129" t="s">
        <v>138</v>
      </c>
      <c r="G177" s="130"/>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spans="1:32" x14ac:dyDescent="0.25">
      <c r="A178" s="560"/>
      <c r="B178" s="29"/>
      <c r="C178" s="172"/>
      <c r="D178" s="167" t="s">
        <v>58</v>
      </c>
      <c r="E178" s="168" t="s">
        <v>59</v>
      </c>
      <c r="F178" s="130"/>
      <c r="G178" s="130"/>
      <c r="H178" s="165" t="s">
        <v>58</v>
      </c>
      <c r="I178" s="164" t="s">
        <v>59</v>
      </c>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spans="1:32" x14ac:dyDescent="0.25">
      <c r="A179" s="560"/>
      <c r="B179" s="29"/>
      <c r="C179" s="170">
        <v>1</v>
      </c>
      <c r="D179" s="148" t="str">
        <f t="shared" ref="D179:D188" si="49">IF(H179&lt;&gt;"",VALUE(H179&amp;Kalenderjahr)," -")</f>
        <v xml:space="preserve"> -</v>
      </c>
      <c r="E179" s="149" t="str">
        <f t="shared" ref="E179:E188" si="50">IF(I179&lt;&gt;"",VALUE(I179&amp;Kalenderjahr)," -")</f>
        <v xml:space="preserve"> -</v>
      </c>
      <c r="F179" s="130"/>
      <c r="G179" s="131" t="s">
        <v>120</v>
      </c>
      <c r="H179" s="209"/>
      <c r="I179" s="212"/>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spans="1:32" x14ac:dyDescent="0.25">
      <c r="A180" s="560"/>
      <c r="B180" s="29"/>
      <c r="C180" s="170">
        <v>2</v>
      </c>
      <c r="D180" s="150" t="str">
        <f t="shared" si="49"/>
        <v xml:space="preserve"> -</v>
      </c>
      <c r="E180" s="151" t="str">
        <f t="shared" si="50"/>
        <v xml:space="preserve"> -</v>
      </c>
      <c r="F180" s="130"/>
      <c r="G180" s="131" t="s">
        <v>121</v>
      </c>
      <c r="H180" s="211"/>
      <c r="I180" s="212"/>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spans="1:32" x14ac:dyDescent="0.25">
      <c r="A181" s="560"/>
      <c r="B181" s="29"/>
      <c r="C181" s="170">
        <v>3</v>
      </c>
      <c r="D181" s="150" t="str">
        <f t="shared" si="49"/>
        <v xml:space="preserve"> -</v>
      </c>
      <c r="E181" s="151" t="str">
        <f t="shared" si="50"/>
        <v xml:space="preserve"> -</v>
      </c>
      <c r="F181" s="130"/>
      <c r="G181" s="131" t="s">
        <v>122</v>
      </c>
      <c r="H181" s="213"/>
      <c r="I181" s="214"/>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spans="1:32" x14ac:dyDescent="0.25">
      <c r="A182" s="560"/>
      <c r="B182" s="29"/>
      <c r="C182" s="170">
        <v>4</v>
      </c>
      <c r="D182" s="150" t="str">
        <f t="shared" si="49"/>
        <v xml:space="preserve"> -</v>
      </c>
      <c r="E182" s="151" t="str">
        <f t="shared" si="50"/>
        <v xml:space="preserve"> -</v>
      </c>
      <c r="F182" s="130"/>
      <c r="G182" s="130"/>
      <c r="H182" s="213"/>
      <c r="I182" s="214"/>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spans="1:32" x14ac:dyDescent="0.25">
      <c r="A183" s="560"/>
      <c r="B183" s="29"/>
      <c r="C183" s="170">
        <v>5</v>
      </c>
      <c r="D183" s="150" t="str">
        <f t="shared" si="49"/>
        <v xml:space="preserve"> -</v>
      </c>
      <c r="E183" s="151" t="str">
        <f t="shared" si="50"/>
        <v xml:space="preserve"> -</v>
      </c>
      <c r="F183" s="130"/>
      <c r="G183" s="130"/>
      <c r="H183" s="213"/>
      <c r="I183" s="214"/>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spans="1:32" x14ac:dyDescent="0.25">
      <c r="A184" s="560"/>
      <c r="B184" s="29"/>
      <c r="C184" s="170">
        <v>6</v>
      </c>
      <c r="D184" s="150" t="str">
        <f t="shared" si="49"/>
        <v xml:space="preserve"> -</v>
      </c>
      <c r="E184" s="151" t="str">
        <f t="shared" si="50"/>
        <v xml:space="preserve"> -</v>
      </c>
      <c r="F184" s="29"/>
      <c r="G184" s="29"/>
      <c r="H184" s="213"/>
      <c r="I184" s="214"/>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spans="1:32" x14ac:dyDescent="0.25">
      <c r="A185" s="560"/>
      <c r="B185" s="29"/>
      <c r="C185" s="170">
        <v>7</v>
      </c>
      <c r="D185" s="150" t="str">
        <f t="shared" si="49"/>
        <v xml:space="preserve"> -</v>
      </c>
      <c r="E185" s="151" t="str">
        <f t="shared" si="50"/>
        <v xml:space="preserve"> -</v>
      </c>
      <c r="F185" s="29"/>
      <c r="G185" s="29"/>
      <c r="H185" s="213"/>
      <c r="I185" s="214"/>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spans="1:32" x14ac:dyDescent="0.25">
      <c r="A186" s="560"/>
      <c r="B186" s="29"/>
      <c r="C186" s="170">
        <v>8</v>
      </c>
      <c r="D186" s="150" t="str">
        <f t="shared" si="49"/>
        <v xml:space="preserve"> -</v>
      </c>
      <c r="E186" s="151" t="str">
        <f t="shared" si="50"/>
        <v xml:space="preserve"> -</v>
      </c>
      <c r="F186" s="29"/>
      <c r="G186" s="29"/>
      <c r="H186" s="213"/>
      <c r="I186" s="214"/>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spans="1:32" x14ac:dyDescent="0.25">
      <c r="A187" s="560"/>
      <c r="B187" s="29"/>
      <c r="C187" s="170">
        <v>9</v>
      </c>
      <c r="D187" s="150" t="str">
        <f t="shared" si="49"/>
        <v xml:space="preserve"> -</v>
      </c>
      <c r="E187" s="151" t="str">
        <f t="shared" si="50"/>
        <v xml:space="preserve"> -</v>
      </c>
      <c r="F187" s="29"/>
      <c r="G187" s="29"/>
      <c r="H187" s="213"/>
      <c r="I187" s="214"/>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spans="1:32" ht="15.75" thickBot="1" x14ac:dyDescent="0.3">
      <c r="A188" s="560"/>
      <c r="B188" s="29"/>
      <c r="C188" s="171">
        <v>10</v>
      </c>
      <c r="D188" s="152" t="str">
        <f t="shared" si="49"/>
        <v xml:space="preserve"> -</v>
      </c>
      <c r="E188" s="153" t="str">
        <f t="shared" si="50"/>
        <v xml:space="preserve"> -</v>
      </c>
      <c r="F188" s="132"/>
      <c r="G188" s="133"/>
      <c r="H188" s="215"/>
      <c r="I188" s="216"/>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spans="1:32" ht="15.75" thickBot="1" x14ac:dyDescent="0.3">
      <c r="A189" s="560"/>
      <c r="B189" s="29"/>
      <c r="C189" s="29"/>
      <c r="D189" s="34"/>
      <c r="E189" s="34"/>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spans="1:32" ht="16.5" thickBot="1" x14ac:dyDescent="0.3">
      <c r="A190" s="560"/>
      <c r="B190" s="29"/>
      <c r="C190" s="137" t="s">
        <v>119</v>
      </c>
      <c r="D190" s="548" t="s">
        <v>248</v>
      </c>
      <c r="E190" s="549"/>
      <c r="F190" s="129" t="s">
        <v>138</v>
      </c>
      <c r="G190" s="130"/>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spans="1:32" x14ac:dyDescent="0.25">
      <c r="A191" s="560"/>
      <c r="B191" s="29"/>
      <c r="C191" s="172"/>
      <c r="D191" s="167" t="s">
        <v>58</v>
      </c>
      <c r="E191" s="168" t="s">
        <v>59</v>
      </c>
      <c r="F191" s="130"/>
      <c r="G191" s="130"/>
      <c r="H191" s="165" t="s">
        <v>58</v>
      </c>
      <c r="I191" s="164" t="s">
        <v>59</v>
      </c>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spans="1:32" x14ac:dyDescent="0.25">
      <c r="A192" s="560"/>
      <c r="B192" s="29"/>
      <c r="C192" s="170">
        <v>1</v>
      </c>
      <c r="D192" s="148" t="str">
        <f t="shared" ref="D192:D201" si="51">IF(H192&lt;&gt;"",VALUE(H192&amp;Kalenderjahr)," -")</f>
        <v xml:space="preserve"> -</v>
      </c>
      <c r="E192" s="149" t="str">
        <f t="shared" ref="E192:E201" si="52">IF(I192&lt;&gt;"",VALUE(I192&amp;Kalenderjahr)," -")</f>
        <v xml:space="preserve"> -</v>
      </c>
      <c r="F192" s="130"/>
      <c r="G192" s="131" t="s">
        <v>120</v>
      </c>
      <c r="H192" s="209"/>
      <c r="I192" s="210"/>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spans="1:32" x14ac:dyDescent="0.25">
      <c r="A193" s="560"/>
      <c r="B193" s="29"/>
      <c r="C193" s="170">
        <v>2</v>
      </c>
      <c r="D193" s="150" t="str">
        <f t="shared" si="51"/>
        <v xml:space="preserve"> -</v>
      </c>
      <c r="E193" s="151" t="str">
        <f t="shared" si="52"/>
        <v xml:space="preserve"> -</v>
      </c>
      <c r="F193" s="130"/>
      <c r="G193" s="131" t="s">
        <v>121</v>
      </c>
      <c r="H193" s="211"/>
      <c r="I193" s="212"/>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x14ac:dyDescent="0.25">
      <c r="A194" s="560"/>
      <c r="B194" s="29"/>
      <c r="C194" s="170">
        <v>3</v>
      </c>
      <c r="D194" s="150" t="str">
        <f t="shared" si="51"/>
        <v xml:space="preserve"> -</v>
      </c>
      <c r="E194" s="151" t="str">
        <f t="shared" si="52"/>
        <v xml:space="preserve"> -</v>
      </c>
      <c r="F194" s="130"/>
      <c r="G194" s="131" t="s">
        <v>122</v>
      </c>
      <c r="H194" s="213"/>
      <c r="I194" s="214"/>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x14ac:dyDescent="0.25">
      <c r="A195" s="560"/>
      <c r="B195" s="29"/>
      <c r="C195" s="170">
        <v>4</v>
      </c>
      <c r="D195" s="150" t="str">
        <f t="shared" si="51"/>
        <v xml:space="preserve"> -</v>
      </c>
      <c r="E195" s="151" t="str">
        <f t="shared" si="52"/>
        <v xml:space="preserve"> -</v>
      </c>
      <c r="F195" s="130"/>
      <c r="G195" s="130"/>
      <c r="H195" s="213"/>
      <c r="I195" s="214"/>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x14ac:dyDescent="0.25">
      <c r="A196" s="560"/>
      <c r="B196" s="29"/>
      <c r="C196" s="170">
        <v>5</v>
      </c>
      <c r="D196" s="150" t="str">
        <f t="shared" si="51"/>
        <v xml:space="preserve"> -</v>
      </c>
      <c r="E196" s="151" t="str">
        <f t="shared" si="52"/>
        <v xml:space="preserve"> -</v>
      </c>
      <c r="F196" s="130"/>
      <c r="G196" s="130"/>
      <c r="H196" s="213"/>
      <c r="I196" s="214"/>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spans="1:32" x14ac:dyDescent="0.25">
      <c r="A197" s="560"/>
      <c r="B197" s="29"/>
      <c r="C197" s="170">
        <v>6</v>
      </c>
      <c r="D197" s="150" t="str">
        <f t="shared" si="51"/>
        <v xml:space="preserve"> -</v>
      </c>
      <c r="E197" s="151" t="str">
        <f t="shared" si="52"/>
        <v xml:space="preserve"> -</v>
      </c>
      <c r="F197" s="29"/>
      <c r="G197" s="29"/>
      <c r="H197" s="213"/>
      <c r="I197" s="214"/>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spans="1:32" x14ac:dyDescent="0.25">
      <c r="A198" s="560"/>
      <c r="B198" s="29"/>
      <c r="C198" s="170">
        <v>7</v>
      </c>
      <c r="D198" s="150" t="str">
        <f t="shared" si="51"/>
        <v xml:space="preserve"> -</v>
      </c>
      <c r="E198" s="151" t="str">
        <f t="shared" si="52"/>
        <v xml:space="preserve"> -</v>
      </c>
      <c r="F198" s="29"/>
      <c r="G198" s="29"/>
      <c r="H198" s="317"/>
      <c r="I198" s="318"/>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spans="1:32" x14ac:dyDescent="0.25">
      <c r="A199" s="560"/>
      <c r="B199" s="29"/>
      <c r="C199" s="170">
        <v>8</v>
      </c>
      <c r="D199" s="150" t="str">
        <f t="shared" si="51"/>
        <v xml:space="preserve"> -</v>
      </c>
      <c r="E199" s="151" t="str">
        <f t="shared" si="52"/>
        <v xml:space="preserve"> -</v>
      </c>
      <c r="F199" s="29"/>
      <c r="G199" s="29"/>
      <c r="H199" s="213"/>
      <c r="I199" s="214"/>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spans="1:32" x14ac:dyDescent="0.25">
      <c r="A200" s="560"/>
      <c r="B200" s="29"/>
      <c r="C200" s="170">
        <v>9</v>
      </c>
      <c r="D200" s="150" t="str">
        <f t="shared" si="51"/>
        <v xml:space="preserve"> -</v>
      </c>
      <c r="E200" s="151" t="str">
        <f t="shared" si="52"/>
        <v xml:space="preserve"> -</v>
      </c>
      <c r="F200" s="29"/>
      <c r="G200" s="29"/>
      <c r="H200" s="213"/>
      <c r="I200" s="214"/>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spans="1:32" ht="15.75" thickBot="1" x14ac:dyDescent="0.3">
      <c r="A201" s="560"/>
      <c r="B201" s="29"/>
      <c r="C201" s="171">
        <v>10</v>
      </c>
      <c r="D201" s="152" t="str">
        <f t="shared" si="51"/>
        <v xml:space="preserve"> -</v>
      </c>
      <c r="E201" s="153" t="str">
        <f t="shared" si="52"/>
        <v xml:space="preserve"> -</v>
      </c>
      <c r="F201" s="132"/>
      <c r="G201" s="133"/>
      <c r="H201" s="215"/>
      <c r="I201" s="216"/>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spans="1:32" ht="15.75" thickBot="1" x14ac:dyDescent="0.3">
      <c r="A202" s="560"/>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spans="1:32" ht="16.5" thickBot="1" x14ac:dyDescent="0.3">
      <c r="A203" s="560"/>
      <c r="B203" s="29"/>
      <c r="C203" s="137" t="s">
        <v>245</v>
      </c>
      <c r="D203" s="548" t="s">
        <v>249</v>
      </c>
      <c r="E203" s="549"/>
      <c r="F203" s="129" t="s">
        <v>138</v>
      </c>
      <c r="G203" s="130"/>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spans="1:32" x14ac:dyDescent="0.25">
      <c r="A204" s="560"/>
      <c r="B204" s="29"/>
      <c r="C204" s="172"/>
      <c r="D204" s="167" t="s">
        <v>58</v>
      </c>
      <c r="E204" s="168" t="s">
        <v>59</v>
      </c>
      <c r="F204" s="130"/>
      <c r="G204" s="130"/>
      <c r="H204" s="165" t="s">
        <v>58</v>
      </c>
      <c r="I204" s="164" t="s">
        <v>59</v>
      </c>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spans="1:32" x14ac:dyDescent="0.25">
      <c r="A205" s="560"/>
      <c r="B205" s="29"/>
      <c r="C205" s="170">
        <v>1</v>
      </c>
      <c r="D205" s="148" t="str">
        <f t="shared" ref="D205:D214" si="53">IF(H205&lt;&gt;"",VALUE(H205&amp;Kalenderjahr)," -")</f>
        <v xml:space="preserve"> -</v>
      </c>
      <c r="E205" s="149" t="str">
        <f t="shared" ref="E205:E214" si="54">IF(I205&lt;&gt;"",VALUE(I205&amp;Kalenderjahr)," -")</f>
        <v xml:space="preserve"> -</v>
      </c>
      <c r="F205" s="130"/>
      <c r="G205" s="131" t="s">
        <v>120</v>
      </c>
      <c r="H205" s="209"/>
      <c r="I205" s="210"/>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spans="1:32" x14ac:dyDescent="0.25">
      <c r="A206" s="560"/>
      <c r="B206" s="29"/>
      <c r="C206" s="170">
        <v>2</v>
      </c>
      <c r="D206" s="150" t="str">
        <f t="shared" si="53"/>
        <v xml:space="preserve"> -</v>
      </c>
      <c r="E206" s="151" t="str">
        <f t="shared" si="54"/>
        <v xml:space="preserve"> -</v>
      </c>
      <c r="F206" s="130"/>
      <c r="G206" s="131" t="s">
        <v>121</v>
      </c>
      <c r="H206" s="211"/>
      <c r="I206" s="212"/>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spans="1:32" x14ac:dyDescent="0.25">
      <c r="A207" s="560"/>
      <c r="B207" s="29"/>
      <c r="C207" s="170">
        <v>3</v>
      </c>
      <c r="D207" s="150" t="str">
        <f t="shared" si="53"/>
        <v xml:space="preserve"> -</v>
      </c>
      <c r="E207" s="151" t="str">
        <f t="shared" si="54"/>
        <v xml:space="preserve"> -</v>
      </c>
      <c r="F207" s="130"/>
      <c r="G207" s="131" t="s">
        <v>122</v>
      </c>
      <c r="H207" s="213"/>
      <c r="I207" s="214"/>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spans="1:32" x14ac:dyDescent="0.25">
      <c r="A208" s="560"/>
      <c r="B208" s="29"/>
      <c r="C208" s="170">
        <v>4</v>
      </c>
      <c r="D208" s="150" t="str">
        <f t="shared" si="53"/>
        <v xml:space="preserve"> -</v>
      </c>
      <c r="E208" s="151" t="str">
        <f t="shared" si="54"/>
        <v xml:space="preserve"> -</v>
      </c>
      <c r="F208" s="130"/>
      <c r="G208" s="130"/>
      <c r="H208" s="213"/>
      <c r="I208" s="214"/>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spans="1:32" x14ac:dyDescent="0.25">
      <c r="A209" s="560"/>
      <c r="B209" s="29"/>
      <c r="C209" s="170">
        <v>5</v>
      </c>
      <c r="D209" s="150" t="str">
        <f t="shared" si="53"/>
        <v xml:space="preserve"> -</v>
      </c>
      <c r="E209" s="151" t="str">
        <f t="shared" si="54"/>
        <v xml:space="preserve"> -</v>
      </c>
      <c r="F209" s="130"/>
      <c r="G209" s="130"/>
      <c r="H209" s="213"/>
      <c r="I209" s="214"/>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spans="1:32" x14ac:dyDescent="0.25">
      <c r="A210" s="560"/>
      <c r="B210" s="29"/>
      <c r="C210" s="170">
        <v>6</v>
      </c>
      <c r="D210" s="150" t="str">
        <f t="shared" si="53"/>
        <v xml:space="preserve"> -</v>
      </c>
      <c r="E210" s="151" t="str">
        <f t="shared" si="54"/>
        <v xml:space="preserve"> -</v>
      </c>
      <c r="F210" s="29"/>
      <c r="G210" s="29"/>
      <c r="H210" s="213"/>
      <c r="I210" s="214"/>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spans="1:32" x14ac:dyDescent="0.25">
      <c r="A211" s="560"/>
      <c r="B211" s="29"/>
      <c r="C211" s="170">
        <v>7</v>
      </c>
      <c r="D211" s="150" t="str">
        <f t="shared" si="53"/>
        <v xml:space="preserve"> -</v>
      </c>
      <c r="E211" s="151" t="str">
        <f t="shared" si="54"/>
        <v xml:space="preserve"> -</v>
      </c>
      <c r="F211" s="29"/>
      <c r="G211" s="29"/>
      <c r="H211" s="213"/>
      <c r="I211" s="214"/>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spans="1:32" x14ac:dyDescent="0.25">
      <c r="A212" s="560"/>
      <c r="B212" s="29"/>
      <c r="C212" s="170">
        <v>8</v>
      </c>
      <c r="D212" s="150" t="str">
        <f t="shared" si="53"/>
        <v xml:space="preserve"> -</v>
      </c>
      <c r="E212" s="151" t="str">
        <f t="shared" si="54"/>
        <v xml:space="preserve"> -</v>
      </c>
      <c r="F212" s="29"/>
      <c r="G212" s="29"/>
      <c r="H212" s="213"/>
      <c r="I212" s="214"/>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2" x14ac:dyDescent="0.25">
      <c r="A213" s="560"/>
      <c r="B213" s="29"/>
      <c r="C213" s="170">
        <v>9</v>
      </c>
      <c r="D213" s="150" t="str">
        <f t="shared" si="53"/>
        <v xml:space="preserve"> -</v>
      </c>
      <c r="E213" s="151" t="str">
        <f t="shared" si="54"/>
        <v xml:space="preserve"> -</v>
      </c>
      <c r="F213" s="29"/>
      <c r="G213" s="29"/>
      <c r="H213" s="213"/>
      <c r="I213" s="214"/>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2" ht="15.75" thickBot="1" x14ac:dyDescent="0.3">
      <c r="A214" s="560"/>
      <c r="B214" s="29"/>
      <c r="C214" s="171">
        <v>10</v>
      </c>
      <c r="D214" s="152" t="str">
        <f t="shared" si="53"/>
        <v xml:space="preserve"> -</v>
      </c>
      <c r="E214" s="153" t="str">
        <f t="shared" si="54"/>
        <v xml:space="preserve"> -</v>
      </c>
      <c r="F214" s="132"/>
      <c r="G214" s="133"/>
      <c r="H214" s="215"/>
      <c r="I214" s="216"/>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2" ht="15.75" thickBot="1" x14ac:dyDescent="0.3">
      <c r="A215" s="560"/>
      <c r="B215" s="29"/>
      <c r="C215" s="29"/>
      <c r="D215" s="29"/>
      <c r="E215" s="29"/>
      <c r="F215" s="29"/>
      <c r="G215" s="29"/>
      <c r="H215" s="34"/>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2" ht="16.5" thickBot="1" x14ac:dyDescent="0.3">
      <c r="A216" s="560"/>
      <c r="B216" s="29"/>
      <c r="C216" s="137" t="s">
        <v>246</v>
      </c>
      <c r="D216" s="548" t="s">
        <v>250</v>
      </c>
      <c r="E216" s="549"/>
      <c r="F216" s="129" t="s">
        <v>138</v>
      </c>
      <c r="G216" s="130"/>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2" x14ac:dyDescent="0.25">
      <c r="A217" s="560"/>
      <c r="B217" s="29"/>
      <c r="C217" s="172"/>
      <c r="D217" s="167" t="s">
        <v>58</v>
      </c>
      <c r="E217" s="168" t="s">
        <v>59</v>
      </c>
      <c r="F217" s="130"/>
      <c r="G217" s="130"/>
      <c r="H217" s="165" t="s">
        <v>58</v>
      </c>
      <c r="I217" s="164" t="s">
        <v>59</v>
      </c>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spans="1:32" x14ac:dyDescent="0.25">
      <c r="A218" s="560"/>
      <c r="B218" s="29"/>
      <c r="C218" s="170">
        <v>1</v>
      </c>
      <c r="D218" s="148" t="str">
        <f t="shared" ref="D218:D227" si="55">IF(H218&lt;&gt;"",VALUE(H218&amp;Kalenderjahr)," -")</f>
        <v xml:space="preserve"> -</v>
      </c>
      <c r="E218" s="149" t="str">
        <f t="shared" ref="E218:E227" si="56">IF(I218&lt;&gt;"",VALUE(I218&amp;Kalenderjahr)," -")</f>
        <v xml:space="preserve"> -</v>
      </c>
      <c r="F218" s="130"/>
      <c r="G218" s="131" t="s">
        <v>120</v>
      </c>
      <c r="H218" s="209"/>
      <c r="I218" s="210"/>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spans="1:32" x14ac:dyDescent="0.25">
      <c r="A219" s="560"/>
      <c r="B219" s="29"/>
      <c r="C219" s="170">
        <v>2</v>
      </c>
      <c r="D219" s="150" t="str">
        <f t="shared" si="55"/>
        <v xml:space="preserve"> -</v>
      </c>
      <c r="E219" s="151" t="str">
        <f t="shared" si="56"/>
        <v xml:space="preserve"> -</v>
      </c>
      <c r="F219" s="130"/>
      <c r="G219" s="131" t="s">
        <v>121</v>
      </c>
      <c r="H219" s="211"/>
      <c r="I219" s="212"/>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spans="1:32" x14ac:dyDescent="0.25">
      <c r="A220" s="560"/>
      <c r="B220" s="29"/>
      <c r="C220" s="170">
        <v>3</v>
      </c>
      <c r="D220" s="150" t="str">
        <f t="shared" si="55"/>
        <v xml:space="preserve"> -</v>
      </c>
      <c r="E220" s="151" t="str">
        <f t="shared" si="56"/>
        <v xml:space="preserve"> -</v>
      </c>
      <c r="F220" s="130"/>
      <c r="G220" s="131" t="s">
        <v>122</v>
      </c>
      <c r="H220" s="213"/>
      <c r="I220" s="214"/>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spans="1:32" x14ac:dyDescent="0.25">
      <c r="A221" s="560"/>
      <c r="B221" s="29"/>
      <c r="C221" s="170">
        <v>4</v>
      </c>
      <c r="D221" s="150" t="str">
        <f t="shared" si="55"/>
        <v xml:space="preserve"> -</v>
      </c>
      <c r="E221" s="151" t="str">
        <f t="shared" si="56"/>
        <v xml:space="preserve"> -</v>
      </c>
      <c r="F221" s="130"/>
      <c r="G221" s="130"/>
      <c r="H221" s="213"/>
      <c r="I221" s="214"/>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row>
    <row r="222" spans="1:32" x14ac:dyDescent="0.25">
      <c r="A222" s="560"/>
      <c r="B222" s="29"/>
      <c r="C222" s="170">
        <v>5</v>
      </c>
      <c r="D222" s="150" t="str">
        <f t="shared" si="55"/>
        <v xml:space="preserve"> -</v>
      </c>
      <c r="E222" s="151" t="str">
        <f t="shared" si="56"/>
        <v xml:space="preserve"> -</v>
      </c>
      <c r="F222" s="130"/>
      <c r="G222" s="130"/>
      <c r="H222" s="213"/>
      <c r="I222" s="214"/>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row>
    <row r="223" spans="1:32" x14ac:dyDescent="0.25">
      <c r="A223" s="560"/>
      <c r="B223" s="29"/>
      <c r="C223" s="170">
        <v>6</v>
      </c>
      <c r="D223" s="150" t="str">
        <f t="shared" si="55"/>
        <v xml:space="preserve"> -</v>
      </c>
      <c r="E223" s="151" t="str">
        <f t="shared" si="56"/>
        <v xml:space="preserve"> -</v>
      </c>
      <c r="F223" s="29"/>
      <c r="G223" s="29"/>
      <c r="H223" s="213"/>
      <c r="I223" s="214"/>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row>
    <row r="224" spans="1:32" x14ac:dyDescent="0.25">
      <c r="A224" s="560"/>
      <c r="B224" s="29"/>
      <c r="C224" s="170">
        <v>7</v>
      </c>
      <c r="D224" s="150" t="str">
        <f t="shared" si="55"/>
        <v xml:space="preserve"> -</v>
      </c>
      <c r="E224" s="151" t="str">
        <f t="shared" si="56"/>
        <v xml:space="preserve"> -</v>
      </c>
      <c r="F224" s="29"/>
      <c r="G224" s="29"/>
      <c r="H224" s="213"/>
      <c r="I224" s="214"/>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row>
    <row r="225" spans="1:105" x14ac:dyDescent="0.25">
      <c r="A225" s="560"/>
      <c r="B225" s="29"/>
      <c r="C225" s="170">
        <v>8</v>
      </c>
      <c r="D225" s="150" t="str">
        <f t="shared" si="55"/>
        <v xml:space="preserve"> -</v>
      </c>
      <c r="E225" s="151" t="str">
        <f t="shared" si="56"/>
        <v xml:space="preserve"> -</v>
      </c>
      <c r="F225" s="29"/>
      <c r="G225" s="29"/>
      <c r="H225" s="213"/>
      <c r="I225" s="214"/>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row>
    <row r="226" spans="1:105" x14ac:dyDescent="0.25">
      <c r="A226" s="560"/>
      <c r="B226" s="29"/>
      <c r="C226" s="170">
        <v>9</v>
      </c>
      <c r="D226" s="150" t="str">
        <f t="shared" si="55"/>
        <v xml:space="preserve"> -</v>
      </c>
      <c r="E226" s="151" t="str">
        <f t="shared" si="56"/>
        <v xml:space="preserve"> -</v>
      </c>
      <c r="F226" s="29"/>
      <c r="G226" s="29"/>
      <c r="H226" s="213"/>
      <c r="I226" s="214"/>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row>
    <row r="227" spans="1:105" ht="15.75" thickBot="1" x14ac:dyDescent="0.3">
      <c r="A227" s="560"/>
      <c r="B227" s="29"/>
      <c r="C227" s="171">
        <v>10</v>
      </c>
      <c r="D227" s="152" t="str">
        <f t="shared" si="55"/>
        <v xml:space="preserve"> -</v>
      </c>
      <c r="E227" s="153" t="str">
        <f t="shared" si="56"/>
        <v xml:space="preserve"> -</v>
      </c>
      <c r="F227" s="132"/>
      <c r="G227" s="133"/>
      <c r="H227" s="215"/>
      <c r="I227" s="216"/>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row>
    <row r="228" spans="1:105" x14ac:dyDescent="0.25">
      <c r="A228" s="560"/>
      <c r="B228" s="29"/>
      <c r="C228" s="29"/>
      <c r="D228" s="29"/>
      <c r="E228" s="29"/>
      <c r="F228" s="29"/>
      <c r="G228" s="29"/>
      <c r="H228" s="34"/>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row>
    <row r="229" spans="1:105" ht="18.75" x14ac:dyDescent="0.25">
      <c r="A229" s="113" t="s">
        <v>192</v>
      </c>
      <c r="B229" s="114"/>
      <c r="C229" s="92"/>
      <c r="D229" s="92"/>
      <c r="E229" s="92"/>
      <c r="F229" s="92"/>
      <c r="G229" s="98"/>
      <c r="H229" s="98"/>
      <c r="I229" s="99"/>
      <c r="J229" s="100"/>
      <c r="K229" s="100"/>
      <c r="L229" s="99"/>
      <c r="M229" s="99"/>
      <c r="N229" s="92"/>
      <c r="O229" s="99"/>
      <c r="P229" s="100"/>
      <c r="Q229" s="100"/>
      <c r="R229" s="99"/>
      <c r="S229" s="99"/>
      <c r="T229" s="92"/>
      <c r="U229" s="101"/>
      <c r="V229" s="98"/>
      <c r="W229" s="98"/>
      <c r="X229" s="101"/>
      <c r="Y229" s="101"/>
      <c r="Z229" s="92"/>
      <c r="AA229" s="101"/>
      <c r="AB229" s="98"/>
      <c r="AC229" s="98"/>
      <c r="AD229" s="101"/>
      <c r="AE229" s="101"/>
      <c r="AF229" s="92"/>
      <c r="AG229" s="3"/>
      <c r="AH229" s="24"/>
      <c r="AI229" s="24"/>
      <c r="AJ229" s="3"/>
      <c r="AK229" s="3"/>
      <c r="AM229" s="3"/>
      <c r="AN229" s="24"/>
      <c r="AO229" s="24"/>
      <c r="AP229" s="3"/>
      <c r="AQ229" s="3"/>
      <c r="AS229" s="3"/>
      <c r="AT229" s="24"/>
      <c r="AU229" s="24"/>
      <c r="AV229" s="3"/>
      <c r="AW229" s="3"/>
      <c r="AY229" s="3"/>
      <c r="AZ229" s="24"/>
      <c r="BA229" s="24"/>
      <c r="BB229" s="3"/>
      <c r="BC229" s="3"/>
      <c r="BG229" s="3"/>
      <c r="BH229" s="24"/>
      <c r="BI229" s="24"/>
      <c r="BJ229" s="3"/>
      <c r="BK229" s="3"/>
      <c r="BM229" s="3"/>
      <c r="BN229" s="24"/>
      <c r="BO229" s="24"/>
      <c r="BP229" s="3"/>
      <c r="BQ229" s="3"/>
      <c r="BS229" s="3"/>
      <c r="BT229" s="24"/>
      <c r="BU229" s="24"/>
      <c r="BV229" s="3"/>
      <c r="BW229" s="3"/>
      <c r="BY229" s="3"/>
      <c r="BZ229" s="24"/>
      <c r="CA229" s="24"/>
      <c r="CB229" s="3"/>
      <c r="CC229" s="3"/>
      <c r="CE229" s="3"/>
      <c r="CF229" s="24"/>
      <c r="CG229" s="24"/>
      <c r="CH229" s="3"/>
      <c r="CI229" s="3"/>
      <c r="CK229" s="3"/>
      <c r="CL229" s="24"/>
      <c r="CM229" s="24"/>
      <c r="CN229" s="3"/>
      <c r="CO229" s="3"/>
      <c r="CQ229" s="3"/>
      <c r="CR229" s="24"/>
      <c r="CS229" s="24"/>
      <c r="CT229" s="3"/>
      <c r="CU229" s="3"/>
      <c r="CW229" s="3"/>
      <c r="CX229" s="24"/>
      <c r="CY229" s="24"/>
      <c r="CZ229" s="3"/>
      <c r="DA229" s="3"/>
    </row>
    <row r="230" spans="1:105" ht="15.75" customHeight="1" thickBot="1" x14ac:dyDescent="0.3">
      <c r="A230" s="558" t="s">
        <v>210</v>
      </c>
      <c r="G230" s="24"/>
      <c r="H230" s="24"/>
      <c r="I230" s="83"/>
      <c r="J230" s="82"/>
      <c r="K230" s="82"/>
      <c r="L230" s="83"/>
      <c r="M230" s="83"/>
      <c r="O230" s="83"/>
      <c r="P230" s="82"/>
      <c r="Q230" s="82"/>
      <c r="R230" s="83"/>
      <c r="S230" s="83"/>
      <c r="U230" s="3"/>
      <c r="V230" s="24"/>
      <c r="W230" s="24"/>
      <c r="X230" s="3"/>
      <c r="Y230" s="3"/>
      <c r="AA230" s="3"/>
      <c r="AB230" s="24"/>
      <c r="AC230" s="24"/>
      <c r="AD230" s="3"/>
      <c r="AE230" s="3"/>
      <c r="AG230" s="3"/>
      <c r="AH230" s="24"/>
      <c r="AI230" s="24"/>
      <c r="AJ230" s="3"/>
      <c r="AK230" s="3"/>
      <c r="AM230" s="3"/>
      <c r="AN230" s="24"/>
      <c r="AO230" s="24"/>
      <c r="AP230" s="3"/>
      <c r="AQ230" s="3"/>
      <c r="AS230" s="3"/>
      <c r="AT230" s="24"/>
      <c r="AU230" s="24"/>
      <c r="AV230" s="3"/>
      <c r="AW230" s="3"/>
      <c r="AY230" s="3"/>
      <c r="AZ230" s="24"/>
      <c r="BA230" s="24"/>
      <c r="BB230" s="3"/>
      <c r="BC230" s="3"/>
      <c r="BG230" s="3"/>
      <c r="BH230" s="24"/>
      <c r="BI230" s="24"/>
      <c r="BJ230" s="3"/>
      <c r="BK230" s="3"/>
      <c r="BM230" s="3"/>
      <c r="BN230" s="24"/>
      <c r="BO230" s="24"/>
      <c r="BP230" s="3"/>
      <c r="BQ230" s="3"/>
      <c r="BS230" s="3"/>
      <c r="BT230" s="24"/>
      <c r="BU230" s="24"/>
      <c r="BV230" s="3"/>
      <c r="BW230" s="3"/>
      <c r="BY230" s="3"/>
      <c r="BZ230" s="24"/>
      <c r="CA230" s="24"/>
      <c r="CB230" s="3"/>
      <c r="CC230" s="3"/>
      <c r="CE230" s="3"/>
      <c r="CF230" s="24"/>
      <c r="CG230" s="24"/>
      <c r="CH230" s="3"/>
      <c r="CI230" s="3"/>
      <c r="CK230" s="3"/>
      <c r="CL230" s="24"/>
      <c r="CM230" s="24"/>
      <c r="CN230" s="3"/>
      <c r="CO230" s="3"/>
      <c r="CQ230" s="3"/>
      <c r="CR230" s="24"/>
      <c r="CS230" s="24"/>
      <c r="CT230" s="3"/>
      <c r="CU230" s="3"/>
      <c r="CW230" s="3"/>
      <c r="CX230" s="24"/>
      <c r="CY230" s="24"/>
      <c r="CZ230" s="3"/>
      <c r="DA230" s="3"/>
    </row>
    <row r="231" spans="1:105" x14ac:dyDescent="0.25">
      <c r="A231" s="558"/>
      <c r="C231" s="578" t="s">
        <v>190</v>
      </c>
      <c r="D231" s="579"/>
      <c r="E231" s="579"/>
      <c r="F231" s="580"/>
      <c r="I231" s="83"/>
      <c r="J231" s="478"/>
      <c r="K231" s="478"/>
      <c r="L231" s="547"/>
      <c r="M231" s="547"/>
      <c r="N231" s="3"/>
      <c r="O231" s="83"/>
      <c r="P231" s="478"/>
      <c r="Q231" s="478"/>
      <c r="R231" s="547"/>
      <c r="S231" s="547"/>
      <c r="U231" s="3"/>
      <c r="V231" s="526"/>
      <c r="W231" s="526"/>
      <c r="X231" s="534"/>
      <c r="Y231" s="534"/>
      <c r="AA231" s="3"/>
      <c r="AB231" s="526"/>
      <c r="AC231" s="526"/>
      <c r="AD231" s="534"/>
      <c r="AE231" s="534"/>
      <c r="AG231" s="3"/>
      <c r="AH231" s="526"/>
      <c r="AI231" s="526"/>
      <c r="AJ231" s="534"/>
      <c r="AK231" s="534"/>
      <c r="AM231" s="3"/>
      <c r="AN231" s="526"/>
      <c r="AO231" s="526"/>
      <c r="AP231" s="534"/>
      <c r="AQ231" s="534"/>
      <c r="AS231" s="3"/>
      <c r="AT231" s="526"/>
      <c r="AU231" s="526"/>
      <c r="AV231" s="534"/>
      <c r="AW231" s="534"/>
      <c r="AY231" s="3"/>
      <c r="AZ231" s="526"/>
      <c r="BA231" s="526"/>
      <c r="BB231" s="534"/>
      <c r="BC231" s="534"/>
      <c r="BG231" s="3"/>
      <c r="BH231" s="526"/>
      <c r="BI231" s="526"/>
      <c r="BJ231" s="534"/>
      <c r="BK231" s="534"/>
      <c r="BM231" s="3"/>
      <c r="BN231" s="526"/>
      <c r="BO231" s="526"/>
      <c r="BP231" s="111"/>
      <c r="BQ231" s="111" t="s">
        <v>191</v>
      </c>
      <c r="BS231" s="3"/>
      <c r="BV231" s="111"/>
      <c r="BW231" s="111"/>
      <c r="BY231" s="3"/>
      <c r="BZ231" s="526"/>
      <c r="CA231" s="526"/>
      <c r="CB231" s="534"/>
      <c r="CC231" s="534"/>
      <c r="CE231" s="3"/>
      <c r="CF231" s="526"/>
      <c r="CG231" s="526"/>
      <c r="CH231" s="534"/>
      <c r="CI231" s="534"/>
      <c r="CK231" s="3"/>
      <c r="CL231" s="526"/>
      <c r="CM231" s="526"/>
      <c r="CN231" s="534"/>
      <c r="CO231" s="534"/>
      <c r="CQ231" s="3"/>
      <c r="CR231" s="526"/>
      <c r="CS231" s="526"/>
      <c r="CT231" s="534"/>
      <c r="CU231" s="534"/>
      <c r="CW231" s="3"/>
      <c r="CX231" s="526"/>
      <c r="CY231" s="526"/>
      <c r="CZ231" s="534"/>
      <c r="DA231" s="534"/>
    </row>
    <row r="232" spans="1:105" x14ac:dyDescent="0.25">
      <c r="A232" s="558"/>
      <c r="C232" s="93"/>
      <c r="D232" s="94" t="s">
        <v>26</v>
      </c>
      <c r="E232" s="94" t="s">
        <v>29</v>
      </c>
      <c r="F232" s="95" t="s">
        <v>28</v>
      </c>
      <c r="I232" s="83"/>
      <c r="J232" s="75"/>
      <c r="L232" s="75"/>
      <c r="M232" s="273"/>
      <c r="N232" s="273"/>
      <c r="P232" s="279"/>
      <c r="R232" s="279"/>
      <c r="T232" s="279"/>
      <c r="V232" s="279"/>
      <c r="X232" s="279"/>
      <c r="Z232" s="279"/>
      <c r="AB232" s="279"/>
      <c r="AD232" s="279"/>
      <c r="AF232" s="279"/>
      <c r="AH232" s="279"/>
      <c r="AI232" s="279"/>
      <c r="AJ232" s="279"/>
      <c r="AK232" s="279"/>
      <c r="AL232" s="279"/>
      <c r="AM232" s="279"/>
      <c r="AN232" s="279"/>
      <c r="AO232" s="279"/>
      <c r="AP232" s="279"/>
      <c r="AQ232" s="279"/>
      <c r="AR232" s="279"/>
      <c r="AS232" s="279"/>
      <c r="AT232" s="279"/>
      <c r="AU232" s="279"/>
      <c r="AV232" s="279"/>
      <c r="AW232" s="279"/>
      <c r="AX232" s="279"/>
      <c r="AY232" s="279"/>
      <c r="AZ232" s="279"/>
      <c r="BA232" s="279"/>
      <c r="BB232" s="279"/>
      <c r="BC232" s="279"/>
      <c r="BD232" s="279"/>
      <c r="BE232" s="279"/>
      <c r="BF232" s="279"/>
      <c r="BG232" s="279"/>
      <c r="BH232" s="279"/>
      <c r="BI232" s="279"/>
      <c r="BJ232" s="279"/>
      <c r="BK232" s="279"/>
      <c r="BL232" s="279"/>
      <c r="BM232" s="279"/>
      <c r="BN232" s="279"/>
      <c r="BO232" s="279"/>
      <c r="BP232" s="279"/>
      <c r="BQ232" s="111"/>
      <c r="BS232" s="3"/>
      <c r="BV232" s="111"/>
      <c r="BW232" s="111"/>
      <c r="BY232" s="24">
        <v>1</v>
      </c>
      <c r="CA232">
        <v>2</v>
      </c>
      <c r="CB232" s="111"/>
      <c r="CC232" s="111"/>
      <c r="CE232" s="3"/>
      <c r="CH232" s="111"/>
      <c r="CI232" s="111"/>
      <c r="CK232" s="3"/>
      <c r="CN232" s="111"/>
      <c r="CO232" s="111"/>
      <c r="CQ232" s="3"/>
      <c r="CT232" s="111"/>
      <c r="CU232" s="111"/>
      <c r="CW232" s="3"/>
      <c r="CZ232" s="111"/>
      <c r="DA232" s="111"/>
    </row>
    <row r="233" spans="1:105" x14ac:dyDescent="0.25">
      <c r="A233" s="558"/>
      <c r="C233" s="177">
        <v>1</v>
      </c>
      <c r="D233" s="105">
        <f>IF(Ereignistabelle[[#This Row],[Berechnungsregel]]&lt;&gt;"",VALUE(F233&amp;Kalenderjahr),"-")</f>
        <v>46071</v>
      </c>
      <c r="E233" s="217" t="s">
        <v>184</v>
      </c>
      <c r="F233" s="218" t="s">
        <v>183</v>
      </c>
      <c r="G233" s="157" t="s">
        <v>139</v>
      </c>
      <c r="H233" s="156"/>
      <c r="I233" s="83"/>
      <c r="J233" s="273"/>
      <c r="L233" s="273"/>
      <c r="M233" s="273"/>
      <c r="N233" s="273"/>
      <c r="P233" s="290"/>
      <c r="R233" s="290"/>
      <c r="T233" s="290"/>
      <c r="V233" s="290"/>
      <c r="X233" s="290"/>
      <c r="Z233" s="290"/>
      <c r="AB233" s="290"/>
      <c r="AD233" s="290"/>
      <c r="AF233" s="290"/>
      <c r="AH233" s="290"/>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277">
        <v>26</v>
      </c>
      <c r="BS233" s="3"/>
      <c r="BV233" s="111"/>
      <c r="BW233" s="111" t="s">
        <v>193</v>
      </c>
      <c r="BY233" s="3"/>
      <c r="CB233" s="111"/>
      <c r="CC233" s="111"/>
      <c r="CE233" s="3"/>
      <c r="CH233" s="111"/>
      <c r="CI233" s="111"/>
      <c r="CK233" s="3"/>
      <c r="CN233" s="111"/>
      <c r="CO233" s="111"/>
      <c r="CQ233" s="3"/>
      <c r="CT233" s="111"/>
      <c r="CU233" s="111"/>
      <c r="CW233" s="3"/>
      <c r="CZ233" s="111"/>
      <c r="DA233" s="111"/>
    </row>
    <row r="234" spans="1:105" x14ac:dyDescent="0.25">
      <c r="A234" s="558"/>
      <c r="C234" s="177">
        <v>2</v>
      </c>
      <c r="D234" s="105">
        <f>IF(Ereignistabelle[[#This Row],[Berechnungsregel]]&lt;&gt;"",VALUE(F234&amp;Kalenderjahr),"-")</f>
        <v>46221</v>
      </c>
      <c r="E234" s="217" t="s">
        <v>185</v>
      </c>
      <c r="F234" s="219" t="s">
        <v>178</v>
      </c>
      <c r="G234" s="157" t="s">
        <v>140</v>
      </c>
      <c r="H234" s="156"/>
      <c r="I234" s="83"/>
      <c r="J234" s="273"/>
      <c r="K234" s="75"/>
      <c r="L234" s="273"/>
      <c r="M234" s="273"/>
      <c r="O234" s="109"/>
      <c r="P234" s="110"/>
      <c r="R234" s="110"/>
      <c r="T234" s="110"/>
      <c r="V234" s="110"/>
      <c r="X234" s="110"/>
      <c r="Z234" s="110"/>
      <c r="AB234" s="110"/>
      <c r="AD234" s="110"/>
      <c r="AF234" s="110"/>
      <c r="AH234" s="110"/>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274"/>
      <c r="BR234" s="275"/>
      <c r="BS234" s="276"/>
      <c r="BT234" s="275"/>
      <c r="BU234" s="275"/>
      <c r="BV234" s="111"/>
      <c r="BW234" s="111"/>
      <c r="BY234" s="3"/>
      <c r="CB234" s="111"/>
      <c r="CC234" s="111"/>
      <c r="CE234" s="3"/>
      <c r="CH234" s="111"/>
      <c r="CI234" s="111"/>
      <c r="CK234" s="3"/>
      <c r="CN234" s="111"/>
      <c r="CO234" s="111"/>
      <c r="CQ234" s="3"/>
      <c r="CT234" s="111"/>
      <c r="CU234" s="111"/>
      <c r="CW234" s="3"/>
      <c r="CZ234" s="111"/>
      <c r="DA234" s="111"/>
    </row>
    <row r="235" spans="1:105" x14ac:dyDescent="0.25">
      <c r="A235" s="558"/>
      <c r="C235" s="177">
        <v>3</v>
      </c>
      <c r="D235" s="105">
        <f>IF(Ereignistabelle[[#This Row],[Berechnungsregel]]&lt;&gt;"",VALUE(F235&amp;Kalenderjahr),"-")</f>
        <v>46321</v>
      </c>
      <c r="E235" s="217" t="s">
        <v>186</v>
      </c>
      <c r="F235" s="218" t="s">
        <v>187</v>
      </c>
      <c r="G235" s="158"/>
      <c r="I235" s="83"/>
      <c r="J235" s="75"/>
      <c r="K235" s="75"/>
      <c r="L235" s="273"/>
      <c r="M235" s="273"/>
      <c r="O235" s="3"/>
      <c r="P235" s="3"/>
      <c r="R235" s="3"/>
      <c r="T235" s="3"/>
      <c r="V235" s="3"/>
      <c r="X235" s="3"/>
      <c r="Z235" s="3"/>
      <c r="AB235" s="3"/>
      <c r="AD235" s="3"/>
      <c r="AF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111"/>
      <c r="BS235" s="3"/>
      <c r="BV235" s="111"/>
      <c r="BW235" s="111"/>
      <c r="BY235" s="3"/>
      <c r="CB235" s="111"/>
      <c r="CC235" s="111"/>
      <c r="CE235" s="3"/>
      <c r="CH235" s="111"/>
      <c r="CI235" s="111"/>
      <c r="CK235" s="3"/>
      <c r="CN235" s="111"/>
      <c r="CO235" s="111"/>
      <c r="CQ235" s="3"/>
      <c r="CT235" s="111"/>
      <c r="CU235" s="111"/>
      <c r="CW235" s="3"/>
      <c r="CZ235" s="111"/>
      <c r="DA235" s="111"/>
    </row>
    <row r="236" spans="1:105" x14ac:dyDescent="0.25">
      <c r="A236" s="558"/>
      <c r="C236" s="177">
        <v>4</v>
      </c>
      <c r="D236" s="105" t="str">
        <f>IF(Ereignistabelle[[#This Row],[Berechnungsregel]]&lt;&gt;"",VALUE(F236&amp;Kalenderjahr),"-")</f>
        <v>-</v>
      </c>
      <c r="E236" s="217"/>
      <c r="F236" s="218"/>
      <c r="G236" s="157" t="s">
        <v>141</v>
      </c>
      <c r="P236" s="3"/>
      <c r="Q236" s="111"/>
      <c r="R236" s="3"/>
      <c r="S236" s="111"/>
      <c r="T236" s="3"/>
      <c r="U236" s="111"/>
      <c r="V236" s="3"/>
      <c r="W236" s="111"/>
      <c r="X236" s="3"/>
      <c r="Y236" s="111"/>
      <c r="Z236" s="3"/>
      <c r="AA236" s="111"/>
      <c r="AB236" s="3"/>
      <c r="AC236" s="111"/>
      <c r="AD236" s="3"/>
      <c r="AE236" s="111"/>
      <c r="AF236" s="3"/>
      <c r="AG236" s="111"/>
      <c r="AH236" s="3"/>
      <c r="AI236" s="111"/>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row>
    <row r="237" spans="1:105" x14ac:dyDescent="0.25">
      <c r="A237" s="558"/>
      <c r="C237" s="177">
        <v>5</v>
      </c>
      <c r="D237" s="105" t="str">
        <f>IF(Ereignistabelle[[#This Row],[Berechnungsregel]]&lt;&gt;"",VALUE(F237&amp;Kalenderjahr),"-")</f>
        <v>-</v>
      </c>
      <c r="E237" s="217"/>
      <c r="F237" s="218"/>
      <c r="G237" s="157" t="s">
        <v>142</v>
      </c>
      <c r="P237" s="3"/>
      <c r="Q237" s="111"/>
      <c r="R237" s="3"/>
      <c r="S237" s="111"/>
      <c r="T237" s="3"/>
      <c r="U237" s="111"/>
      <c r="V237" s="3"/>
      <c r="W237" s="111"/>
      <c r="X237" s="3"/>
      <c r="Y237" s="111"/>
      <c r="Z237" s="3"/>
      <c r="AA237" s="111"/>
      <c r="AB237" s="3"/>
      <c r="AC237" s="111"/>
      <c r="AD237" s="3"/>
      <c r="AF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row>
    <row r="238" spans="1:105" x14ac:dyDescent="0.25">
      <c r="A238" s="558"/>
      <c r="C238" s="177">
        <v>6</v>
      </c>
      <c r="D238" s="105" t="str">
        <f>IF(Ereignistabelle[[#This Row],[Berechnungsregel]]&lt;&gt;"",VALUE(F238&amp;Kalenderjahr),"-")</f>
        <v>-</v>
      </c>
      <c r="E238" s="217"/>
      <c r="F238" s="218"/>
      <c r="P238" s="3"/>
      <c r="Q238" s="111"/>
      <c r="R238" s="3"/>
      <c r="S238" s="111"/>
      <c r="T238" s="3"/>
      <c r="U238" s="111"/>
      <c r="V238" s="3"/>
      <c r="W238" s="111"/>
      <c r="X238" s="3"/>
      <c r="Y238" s="111"/>
      <c r="Z238" s="3"/>
      <c r="AA238" s="111"/>
      <c r="AB238" s="3"/>
      <c r="AC238" s="111"/>
      <c r="AD238" s="3"/>
      <c r="AF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row>
    <row r="239" spans="1:105" x14ac:dyDescent="0.25">
      <c r="A239" s="558"/>
      <c r="C239" s="177">
        <v>7</v>
      </c>
      <c r="D239" s="105" t="str">
        <f>IF(Ereignistabelle[[#This Row],[Berechnungsregel]]&lt;&gt;"",VALUE(F239&amp;Kalenderjahr),"-")</f>
        <v>-</v>
      </c>
      <c r="E239" s="217"/>
      <c r="F239" s="218"/>
      <c r="P239" s="3"/>
      <c r="Q239" s="111"/>
      <c r="R239" s="3"/>
      <c r="S239" s="111"/>
      <c r="T239" s="3"/>
      <c r="U239" s="111"/>
      <c r="V239" s="3"/>
      <c r="W239" s="111"/>
      <c r="X239" s="3"/>
      <c r="Y239" s="111"/>
      <c r="Z239" s="3"/>
      <c r="AA239" s="111"/>
      <c r="AB239" s="3"/>
      <c r="AC239" s="111"/>
      <c r="AD239" s="3"/>
      <c r="AF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row>
    <row r="240" spans="1:105" x14ac:dyDescent="0.25">
      <c r="A240" s="558"/>
      <c r="C240" s="177">
        <v>8</v>
      </c>
      <c r="D240" s="105" t="str">
        <f>IF(Ereignistabelle[[#This Row],[Berechnungsregel]]&lt;&gt;"",VALUE(F240&amp;Kalenderjahr),"-")</f>
        <v>-</v>
      </c>
      <c r="E240" s="217"/>
      <c r="F240" s="218"/>
      <c r="P240" s="3"/>
      <c r="Q240" s="111"/>
      <c r="R240" s="3"/>
      <c r="S240" s="111"/>
      <c r="T240" s="3"/>
      <c r="U240" s="111"/>
      <c r="V240" s="3"/>
      <c r="W240" s="111"/>
      <c r="X240" s="3"/>
      <c r="Y240" s="111"/>
      <c r="Z240" s="3"/>
      <c r="AA240" s="111"/>
      <c r="AB240" s="3"/>
      <c r="AC240" s="111"/>
      <c r="AD240" s="3"/>
      <c r="AF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row>
    <row r="241" spans="1:68" x14ac:dyDescent="0.25">
      <c r="A241" s="558"/>
      <c r="C241" s="177">
        <v>9</v>
      </c>
      <c r="D241" s="105" t="str">
        <f>IF(Ereignistabelle[[#This Row],[Berechnungsregel]]&lt;&gt;"",VALUE(F241&amp;Kalenderjahr),"-")</f>
        <v>-</v>
      </c>
      <c r="E241" s="217"/>
      <c r="F241" s="218"/>
      <c r="P241" s="3"/>
      <c r="Q241" s="111"/>
      <c r="R241" s="3"/>
      <c r="S241" s="111"/>
      <c r="T241" s="3"/>
      <c r="U241" s="111"/>
      <c r="V241" s="3"/>
      <c r="W241" s="111"/>
      <c r="X241" s="3"/>
      <c r="Y241" s="111"/>
      <c r="Z241" s="3"/>
      <c r="AA241" s="111"/>
      <c r="AB241" s="3"/>
      <c r="AC241" s="111"/>
      <c r="AD241" s="3"/>
      <c r="AF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row>
    <row r="242" spans="1:68" x14ac:dyDescent="0.25">
      <c r="A242" s="558"/>
      <c r="C242" s="177">
        <v>10</v>
      </c>
      <c r="D242" s="105" t="str">
        <f>IF(Ereignistabelle[[#This Row],[Berechnungsregel]]&lt;&gt;"",VALUE(F242&amp;Kalenderjahr),"-")</f>
        <v>-</v>
      </c>
      <c r="E242" s="217"/>
      <c r="F242" s="218"/>
      <c r="K242" s="111"/>
      <c r="L242" s="111"/>
      <c r="M242" s="111"/>
      <c r="P242" s="3"/>
      <c r="Q242" s="111"/>
      <c r="R242" s="3"/>
      <c r="S242" s="111"/>
      <c r="T242" s="3"/>
      <c r="U242" s="111"/>
      <c r="V242" s="3"/>
      <c r="W242" s="111"/>
      <c r="X242" s="3"/>
      <c r="Y242" s="111"/>
      <c r="Z242" s="3"/>
      <c r="AA242" s="111"/>
      <c r="AB242" s="3"/>
      <c r="AC242" s="111"/>
      <c r="AD242" s="3"/>
      <c r="AF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row>
    <row r="243" spans="1:68" x14ac:dyDescent="0.25">
      <c r="A243" s="558"/>
      <c r="C243" s="177">
        <v>11</v>
      </c>
      <c r="D243" s="105" t="str">
        <f>IF(Ereignistabelle[[#This Row],[Berechnungsregel]]&lt;&gt;"",VALUE(F243&amp;Kalenderjahr),"-")</f>
        <v>-</v>
      </c>
      <c r="E243" s="217"/>
      <c r="F243" s="218"/>
      <c r="P243" s="3"/>
      <c r="Q243" s="111"/>
      <c r="R243" s="3"/>
      <c r="S243" s="111"/>
      <c r="T243" s="3"/>
      <c r="U243" s="111"/>
      <c r="V243" s="3"/>
      <c r="W243" s="111"/>
      <c r="X243" s="3"/>
      <c r="Y243" s="111"/>
      <c r="Z243" s="3"/>
      <c r="AA243" s="111"/>
      <c r="AB243" s="3"/>
      <c r="AC243" s="111"/>
      <c r="AD243" s="3"/>
      <c r="AF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row>
    <row r="244" spans="1:68" x14ac:dyDescent="0.25">
      <c r="A244" s="558"/>
      <c r="C244" s="177">
        <v>12</v>
      </c>
      <c r="D244" s="105" t="str">
        <f>IF(Ereignistabelle[[#This Row],[Berechnungsregel]]&lt;&gt;"",VALUE(F244&amp;Kalenderjahr),"-")</f>
        <v>-</v>
      </c>
      <c r="E244" s="217"/>
      <c r="F244" s="218"/>
      <c r="P244" s="3"/>
      <c r="Q244" s="111"/>
      <c r="R244" s="3"/>
      <c r="S244" s="111"/>
      <c r="T244" s="3"/>
      <c r="U244" s="111"/>
      <c r="V244" s="3"/>
      <c r="W244" s="111"/>
      <c r="X244" s="3"/>
      <c r="Y244" s="111"/>
      <c r="Z244" s="3"/>
      <c r="AA244" s="111"/>
      <c r="AB244" s="3"/>
      <c r="AC244" s="111"/>
      <c r="AD244" s="3"/>
      <c r="AF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row>
    <row r="245" spans="1:68" x14ac:dyDescent="0.25">
      <c r="A245" s="558"/>
      <c r="C245" s="177">
        <v>13</v>
      </c>
      <c r="D245" s="105" t="str">
        <f>IF(Ereignistabelle[[#This Row],[Berechnungsregel]]&lt;&gt;"",VALUE(F245&amp;Kalenderjahr),"-")</f>
        <v>-</v>
      </c>
      <c r="E245" s="217"/>
      <c r="F245" s="218"/>
      <c r="P245" s="3"/>
      <c r="Q245" s="111"/>
      <c r="R245" s="3"/>
      <c r="S245" s="111"/>
      <c r="T245" s="3"/>
      <c r="U245" s="111"/>
      <c r="V245" s="3"/>
      <c r="W245" s="111"/>
      <c r="X245" s="3"/>
      <c r="Y245" s="111"/>
      <c r="Z245" s="3"/>
      <c r="AA245" s="111"/>
      <c r="AB245" s="3"/>
      <c r="AC245" s="111"/>
      <c r="AD245" s="3"/>
      <c r="AF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row>
    <row r="246" spans="1:68" x14ac:dyDescent="0.25">
      <c r="A246" s="558"/>
      <c r="C246" s="177">
        <v>14</v>
      </c>
      <c r="D246" s="105" t="str">
        <f>IF(Ereignistabelle[[#This Row],[Berechnungsregel]]&lt;&gt;"",VALUE(F246&amp;Kalenderjahr),"-")</f>
        <v>-</v>
      </c>
      <c r="E246" s="217"/>
      <c r="F246" s="218"/>
      <c r="P246" s="3"/>
      <c r="Q246" s="111"/>
      <c r="R246" s="3"/>
      <c r="S246" s="111"/>
      <c r="T246" s="3"/>
      <c r="U246" s="111"/>
      <c r="V246" s="3"/>
      <c r="W246" s="111"/>
      <c r="X246" s="3"/>
      <c r="Y246" s="111"/>
      <c r="Z246" s="3"/>
      <c r="AA246" s="111"/>
      <c r="AB246" s="3"/>
      <c r="AC246" s="111"/>
      <c r="AD246" s="3"/>
      <c r="AF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row>
    <row r="247" spans="1:68" x14ac:dyDescent="0.25">
      <c r="A247" s="558"/>
      <c r="C247" s="177">
        <v>15</v>
      </c>
      <c r="D247" s="105" t="str">
        <f>IF(Ereignistabelle[[#This Row],[Berechnungsregel]]&lt;&gt;"",VALUE(F247&amp;Kalenderjahr),"-")</f>
        <v>-</v>
      </c>
      <c r="E247" s="217"/>
      <c r="F247" s="218"/>
      <c r="J247" s="3"/>
      <c r="P247" s="3"/>
      <c r="Q247" s="111"/>
      <c r="R247" s="3"/>
      <c r="S247" s="111"/>
      <c r="T247" s="3"/>
      <c r="U247" s="111"/>
      <c r="V247" s="3"/>
      <c r="W247" s="111"/>
      <c r="X247" s="3"/>
      <c r="Y247" s="111"/>
      <c r="Z247" s="3"/>
      <c r="AA247" s="111"/>
      <c r="AB247" s="3"/>
      <c r="AC247" s="111"/>
      <c r="AD247" s="3"/>
      <c r="AF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row>
    <row r="248" spans="1:68" x14ac:dyDescent="0.25">
      <c r="A248" s="558"/>
      <c r="C248" s="177">
        <v>16</v>
      </c>
      <c r="D248" s="105" t="str">
        <f>IF(Ereignistabelle[[#This Row],[Berechnungsregel]]&lt;&gt;"",VALUE(F248&amp;Kalenderjahr),"-")</f>
        <v>-</v>
      </c>
      <c r="E248" s="217"/>
      <c r="F248" s="218"/>
      <c r="G248" s="3"/>
      <c r="H248" s="3"/>
      <c r="J248" s="3"/>
      <c r="P248" s="3"/>
      <c r="Q248" s="111"/>
      <c r="R248" s="3"/>
      <c r="S248" s="111"/>
      <c r="T248" s="3"/>
      <c r="U248" s="111"/>
      <c r="V248" s="3"/>
      <c r="W248" s="111"/>
      <c r="X248" s="3"/>
      <c r="Y248" s="111"/>
      <c r="Z248" s="3"/>
      <c r="AA248" s="111"/>
      <c r="AB248" s="3"/>
      <c r="AC248" s="111"/>
      <c r="AD248" s="3"/>
      <c r="AF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row>
    <row r="249" spans="1:68" x14ac:dyDescent="0.25">
      <c r="A249" s="558"/>
      <c r="C249" s="177">
        <v>17</v>
      </c>
      <c r="D249" s="105" t="str">
        <f>IF(Ereignistabelle[[#This Row],[Berechnungsregel]]&lt;&gt;"",VALUE(F249&amp;Kalenderjahr),"-")</f>
        <v>-</v>
      </c>
      <c r="E249" s="217"/>
      <c r="F249" s="218"/>
      <c r="G249" s="3"/>
      <c r="H249" s="3"/>
      <c r="J249" s="3"/>
      <c r="P249" s="3"/>
      <c r="Q249" s="111"/>
      <c r="R249" s="3"/>
      <c r="S249" s="111"/>
      <c r="T249" s="3"/>
      <c r="U249" s="111"/>
      <c r="V249" s="3"/>
      <c r="W249" s="111"/>
      <c r="X249" s="3"/>
      <c r="Y249" s="111"/>
      <c r="Z249" s="3"/>
      <c r="AA249" s="111"/>
      <c r="AB249" s="3"/>
      <c r="AC249" s="111"/>
      <c r="AD249" s="3"/>
      <c r="AF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row>
    <row r="250" spans="1:68" x14ac:dyDescent="0.25">
      <c r="A250" s="558"/>
      <c r="C250" s="177">
        <v>18</v>
      </c>
      <c r="D250" s="105" t="str">
        <f>IF(Ereignistabelle[[#This Row],[Berechnungsregel]]&lt;&gt;"",VALUE(F250&amp;Kalenderjahr),"-")</f>
        <v>-</v>
      </c>
      <c r="E250" s="217"/>
      <c r="F250" s="218"/>
      <c r="G250" s="3"/>
      <c r="H250" s="3"/>
      <c r="J250" s="3"/>
      <c r="P250" s="3"/>
      <c r="Q250" s="111"/>
      <c r="R250" s="3"/>
      <c r="S250" s="111"/>
      <c r="T250" s="3"/>
      <c r="U250" s="111"/>
      <c r="V250" s="3"/>
      <c r="W250" s="111"/>
      <c r="X250" s="3"/>
      <c r="Y250" s="111"/>
      <c r="Z250" s="3"/>
      <c r="AA250" s="111"/>
      <c r="AB250" s="3"/>
      <c r="AC250" s="111"/>
      <c r="AD250" s="3"/>
      <c r="AF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row>
    <row r="251" spans="1:68" x14ac:dyDescent="0.25">
      <c r="A251" s="558"/>
      <c r="C251" s="177">
        <v>19</v>
      </c>
      <c r="D251" s="105" t="str">
        <f>IF(Ereignistabelle[[#This Row],[Berechnungsregel]]&lt;&gt;"",VALUE(F251&amp;Kalenderjahr),"-")</f>
        <v>-</v>
      </c>
      <c r="E251" s="217"/>
      <c r="F251" s="218"/>
      <c r="G251" s="3"/>
      <c r="H251" s="3"/>
      <c r="J251" s="3"/>
      <c r="P251" s="3"/>
      <c r="Q251" s="111"/>
      <c r="R251" s="3"/>
      <c r="S251" s="111"/>
      <c r="T251" s="3"/>
      <c r="U251" s="111"/>
      <c r="V251" s="3"/>
      <c r="W251" s="111"/>
      <c r="X251" s="3"/>
      <c r="Y251" s="111"/>
      <c r="Z251" s="3"/>
      <c r="AA251" s="111"/>
      <c r="AB251" s="3"/>
      <c r="AC251" s="111"/>
      <c r="AD251" s="3"/>
      <c r="AF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row>
    <row r="252" spans="1:68" x14ac:dyDescent="0.25">
      <c r="A252" s="558"/>
      <c r="C252" s="177">
        <v>20</v>
      </c>
      <c r="D252" s="105" t="str">
        <f>IF(Ereignistabelle[[#This Row],[Berechnungsregel]]&lt;&gt;"",VALUE(F252&amp;Kalenderjahr),"-")</f>
        <v>-</v>
      </c>
      <c r="E252" s="217"/>
      <c r="F252" s="218"/>
      <c r="G252" s="3"/>
      <c r="H252" s="3"/>
      <c r="J252" s="3"/>
      <c r="P252" s="3"/>
      <c r="Q252" s="111"/>
      <c r="R252" s="3"/>
      <c r="S252" s="111"/>
      <c r="T252" s="3"/>
      <c r="U252" s="111"/>
      <c r="V252" s="3"/>
      <c r="W252" s="111"/>
      <c r="X252" s="3"/>
      <c r="Y252" s="111"/>
      <c r="Z252" s="3"/>
      <c r="AA252" s="111"/>
      <c r="AB252" s="3"/>
      <c r="AC252" s="111"/>
      <c r="AD252" s="3"/>
      <c r="AF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row>
    <row r="253" spans="1:68" x14ac:dyDescent="0.25">
      <c r="A253" s="558"/>
      <c r="C253" s="177">
        <v>21</v>
      </c>
      <c r="D253" s="105" t="str">
        <f>IF(Ereignistabelle[[#This Row],[Berechnungsregel]]&lt;&gt;"",VALUE(F253&amp;Kalenderjahr),"-")</f>
        <v>-</v>
      </c>
      <c r="E253" s="217"/>
      <c r="F253" s="218"/>
      <c r="P253" s="3"/>
      <c r="Q253" s="111"/>
      <c r="R253" s="3"/>
      <c r="S253" s="111"/>
      <c r="T253" s="3"/>
      <c r="U253" s="111"/>
      <c r="V253" s="3"/>
      <c r="W253" s="111"/>
      <c r="X253" s="3"/>
      <c r="Y253" s="111"/>
      <c r="Z253" s="3"/>
      <c r="AA253" s="111"/>
      <c r="AB253" s="3"/>
      <c r="AC253" s="111"/>
      <c r="AD253" s="3"/>
      <c r="AF253" s="3"/>
      <c r="AH253" s="3"/>
    </row>
    <row r="254" spans="1:68" x14ac:dyDescent="0.25">
      <c r="A254" s="558"/>
      <c r="C254" s="177">
        <v>22</v>
      </c>
      <c r="D254" s="105" t="str">
        <f>IF(Ereignistabelle[[#This Row],[Berechnungsregel]]&lt;&gt;"",VALUE(F254&amp;Kalenderjahr),"-")</f>
        <v>-</v>
      </c>
      <c r="E254" s="217"/>
      <c r="F254" s="218"/>
      <c r="P254" s="3"/>
      <c r="Q254" s="111"/>
      <c r="R254" s="3"/>
      <c r="S254" s="111"/>
      <c r="T254" s="3"/>
      <c r="U254" s="111"/>
      <c r="V254" s="3"/>
      <c r="W254" s="111"/>
      <c r="X254" s="3"/>
      <c r="Y254" s="111"/>
      <c r="Z254" s="3"/>
      <c r="AA254" s="111"/>
      <c r="AB254" s="3"/>
      <c r="AC254" s="111"/>
      <c r="AD254" s="3"/>
      <c r="AF254" s="3"/>
      <c r="AH254" s="3"/>
    </row>
    <row r="255" spans="1:68" x14ac:dyDescent="0.25">
      <c r="A255" s="558"/>
      <c r="C255" s="177">
        <v>23</v>
      </c>
      <c r="D255" s="105" t="str">
        <f>IF(Ereignistabelle[[#This Row],[Berechnungsregel]]&lt;&gt;"",VALUE(F255&amp;Kalenderjahr),"-")</f>
        <v>-</v>
      </c>
      <c r="E255" s="217"/>
      <c r="F255" s="218"/>
      <c r="P255" s="3"/>
      <c r="Q255" s="111"/>
      <c r="R255" s="3"/>
      <c r="S255" s="111"/>
      <c r="T255" s="3"/>
      <c r="U255" s="111"/>
      <c r="V255" s="3"/>
      <c r="W255" s="111"/>
      <c r="X255" s="3"/>
      <c r="Y255" s="111"/>
      <c r="Z255" s="3"/>
      <c r="AA255" s="111"/>
      <c r="AB255" s="3"/>
      <c r="AC255" s="111"/>
      <c r="AD255" s="3"/>
      <c r="AF255" s="3"/>
      <c r="AH255" s="3"/>
    </row>
    <row r="256" spans="1:68" x14ac:dyDescent="0.25">
      <c r="A256" s="558"/>
      <c r="C256" s="177">
        <v>24</v>
      </c>
      <c r="D256" s="105" t="str">
        <f>IF(Ereignistabelle[[#This Row],[Berechnungsregel]]&lt;&gt;"",VALUE(F256&amp;Kalenderjahr),"-")</f>
        <v>-</v>
      </c>
      <c r="E256" s="217"/>
      <c r="F256" s="218"/>
      <c r="P256" s="3"/>
      <c r="Q256" s="111"/>
      <c r="R256" s="3"/>
      <c r="S256" s="111"/>
      <c r="T256" s="3"/>
      <c r="U256" s="111"/>
      <c r="V256" s="3"/>
      <c r="W256" s="111"/>
      <c r="X256" s="3"/>
      <c r="Y256" s="111"/>
      <c r="Z256" s="3"/>
      <c r="AA256" s="111"/>
      <c r="AB256" s="3"/>
      <c r="AC256" s="111"/>
      <c r="AD256" s="3"/>
      <c r="AF256" s="3"/>
      <c r="AH256" s="3"/>
    </row>
    <row r="257" spans="1:105" x14ac:dyDescent="0.25">
      <c r="A257" s="558"/>
      <c r="C257" s="177">
        <v>25</v>
      </c>
      <c r="D257" s="105" t="str">
        <f>IF(Ereignistabelle[[#This Row],[Berechnungsregel]]&lt;&gt;"",VALUE(F257&amp;Kalenderjahr),"-")</f>
        <v>-</v>
      </c>
      <c r="E257" s="217"/>
      <c r="F257" s="218"/>
      <c r="P257" s="3"/>
      <c r="Q257" s="111"/>
      <c r="R257" s="3"/>
      <c r="S257" s="111"/>
      <c r="T257" s="3"/>
      <c r="U257" s="111"/>
      <c r="V257" s="3"/>
      <c r="W257" s="111"/>
      <c r="X257" s="3"/>
      <c r="Y257" s="111"/>
      <c r="Z257" s="3"/>
      <c r="AA257" s="111"/>
      <c r="AB257" s="3"/>
      <c r="AC257" s="111"/>
      <c r="AD257" s="3"/>
      <c r="AF257" s="3"/>
      <c r="AH257" s="3"/>
    </row>
    <row r="258" spans="1:105" x14ac:dyDescent="0.25">
      <c r="A258" s="558"/>
      <c r="C258" s="177">
        <v>26</v>
      </c>
      <c r="D258" s="105" t="str">
        <f>IF(Ereignistabelle[[#This Row],[Berechnungsregel]]&lt;&gt;"",VALUE(F258&amp;Kalenderjahr),"-")</f>
        <v>-</v>
      </c>
      <c r="E258" s="217"/>
      <c r="F258" s="218"/>
      <c r="P258" s="3"/>
      <c r="Q258" s="111"/>
      <c r="R258" s="3"/>
      <c r="S258" s="111"/>
      <c r="T258" s="3"/>
      <c r="U258" s="111"/>
      <c r="V258" s="3"/>
      <c r="W258" s="111"/>
      <c r="X258" s="3"/>
      <c r="Y258" s="111"/>
      <c r="Z258" s="3"/>
      <c r="AA258" s="111"/>
      <c r="AB258" s="3"/>
      <c r="AC258" s="111"/>
      <c r="AD258" s="3"/>
      <c r="AF258" s="3"/>
      <c r="AH258" s="3"/>
    </row>
    <row r="259" spans="1:105" ht="15" customHeight="1" x14ac:dyDescent="0.25">
      <c r="A259" s="558"/>
      <c r="B259" s="112"/>
      <c r="C259" s="177">
        <v>27</v>
      </c>
      <c r="D259" s="105" t="str">
        <f>IF(Ereignistabelle[[#This Row],[Berechnungsregel]]&lt;&gt;"",VALUE(F259&amp;Kalenderjahr),"-")</f>
        <v>-</v>
      </c>
      <c r="E259" s="217"/>
      <c r="F259" s="218"/>
      <c r="G259" s="24"/>
      <c r="H259" s="24"/>
      <c r="I259" s="83"/>
      <c r="J259" s="82"/>
      <c r="K259" s="82"/>
      <c r="L259" s="83"/>
      <c r="M259" s="83"/>
      <c r="P259" s="3"/>
      <c r="Q259" s="111"/>
      <c r="R259" s="3"/>
      <c r="S259" s="111"/>
      <c r="T259" s="3"/>
      <c r="U259" s="111"/>
      <c r="V259" s="3"/>
      <c r="W259" s="111"/>
      <c r="X259" s="3"/>
      <c r="Y259" s="111"/>
      <c r="Z259" s="3"/>
      <c r="AA259" s="111"/>
      <c r="AB259" s="3"/>
      <c r="AC259" s="111"/>
      <c r="AD259" s="3"/>
      <c r="AF259" s="3"/>
      <c r="AH259" s="3"/>
      <c r="AI259" s="24"/>
      <c r="AJ259" s="3"/>
      <c r="AK259" s="3"/>
      <c r="AM259" s="3"/>
      <c r="AN259" s="24"/>
      <c r="AO259" s="24"/>
      <c r="AP259" s="3"/>
      <c r="AQ259" s="3"/>
      <c r="AS259" s="3"/>
      <c r="AT259" s="24"/>
      <c r="AU259" s="24"/>
      <c r="AV259" s="3"/>
      <c r="AW259" s="3"/>
      <c r="AY259" s="3"/>
      <c r="AZ259" s="24"/>
      <c r="BA259" s="24"/>
      <c r="BB259" s="3"/>
      <c r="BC259" s="3"/>
      <c r="BG259" s="3"/>
      <c r="BH259" s="24"/>
      <c r="BI259" s="24"/>
      <c r="BJ259" s="3"/>
      <c r="BK259" s="3"/>
      <c r="BM259" s="3"/>
      <c r="BN259" s="24"/>
      <c r="BO259" s="24"/>
      <c r="BP259" s="3"/>
      <c r="BQ259" s="3"/>
      <c r="BS259" s="3"/>
      <c r="BT259" s="24"/>
      <c r="BU259" s="24"/>
      <c r="BV259" s="3"/>
      <c r="BW259" s="3"/>
      <c r="BY259" s="3"/>
      <c r="BZ259" s="24"/>
      <c r="CA259" s="24"/>
      <c r="CB259" s="3"/>
      <c r="CC259" s="3"/>
      <c r="CE259" s="3"/>
      <c r="CF259" s="24"/>
      <c r="CG259" s="24"/>
      <c r="CH259" s="3"/>
      <c r="CI259" s="3"/>
      <c r="CK259" s="3"/>
      <c r="CL259" s="24"/>
      <c r="CM259" s="24"/>
      <c r="CN259" s="3"/>
      <c r="CO259" s="3"/>
      <c r="CQ259" s="3"/>
      <c r="CR259" s="24"/>
      <c r="CS259" s="24"/>
      <c r="CT259" s="3"/>
      <c r="CU259" s="3"/>
      <c r="CW259" s="3"/>
      <c r="CX259" s="24"/>
      <c r="CY259" s="24"/>
      <c r="CZ259" s="3"/>
      <c r="DA259" s="3"/>
    </row>
    <row r="260" spans="1:105" x14ac:dyDescent="0.25">
      <c r="A260" s="558"/>
      <c r="C260" s="177">
        <v>28</v>
      </c>
      <c r="D260" s="105" t="str">
        <f>IF(Ereignistabelle[[#This Row],[Berechnungsregel]]&lt;&gt;"",VALUE(F260&amp;Kalenderjahr),"-")</f>
        <v>-</v>
      </c>
      <c r="E260" s="217"/>
      <c r="F260" s="218"/>
      <c r="H260" s="3"/>
      <c r="P260" s="3"/>
      <c r="Q260" s="111"/>
      <c r="R260" s="3"/>
      <c r="S260" s="111"/>
      <c r="T260" s="3"/>
      <c r="U260" s="111"/>
      <c r="V260" s="3"/>
      <c r="W260" s="111"/>
      <c r="X260" s="3"/>
      <c r="Y260" s="111"/>
      <c r="Z260" s="3"/>
      <c r="AA260" s="111"/>
      <c r="AB260" s="3"/>
      <c r="AC260" s="111"/>
      <c r="AD260" s="3"/>
      <c r="AF260" s="3"/>
      <c r="AH260" s="3"/>
    </row>
    <row r="261" spans="1:105" x14ac:dyDescent="0.25">
      <c r="A261" s="558"/>
      <c r="C261" s="177">
        <v>29</v>
      </c>
      <c r="D261" s="105" t="str">
        <f>IF(Ereignistabelle[[#This Row],[Berechnungsregel]]&lt;&gt;"",VALUE(F261&amp;Kalenderjahr),"-")</f>
        <v>-</v>
      </c>
      <c r="E261" s="217"/>
      <c r="F261" s="218"/>
      <c r="H261" s="3"/>
      <c r="P261" s="3"/>
      <c r="Q261" s="111"/>
      <c r="R261" s="3"/>
      <c r="S261" s="111"/>
      <c r="T261" s="3"/>
      <c r="U261" s="111"/>
      <c r="V261" s="3"/>
      <c r="W261" s="111"/>
      <c r="X261" s="3"/>
      <c r="Y261" s="111"/>
      <c r="Z261" s="3"/>
      <c r="AA261" s="111"/>
      <c r="AB261" s="3"/>
      <c r="AC261" s="111"/>
      <c r="AD261" s="3"/>
      <c r="AF261" s="3"/>
      <c r="AH261" s="3"/>
    </row>
    <row r="262" spans="1:105" x14ac:dyDescent="0.25">
      <c r="A262" s="558"/>
      <c r="C262" s="177">
        <v>30</v>
      </c>
      <c r="D262" s="105" t="str">
        <f>IF(Ereignistabelle[[#This Row],[Berechnungsregel]]&lt;&gt;"",VALUE(F262&amp;Kalenderjahr),"-")</f>
        <v>-</v>
      </c>
      <c r="E262" s="217"/>
      <c r="F262" s="218"/>
      <c r="P262" s="3"/>
      <c r="Q262" s="111"/>
      <c r="R262" s="3"/>
      <c r="S262" s="111"/>
      <c r="T262" s="3"/>
      <c r="U262" s="111"/>
      <c r="V262" s="3"/>
      <c r="W262" s="111"/>
      <c r="X262" s="3"/>
      <c r="Y262" s="111"/>
      <c r="Z262" s="3"/>
      <c r="AA262" s="111"/>
      <c r="AB262" s="3"/>
      <c r="AC262" s="111"/>
      <c r="AD262" s="3"/>
      <c r="AF262" s="3"/>
      <c r="AH262" s="3"/>
    </row>
    <row r="263" spans="1:105" x14ac:dyDescent="0.25">
      <c r="A263" s="558"/>
      <c r="C263" s="177">
        <v>31</v>
      </c>
      <c r="D263" s="105" t="str">
        <f>IF(Ereignistabelle[[#This Row],[Berechnungsregel]]&lt;&gt;"",VALUE(F263&amp;Kalenderjahr),"-")</f>
        <v>-</v>
      </c>
      <c r="E263" s="217"/>
      <c r="F263" s="218"/>
      <c r="P263" s="3"/>
      <c r="Q263" s="111"/>
      <c r="R263" s="3"/>
      <c r="S263" s="111"/>
      <c r="T263" s="3"/>
      <c r="U263" s="111"/>
      <c r="V263" s="3"/>
      <c r="W263" s="111"/>
      <c r="X263" s="3"/>
      <c r="Y263" s="111"/>
      <c r="Z263" s="3"/>
      <c r="AA263" s="111"/>
      <c r="AB263" s="3"/>
      <c r="AC263" s="111"/>
      <c r="AD263" s="3"/>
      <c r="AF263" s="3"/>
      <c r="AH263" s="3"/>
    </row>
    <row r="264" spans="1:105" x14ac:dyDescent="0.25">
      <c r="A264" s="558"/>
      <c r="C264" s="177">
        <v>32</v>
      </c>
      <c r="D264" s="105" t="str">
        <f>IF(Ereignistabelle[[#This Row],[Berechnungsregel]]&lt;&gt;"",VALUE(F264&amp;Kalenderjahr),"-")</f>
        <v>-</v>
      </c>
      <c r="E264" s="217"/>
      <c r="F264" s="218"/>
      <c r="P264" s="3"/>
      <c r="Q264" s="111"/>
      <c r="R264" s="3"/>
      <c r="S264" s="111"/>
      <c r="T264" s="3"/>
      <c r="U264" s="111"/>
      <c r="V264" s="3"/>
      <c r="W264" s="111"/>
      <c r="X264" s="3"/>
      <c r="Y264" s="111"/>
      <c r="Z264" s="3"/>
      <c r="AA264" s="111"/>
      <c r="AB264" s="3"/>
      <c r="AC264" s="111"/>
      <c r="AD264" s="3"/>
      <c r="AF264" s="3"/>
      <c r="AH264" s="3"/>
    </row>
    <row r="265" spans="1:105" x14ac:dyDescent="0.25">
      <c r="A265" s="558"/>
      <c r="C265" s="177">
        <v>33</v>
      </c>
      <c r="D265" s="105" t="str">
        <f>IF(Ereignistabelle[[#This Row],[Berechnungsregel]]&lt;&gt;"",VALUE(F265&amp;Kalenderjahr),"-")</f>
        <v>-</v>
      </c>
      <c r="E265" s="217"/>
      <c r="F265" s="218"/>
      <c r="P265" s="3"/>
      <c r="Q265" s="111"/>
      <c r="R265" s="3"/>
      <c r="S265" s="111"/>
      <c r="T265" s="3"/>
      <c r="U265" s="111"/>
      <c r="V265" s="3"/>
      <c r="W265" s="111"/>
      <c r="X265" s="3"/>
      <c r="Y265" s="111"/>
      <c r="Z265" s="3"/>
      <c r="AA265" s="111"/>
      <c r="AB265" s="3"/>
      <c r="AC265" s="111"/>
      <c r="AD265" s="3"/>
      <c r="AF265" s="3"/>
      <c r="AH265" s="3"/>
    </row>
    <row r="266" spans="1:105" x14ac:dyDescent="0.25">
      <c r="A266" s="558"/>
      <c r="C266" s="177">
        <v>34</v>
      </c>
      <c r="D266" s="105" t="str">
        <f>IF(Ereignistabelle[[#This Row],[Berechnungsregel]]&lt;&gt;"",VALUE(F266&amp;Kalenderjahr),"-")</f>
        <v>-</v>
      </c>
      <c r="E266" s="217"/>
      <c r="F266" s="218"/>
      <c r="P266" s="3"/>
      <c r="Q266" s="111"/>
      <c r="R266" s="3"/>
      <c r="S266" s="111"/>
      <c r="T266" s="3"/>
      <c r="U266" s="111"/>
      <c r="V266" s="3"/>
      <c r="W266" s="111"/>
      <c r="X266" s="3"/>
      <c r="Y266" s="111"/>
      <c r="Z266" s="3"/>
      <c r="AA266" s="111"/>
      <c r="AB266" s="3"/>
      <c r="AC266" s="111"/>
      <c r="AD266" s="3"/>
      <c r="AF266" s="3"/>
      <c r="AH266" s="3"/>
    </row>
    <row r="267" spans="1:105" x14ac:dyDescent="0.25">
      <c r="A267" s="558"/>
      <c r="C267" s="177">
        <v>35</v>
      </c>
      <c r="D267" s="105" t="str">
        <f>IF(Ereignistabelle[[#This Row],[Berechnungsregel]]&lt;&gt;"",VALUE(F267&amp;Kalenderjahr),"-")</f>
        <v>-</v>
      </c>
      <c r="E267" s="217"/>
      <c r="F267" s="218"/>
      <c r="P267" s="3"/>
      <c r="Q267" s="111"/>
      <c r="R267" s="3"/>
      <c r="S267" s="111"/>
      <c r="T267" s="3"/>
      <c r="U267" s="111"/>
      <c r="V267" s="3"/>
      <c r="W267" s="111"/>
      <c r="X267" s="3"/>
      <c r="Y267" s="111"/>
      <c r="Z267" s="3"/>
      <c r="AA267" s="111"/>
      <c r="AB267" s="3"/>
      <c r="AC267" s="111"/>
      <c r="AD267" s="3"/>
      <c r="AF267" s="3"/>
      <c r="AH267" s="3"/>
    </row>
    <row r="268" spans="1:105" x14ac:dyDescent="0.25">
      <c r="A268" s="558"/>
      <c r="C268" s="177">
        <v>36</v>
      </c>
      <c r="D268" s="105" t="str">
        <f>IF(Ereignistabelle[[#This Row],[Berechnungsregel]]&lt;&gt;"",VALUE(F268&amp;Kalenderjahr),"-")</f>
        <v>-</v>
      </c>
      <c r="E268" s="217"/>
      <c r="F268" s="218"/>
      <c r="P268" s="3"/>
      <c r="Q268" s="111"/>
      <c r="R268" s="3"/>
      <c r="S268" s="111"/>
      <c r="T268" s="3"/>
      <c r="U268" s="111"/>
      <c r="V268" s="3"/>
      <c r="W268" s="111"/>
      <c r="X268" s="3"/>
      <c r="Y268" s="111"/>
      <c r="Z268" s="3"/>
      <c r="AA268" s="111"/>
      <c r="AB268" s="3"/>
      <c r="AC268" s="111"/>
      <c r="AD268" s="3"/>
      <c r="AF268" s="3"/>
      <c r="AH268" s="3"/>
    </row>
    <row r="269" spans="1:105" x14ac:dyDescent="0.25">
      <c r="A269" s="558"/>
      <c r="C269" s="177">
        <v>37</v>
      </c>
      <c r="D269" s="105" t="str">
        <f>IF(Ereignistabelle[[#This Row],[Berechnungsregel]]&lt;&gt;"",VALUE(F269&amp;Kalenderjahr),"-")</f>
        <v>-</v>
      </c>
      <c r="E269" s="217"/>
      <c r="F269" s="218"/>
      <c r="P269" s="3"/>
      <c r="Q269" s="111"/>
      <c r="R269" s="3"/>
      <c r="S269" s="111"/>
      <c r="T269" s="3"/>
      <c r="U269" s="111"/>
      <c r="V269" s="3"/>
      <c r="W269" s="111"/>
      <c r="X269" s="3"/>
      <c r="Y269" s="111"/>
      <c r="Z269" s="3"/>
      <c r="AA269" s="111"/>
      <c r="AB269" s="3"/>
      <c r="AC269" s="111"/>
      <c r="AD269" s="3"/>
      <c r="AF269" s="3"/>
      <c r="AH269" s="3"/>
    </row>
    <row r="270" spans="1:105" x14ac:dyDescent="0.25">
      <c r="A270" s="558"/>
      <c r="C270" s="177">
        <v>38</v>
      </c>
      <c r="D270" s="105" t="str">
        <f>IF(Ereignistabelle[[#This Row],[Berechnungsregel]]&lt;&gt;"",VALUE(F270&amp;Kalenderjahr),"-")</f>
        <v>-</v>
      </c>
      <c r="E270" s="217"/>
      <c r="F270" s="218"/>
      <c r="P270" s="3"/>
      <c r="Q270" s="111"/>
      <c r="R270" s="3"/>
      <c r="S270" s="111"/>
      <c r="T270" s="3"/>
      <c r="U270" s="111"/>
      <c r="V270" s="3"/>
      <c r="W270" s="111"/>
      <c r="X270" s="3"/>
      <c r="Y270" s="111"/>
      <c r="Z270" s="3"/>
      <c r="AA270" s="111"/>
      <c r="AB270" s="3"/>
      <c r="AC270" s="111"/>
      <c r="AD270" s="3"/>
      <c r="AF270" s="3"/>
      <c r="AH270" s="3"/>
    </row>
    <row r="271" spans="1:105" x14ac:dyDescent="0.25">
      <c r="A271" s="558"/>
      <c r="C271" s="177">
        <v>39</v>
      </c>
      <c r="D271" s="105" t="str">
        <f>IF(Ereignistabelle[[#This Row],[Berechnungsregel]]&lt;&gt;"",VALUE(F271&amp;Kalenderjahr),"-")</f>
        <v>-</v>
      </c>
      <c r="E271" s="217"/>
      <c r="F271" s="218"/>
      <c r="P271" s="3"/>
      <c r="Q271" s="111"/>
      <c r="R271" s="3"/>
      <c r="S271" s="111"/>
      <c r="T271" s="3"/>
      <c r="U271" s="111"/>
      <c r="V271" s="3"/>
      <c r="W271" s="111"/>
      <c r="X271" s="3"/>
      <c r="Y271" s="111"/>
      <c r="Z271" s="3"/>
      <c r="AA271" s="111"/>
      <c r="AB271" s="3"/>
      <c r="AC271" s="111"/>
      <c r="AD271" s="3"/>
      <c r="AF271" s="3"/>
      <c r="AH271" s="3"/>
    </row>
    <row r="272" spans="1:105" x14ac:dyDescent="0.25">
      <c r="A272" s="558"/>
      <c r="C272" s="177">
        <v>40</v>
      </c>
      <c r="D272" s="105" t="str">
        <f>IF(Ereignistabelle[[#This Row],[Berechnungsregel]]&lt;&gt;"",VALUE(F272&amp;Kalenderjahr),"-")</f>
        <v>-</v>
      </c>
      <c r="E272" s="217"/>
      <c r="F272" s="218"/>
      <c r="P272" s="3"/>
      <c r="Q272" s="111"/>
      <c r="R272" s="3"/>
      <c r="S272" s="111"/>
      <c r="T272" s="3"/>
      <c r="U272" s="111"/>
      <c r="V272" s="3"/>
      <c r="W272" s="111"/>
      <c r="X272" s="3"/>
      <c r="Y272" s="111"/>
      <c r="Z272" s="3"/>
      <c r="AA272" s="111"/>
      <c r="AB272" s="3"/>
      <c r="AC272" s="111"/>
      <c r="AD272" s="3"/>
      <c r="AF272" s="3"/>
      <c r="AH272" s="3"/>
    </row>
    <row r="273" spans="1:34" x14ac:dyDescent="0.25">
      <c r="A273" s="558"/>
      <c r="C273" s="177">
        <v>41</v>
      </c>
      <c r="D273" s="105" t="str">
        <f>IF(Ereignistabelle[[#This Row],[Berechnungsregel]]&lt;&gt;"",VALUE(F273&amp;Kalenderjahr),"-")</f>
        <v>-</v>
      </c>
      <c r="E273" s="217"/>
      <c r="F273" s="218"/>
      <c r="P273" s="3"/>
      <c r="Q273" s="111"/>
      <c r="R273" s="3"/>
      <c r="S273" s="111"/>
      <c r="T273" s="3"/>
      <c r="U273" s="111"/>
      <c r="V273" s="3"/>
      <c r="W273" s="111"/>
      <c r="X273" s="3"/>
      <c r="Y273" s="111"/>
      <c r="Z273" s="3"/>
      <c r="AA273" s="111"/>
      <c r="AB273" s="3"/>
      <c r="AC273" s="111"/>
      <c r="AD273" s="3"/>
      <c r="AF273" s="3"/>
      <c r="AH273" s="3"/>
    </row>
    <row r="274" spans="1:34" x14ac:dyDescent="0.25">
      <c r="A274" s="558"/>
      <c r="C274" s="177">
        <v>42</v>
      </c>
      <c r="D274" s="105" t="str">
        <f>IF(Ereignistabelle[[#This Row],[Berechnungsregel]]&lt;&gt;"",VALUE(F274&amp;Kalenderjahr),"-")</f>
        <v>-</v>
      </c>
      <c r="E274" s="217"/>
      <c r="F274" s="218"/>
      <c r="P274" s="3"/>
      <c r="Q274" s="111"/>
      <c r="R274" s="3"/>
      <c r="S274" s="111"/>
      <c r="T274" s="3"/>
      <c r="U274" s="111"/>
      <c r="V274" s="3"/>
      <c r="W274" s="111"/>
      <c r="X274" s="3"/>
      <c r="Y274" s="111"/>
      <c r="Z274" s="3"/>
      <c r="AA274" s="111"/>
      <c r="AB274" s="3"/>
      <c r="AC274" s="111"/>
      <c r="AD274" s="3"/>
      <c r="AF274" s="3"/>
      <c r="AH274" s="3"/>
    </row>
    <row r="275" spans="1:34" x14ac:dyDescent="0.25">
      <c r="A275" s="558"/>
      <c r="C275" s="177">
        <v>43</v>
      </c>
      <c r="D275" s="105" t="str">
        <f>IF(Ereignistabelle[[#This Row],[Berechnungsregel]]&lt;&gt;"",VALUE(F275&amp;Kalenderjahr),"-")</f>
        <v>-</v>
      </c>
      <c r="E275" s="217"/>
      <c r="F275" s="218"/>
      <c r="P275" s="3"/>
      <c r="Q275" s="111"/>
      <c r="R275" s="3"/>
      <c r="S275" s="111"/>
      <c r="T275" s="3"/>
      <c r="U275" s="111"/>
      <c r="V275" s="3"/>
      <c r="W275" s="111"/>
      <c r="X275" s="3"/>
      <c r="Y275" s="111"/>
      <c r="Z275" s="3"/>
      <c r="AA275" s="111"/>
      <c r="AB275" s="3"/>
      <c r="AC275" s="111"/>
      <c r="AD275" s="3"/>
      <c r="AF275" s="3"/>
      <c r="AH275" s="3"/>
    </row>
    <row r="276" spans="1:34" x14ac:dyDescent="0.25">
      <c r="A276" s="558"/>
      <c r="C276" s="177">
        <v>44</v>
      </c>
      <c r="D276" s="105" t="str">
        <f>IF(Ereignistabelle[[#This Row],[Berechnungsregel]]&lt;&gt;"",VALUE(F276&amp;Kalenderjahr),"-")</f>
        <v>-</v>
      </c>
      <c r="E276" s="217"/>
      <c r="F276" s="218"/>
      <c r="P276" s="3"/>
      <c r="Q276" s="111"/>
      <c r="R276" s="3"/>
      <c r="S276" s="111"/>
      <c r="T276" s="3"/>
      <c r="U276" s="111"/>
      <c r="V276" s="3"/>
      <c r="W276" s="111"/>
      <c r="X276" s="3"/>
      <c r="Y276" s="111"/>
      <c r="Z276" s="3"/>
      <c r="AA276" s="111"/>
      <c r="AB276" s="3"/>
      <c r="AC276" s="111"/>
      <c r="AD276" s="3"/>
      <c r="AF276" s="3"/>
      <c r="AH276" s="3"/>
    </row>
    <row r="277" spans="1:34" x14ac:dyDescent="0.25">
      <c r="A277" s="558"/>
      <c r="C277" s="177">
        <v>45</v>
      </c>
      <c r="D277" s="105" t="str">
        <f>IF(Ereignistabelle[[#This Row],[Berechnungsregel]]&lt;&gt;"",VALUE(F277&amp;Kalenderjahr),"-")</f>
        <v>-</v>
      </c>
      <c r="E277" s="217"/>
      <c r="F277" s="218"/>
      <c r="P277" s="3"/>
      <c r="Q277" s="111"/>
      <c r="R277" s="3"/>
      <c r="S277" s="111"/>
      <c r="T277" s="3"/>
      <c r="U277" s="111"/>
      <c r="V277" s="3"/>
      <c r="W277" s="111"/>
      <c r="X277" s="3"/>
      <c r="Y277" s="111"/>
      <c r="Z277" s="3"/>
      <c r="AA277" s="111"/>
      <c r="AB277" s="3"/>
      <c r="AC277" s="111"/>
      <c r="AD277" s="3"/>
      <c r="AF277" s="3"/>
      <c r="AH277" s="3"/>
    </row>
    <row r="278" spans="1:34" x14ac:dyDescent="0.25">
      <c r="A278" s="558"/>
      <c r="C278" s="177">
        <v>46</v>
      </c>
      <c r="D278" s="105" t="str">
        <f>IF(Ereignistabelle[[#This Row],[Berechnungsregel]]&lt;&gt;"",VALUE(F278&amp;Kalenderjahr),"-")</f>
        <v>-</v>
      </c>
      <c r="E278" s="217"/>
      <c r="F278" s="218"/>
      <c r="P278" s="3"/>
      <c r="Q278" s="111"/>
      <c r="R278" s="3"/>
      <c r="S278" s="111"/>
      <c r="T278" s="3"/>
      <c r="U278" s="111"/>
      <c r="V278" s="3"/>
      <c r="W278" s="111"/>
      <c r="X278" s="3"/>
      <c r="Y278" s="111"/>
      <c r="Z278" s="3"/>
      <c r="AA278" s="111"/>
      <c r="AB278" s="3"/>
      <c r="AC278" s="111"/>
      <c r="AD278" s="3"/>
      <c r="AF278" s="3"/>
      <c r="AH278" s="3"/>
    </row>
    <row r="279" spans="1:34" x14ac:dyDescent="0.25">
      <c r="A279" s="558"/>
      <c r="C279" s="177">
        <v>47</v>
      </c>
      <c r="D279" s="105" t="str">
        <f>IF(Ereignistabelle[[#This Row],[Berechnungsregel]]&lt;&gt;"",VALUE(F279&amp;Kalenderjahr),"-")</f>
        <v>-</v>
      </c>
      <c r="E279" s="217"/>
      <c r="F279" s="218"/>
      <c r="P279" s="3"/>
      <c r="Q279" s="111"/>
      <c r="R279" s="3"/>
      <c r="S279" s="111"/>
      <c r="T279" s="3"/>
      <c r="U279" s="111"/>
      <c r="V279" s="3"/>
      <c r="W279" s="111"/>
      <c r="X279" s="3"/>
      <c r="Y279" s="111"/>
      <c r="Z279" s="3"/>
      <c r="AA279" s="111"/>
      <c r="AB279" s="3"/>
      <c r="AC279" s="111"/>
      <c r="AD279" s="3"/>
      <c r="AF279" s="3"/>
      <c r="AH279" s="3"/>
    </row>
    <row r="280" spans="1:34" x14ac:dyDescent="0.25">
      <c r="A280" s="558"/>
      <c r="C280" s="177">
        <v>48</v>
      </c>
      <c r="D280" s="105" t="str">
        <f>IF(Ereignistabelle[[#This Row],[Berechnungsregel]]&lt;&gt;"",VALUE(F280&amp;Kalenderjahr),"-")</f>
        <v>-</v>
      </c>
      <c r="E280" s="217"/>
      <c r="F280" s="218"/>
      <c r="P280" s="3"/>
      <c r="Q280" s="111"/>
      <c r="R280" s="3"/>
      <c r="S280" s="111"/>
      <c r="T280" s="3"/>
      <c r="U280" s="111"/>
      <c r="V280" s="3"/>
      <c r="W280" s="111"/>
      <c r="X280" s="3"/>
      <c r="Y280" s="111"/>
      <c r="Z280" s="3"/>
      <c r="AA280" s="111"/>
      <c r="AB280" s="3"/>
      <c r="AC280" s="111"/>
      <c r="AD280" s="3"/>
      <c r="AF280" s="3"/>
      <c r="AH280" s="3"/>
    </row>
    <row r="281" spans="1:34" x14ac:dyDescent="0.25">
      <c r="A281" s="558"/>
      <c r="C281" s="177">
        <v>49</v>
      </c>
      <c r="D281" s="105" t="str">
        <f>IF(Ereignistabelle[[#This Row],[Berechnungsregel]]&lt;&gt;"",VALUE(F281&amp;Kalenderjahr),"-")</f>
        <v>-</v>
      </c>
      <c r="E281" s="217"/>
      <c r="F281" s="218"/>
      <c r="P281" s="3"/>
      <c r="Q281" s="111"/>
      <c r="R281" s="3"/>
      <c r="S281" s="111"/>
      <c r="T281" s="3"/>
      <c r="U281" s="111"/>
      <c r="V281" s="3"/>
      <c r="W281" s="111"/>
      <c r="X281" s="3"/>
      <c r="Y281" s="111"/>
      <c r="Z281" s="3"/>
      <c r="AA281" s="111"/>
      <c r="AB281" s="3"/>
      <c r="AC281" s="111"/>
      <c r="AD281" s="3"/>
      <c r="AF281" s="3"/>
      <c r="AH281" s="3"/>
    </row>
    <row r="282" spans="1:34" x14ac:dyDescent="0.25">
      <c r="A282" s="558"/>
      <c r="C282" s="177">
        <v>50</v>
      </c>
      <c r="D282" s="105" t="str">
        <f>IF(Ereignistabelle[[#This Row],[Berechnungsregel]]&lt;&gt;"",VALUE(F282&amp;Kalenderjahr),"-")</f>
        <v>-</v>
      </c>
      <c r="E282" s="217"/>
      <c r="F282" s="218"/>
      <c r="P282" s="3"/>
      <c r="Q282" s="111"/>
      <c r="R282" s="3"/>
      <c r="S282" s="111"/>
      <c r="T282" s="3"/>
      <c r="U282" s="111"/>
      <c r="V282" s="3"/>
      <c r="W282" s="111"/>
      <c r="X282" s="3"/>
      <c r="Y282" s="111"/>
      <c r="Z282" s="3"/>
      <c r="AA282" s="111"/>
      <c r="AB282" s="3"/>
      <c r="AC282" s="111"/>
      <c r="AD282" s="3"/>
      <c r="AF282" s="3"/>
      <c r="AH282" s="3"/>
    </row>
    <row r="283" spans="1:34" x14ac:dyDescent="0.25">
      <c r="A283" s="558"/>
      <c r="C283" s="177">
        <v>51</v>
      </c>
      <c r="D283" s="105" t="str">
        <f>IF(Ereignistabelle[[#This Row],[Berechnungsregel]]&lt;&gt;"",VALUE(F283&amp;Kalenderjahr),"-")</f>
        <v>-</v>
      </c>
      <c r="E283" s="217"/>
      <c r="F283" s="218"/>
      <c r="P283" s="3"/>
      <c r="Q283" s="111"/>
      <c r="R283" s="3"/>
      <c r="S283" s="111"/>
      <c r="T283" s="3"/>
      <c r="U283" s="111"/>
      <c r="V283" s="3"/>
      <c r="W283" s="111"/>
      <c r="X283" s="3"/>
      <c r="Y283" s="111"/>
      <c r="Z283" s="3"/>
      <c r="AA283" s="111"/>
      <c r="AB283" s="3"/>
      <c r="AC283" s="111"/>
      <c r="AD283" s="3"/>
      <c r="AF283" s="3"/>
      <c r="AH283" s="3"/>
    </row>
    <row r="284" spans="1:34" x14ac:dyDescent="0.25">
      <c r="A284" s="558"/>
      <c r="C284" s="177">
        <v>52</v>
      </c>
      <c r="D284" s="105" t="str">
        <f>IF(Ereignistabelle[[#This Row],[Berechnungsregel]]&lt;&gt;"",VALUE(F284&amp;Kalenderjahr),"-")</f>
        <v>-</v>
      </c>
      <c r="E284" s="217"/>
      <c r="F284" s="218"/>
      <c r="P284" s="3"/>
      <c r="Q284" s="111"/>
      <c r="R284" s="3"/>
      <c r="S284" s="111"/>
      <c r="T284" s="3"/>
      <c r="U284" s="111"/>
      <c r="V284" s="3"/>
      <c r="W284" s="111"/>
      <c r="X284" s="3"/>
      <c r="Y284" s="111"/>
      <c r="Z284" s="3"/>
      <c r="AA284" s="111"/>
      <c r="AB284" s="3"/>
      <c r="AC284" s="111"/>
      <c r="AD284" s="3"/>
      <c r="AF284" s="3"/>
      <c r="AH284" s="3"/>
    </row>
    <row r="285" spans="1:34" x14ac:dyDescent="0.25">
      <c r="A285" s="558"/>
      <c r="C285" s="177">
        <v>53</v>
      </c>
      <c r="D285" s="105" t="str">
        <f>IF(Ereignistabelle[[#This Row],[Berechnungsregel]]&lt;&gt;"",VALUE(F285&amp;Kalenderjahr),"-")</f>
        <v>-</v>
      </c>
      <c r="E285" s="217"/>
      <c r="F285" s="218"/>
      <c r="P285" s="3"/>
      <c r="Q285" s="111"/>
      <c r="R285" s="3"/>
      <c r="S285" s="111"/>
      <c r="T285" s="3"/>
      <c r="U285" s="111"/>
      <c r="V285" s="3"/>
      <c r="W285" s="111"/>
      <c r="X285" s="3"/>
      <c r="Y285" s="111"/>
      <c r="Z285" s="3"/>
      <c r="AA285" s="111"/>
      <c r="AB285" s="3"/>
      <c r="AC285" s="111"/>
      <c r="AD285" s="3"/>
      <c r="AF285" s="3"/>
      <c r="AH285" s="3"/>
    </row>
    <row r="286" spans="1:34" x14ac:dyDescent="0.25">
      <c r="A286" s="558"/>
      <c r="C286" s="177">
        <v>54</v>
      </c>
      <c r="D286" s="105" t="str">
        <f>IF(Ereignistabelle[[#This Row],[Berechnungsregel]]&lt;&gt;"",VALUE(F286&amp;Kalenderjahr),"-")</f>
        <v>-</v>
      </c>
      <c r="E286" s="217"/>
      <c r="F286" s="218"/>
      <c r="P286" s="3"/>
      <c r="Q286" s="111"/>
      <c r="R286" s="3"/>
      <c r="S286" s="111"/>
      <c r="T286" s="3"/>
      <c r="U286" s="111"/>
      <c r="V286" s="3"/>
      <c r="W286" s="111"/>
      <c r="X286" s="3"/>
      <c r="Y286" s="111"/>
      <c r="Z286" s="3"/>
      <c r="AA286" s="111"/>
      <c r="AB286" s="3"/>
      <c r="AC286" s="111"/>
      <c r="AD286" s="3"/>
      <c r="AF286" s="3"/>
      <c r="AH286" s="3"/>
    </row>
    <row r="287" spans="1:34" x14ac:dyDescent="0.25">
      <c r="A287" s="558"/>
      <c r="C287" s="177">
        <v>55</v>
      </c>
      <c r="D287" s="105" t="str">
        <f>IF(Ereignistabelle[[#This Row],[Berechnungsregel]]&lt;&gt;"",VALUE(F287&amp;Kalenderjahr),"-")</f>
        <v>-</v>
      </c>
      <c r="E287" s="217"/>
      <c r="F287" s="218"/>
      <c r="P287" s="3"/>
      <c r="Q287" s="111"/>
      <c r="R287" s="3"/>
      <c r="S287" s="111"/>
      <c r="T287" s="3"/>
      <c r="U287" s="111"/>
      <c r="V287" s="3"/>
      <c r="W287" s="111"/>
      <c r="X287" s="3"/>
      <c r="Y287" s="111"/>
      <c r="Z287" s="3"/>
      <c r="AA287" s="111"/>
      <c r="AB287" s="3"/>
      <c r="AC287" s="111"/>
      <c r="AD287" s="3"/>
      <c r="AF287" s="3"/>
      <c r="AH287" s="3"/>
    </row>
    <row r="288" spans="1:34" x14ac:dyDescent="0.25">
      <c r="A288" s="558"/>
      <c r="C288" s="177">
        <v>56</v>
      </c>
      <c r="D288" s="105" t="str">
        <f>IF(Ereignistabelle[[#This Row],[Berechnungsregel]]&lt;&gt;"",VALUE(F288&amp;Kalenderjahr),"-")</f>
        <v>-</v>
      </c>
      <c r="E288" s="217"/>
      <c r="F288" s="218"/>
      <c r="P288" s="3"/>
      <c r="Q288" s="111"/>
      <c r="R288" s="3"/>
      <c r="S288" s="111"/>
      <c r="T288" s="3"/>
      <c r="U288" s="111"/>
      <c r="V288" s="3"/>
      <c r="W288" s="111"/>
      <c r="X288" s="3"/>
      <c r="Y288" s="111"/>
      <c r="Z288" s="3"/>
      <c r="AA288" s="111"/>
      <c r="AB288" s="3"/>
      <c r="AC288" s="111"/>
      <c r="AD288" s="3"/>
      <c r="AF288" s="3"/>
      <c r="AH288" s="3"/>
    </row>
    <row r="289" spans="1:17" x14ac:dyDescent="0.25">
      <c r="A289" s="558"/>
      <c r="C289" s="177">
        <v>57</v>
      </c>
      <c r="D289" s="105" t="str">
        <f>IF(Ereignistabelle[[#This Row],[Berechnungsregel]]&lt;&gt;"",VALUE(F289&amp;Kalenderjahr),"-")</f>
        <v>-</v>
      </c>
      <c r="E289" s="217"/>
      <c r="F289" s="218"/>
      <c r="P289" s="3"/>
      <c r="Q289" s="111"/>
    </row>
    <row r="290" spans="1:17" x14ac:dyDescent="0.25">
      <c r="A290" s="558"/>
      <c r="C290" s="177">
        <v>58</v>
      </c>
      <c r="D290" s="105" t="str">
        <f>IF(Ereignistabelle[[#This Row],[Berechnungsregel]]&lt;&gt;"",VALUE(F290&amp;Kalenderjahr),"-")</f>
        <v>-</v>
      </c>
      <c r="E290" s="217"/>
      <c r="F290" s="218"/>
      <c r="P290" s="3"/>
      <c r="Q290" s="111"/>
    </row>
    <row r="291" spans="1:17" x14ac:dyDescent="0.25">
      <c r="A291" s="558"/>
      <c r="C291" s="177">
        <v>59</v>
      </c>
      <c r="D291" s="105" t="str">
        <f>IF(Ereignistabelle[[#This Row],[Berechnungsregel]]&lt;&gt;"",VALUE(F291&amp;Kalenderjahr),"-")</f>
        <v>-</v>
      </c>
      <c r="E291" s="217"/>
      <c r="F291" s="218"/>
      <c r="P291" s="3"/>
      <c r="Q291" s="111"/>
    </row>
    <row r="292" spans="1:17" x14ac:dyDescent="0.25">
      <c r="A292" s="558"/>
      <c r="C292" s="177">
        <v>60</v>
      </c>
      <c r="D292" s="105" t="str">
        <f>IF(Ereignistabelle[[#This Row],[Berechnungsregel]]&lt;&gt;"",VALUE(F292&amp;Kalenderjahr),"-")</f>
        <v>-</v>
      </c>
      <c r="E292" s="217"/>
      <c r="F292" s="218"/>
      <c r="P292" s="3"/>
      <c r="Q292" s="111"/>
    </row>
    <row r="293" spans="1:17" x14ac:dyDescent="0.25">
      <c r="A293" s="558"/>
      <c r="C293" s="177">
        <v>61</v>
      </c>
      <c r="D293" s="105" t="str">
        <f>IF(Ereignistabelle[[#This Row],[Berechnungsregel]]&lt;&gt;"",VALUE(F293&amp;Kalenderjahr),"-")</f>
        <v>-</v>
      </c>
      <c r="E293" s="217"/>
      <c r="F293" s="218"/>
      <c r="P293" s="3"/>
      <c r="Q293" s="111"/>
    </row>
    <row r="294" spans="1:17" x14ac:dyDescent="0.25">
      <c r="A294" s="558"/>
      <c r="C294" s="177">
        <v>62</v>
      </c>
      <c r="D294" s="105" t="str">
        <f>IF(Ereignistabelle[[#This Row],[Berechnungsregel]]&lt;&gt;"",VALUE(F294&amp;Kalenderjahr),"-")</f>
        <v>-</v>
      </c>
      <c r="E294" s="217"/>
      <c r="F294" s="218"/>
      <c r="P294" s="3"/>
      <c r="Q294" s="111"/>
    </row>
    <row r="295" spans="1:17" x14ac:dyDescent="0.25">
      <c r="A295" s="558"/>
      <c r="C295" s="177">
        <v>63</v>
      </c>
      <c r="D295" s="105" t="str">
        <f>IF(Ereignistabelle[[#This Row],[Berechnungsregel]]&lt;&gt;"",VALUE(F295&amp;Kalenderjahr),"-")</f>
        <v>-</v>
      </c>
      <c r="E295" s="217"/>
      <c r="F295" s="218"/>
      <c r="P295" s="3"/>
      <c r="Q295" s="111"/>
    </row>
    <row r="296" spans="1:17" x14ac:dyDescent="0.25">
      <c r="A296" s="558"/>
      <c r="C296" s="177">
        <v>64</v>
      </c>
      <c r="D296" s="105" t="str">
        <f>IF(Ereignistabelle[[#This Row],[Berechnungsregel]]&lt;&gt;"",VALUE(F296&amp;Kalenderjahr),"-")</f>
        <v>-</v>
      </c>
      <c r="E296" s="217"/>
      <c r="F296" s="218"/>
      <c r="P296" s="3"/>
      <c r="Q296" s="111"/>
    </row>
    <row r="297" spans="1:17" x14ac:dyDescent="0.25">
      <c r="A297" s="558"/>
      <c r="C297" s="177">
        <v>65</v>
      </c>
      <c r="D297" s="105" t="str">
        <f>IF(Ereignistabelle[[#This Row],[Berechnungsregel]]&lt;&gt;"",VALUE(F297&amp;Kalenderjahr),"-")</f>
        <v>-</v>
      </c>
      <c r="E297" s="217"/>
      <c r="F297" s="218"/>
      <c r="P297" s="3"/>
      <c r="Q297" s="111"/>
    </row>
    <row r="298" spans="1:17" x14ac:dyDescent="0.25">
      <c r="A298" s="558"/>
      <c r="C298" s="177">
        <v>66</v>
      </c>
      <c r="D298" s="105" t="str">
        <f>IF(Ereignistabelle[[#This Row],[Berechnungsregel]]&lt;&gt;"",VALUE(F298&amp;Kalenderjahr),"-")</f>
        <v>-</v>
      </c>
      <c r="E298" s="217"/>
      <c r="F298" s="218"/>
      <c r="P298" s="3"/>
      <c r="Q298" s="111"/>
    </row>
    <row r="299" spans="1:17" x14ac:dyDescent="0.25">
      <c r="A299" s="558"/>
      <c r="C299" s="177">
        <v>67</v>
      </c>
      <c r="D299" s="105" t="str">
        <f>IF(Ereignistabelle[[#This Row],[Berechnungsregel]]&lt;&gt;"",VALUE(F299&amp;Kalenderjahr),"-")</f>
        <v>-</v>
      </c>
      <c r="E299" s="217"/>
      <c r="F299" s="218"/>
      <c r="P299" s="3"/>
      <c r="Q299" s="111"/>
    </row>
    <row r="300" spans="1:17" x14ac:dyDescent="0.25">
      <c r="A300" s="558"/>
      <c r="C300" s="177">
        <v>68</v>
      </c>
      <c r="D300" s="105" t="str">
        <f>IF(Ereignistabelle[[#This Row],[Berechnungsregel]]&lt;&gt;"",VALUE(F300&amp;Kalenderjahr),"-")</f>
        <v>-</v>
      </c>
      <c r="E300" s="217"/>
      <c r="F300" s="218"/>
      <c r="P300" s="3"/>
      <c r="Q300" s="111"/>
    </row>
    <row r="301" spans="1:17" x14ac:dyDescent="0.25">
      <c r="A301" s="558"/>
      <c r="C301" s="177">
        <v>69</v>
      </c>
      <c r="D301" s="105" t="str">
        <f>IF(Ereignistabelle[[#This Row],[Berechnungsregel]]&lt;&gt;"",VALUE(F301&amp;Kalenderjahr),"-")</f>
        <v>-</v>
      </c>
      <c r="E301" s="217"/>
      <c r="F301" s="218"/>
      <c r="P301" s="3"/>
      <c r="Q301" s="111"/>
    </row>
    <row r="302" spans="1:17" x14ac:dyDescent="0.25">
      <c r="A302" s="558"/>
      <c r="C302" s="177">
        <v>70</v>
      </c>
      <c r="D302" s="105" t="str">
        <f>IF(Ereignistabelle[[#This Row],[Berechnungsregel]]&lt;&gt;"",VALUE(F302&amp;Kalenderjahr),"-")</f>
        <v>-</v>
      </c>
      <c r="E302" s="217"/>
      <c r="F302" s="218"/>
      <c r="P302" s="3"/>
      <c r="Q302" s="111"/>
    </row>
    <row r="303" spans="1:17" x14ac:dyDescent="0.25">
      <c r="A303" s="558"/>
      <c r="C303" s="177">
        <v>71</v>
      </c>
      <c r="D303" s="105" t="str">
        <f>IF(Ereignistabelle[[#This Row],[Berechnungsregel]]&lt;&gt;"",VALUE(F303&amp;Kalenderjahr),"-")</f>
        <v>-</v>
      </c>
      <c r="E303" s="217"/>
      <c r="F303" s="218"/>
      <c r="P303" s="3"/>
      <c r="Q303" s="111"/>
    </row>
    <row r="304" spans="1:17" x14ac:dyDescent="0.25">
      <c r="A304" s="558"/>
      <c r="C304" s="177">
        <v>72</v>
      </c>
      <c r="D304" s="105" t="str">
        <f>IF(Ereignistabelle[[#This Row],[Berechnungsregel]]&lt;&gt;"",VALUE(F304&amp;Kalenderjahr),"-")</f>
        <v>-</v>
      </c>
      <c r="E304" s="217"/>
      <c r="F304" s="218"/>
      <c r="P304" s="3"/>
      <c r="Q304" s="111"/>
    </row>
    <row r="305" spans="1:17" x14ac:dyDescent="0.25">
      <c r="A305" s="558"/>
      <c r="C305" s="177">
        <v>73</v>
      </c>
      <c r="D305" s="105" t="str">
        <f>IF(Ereignistabelle[[#This Row],[Berechnungsregel]]&lt;&gt;"",VALUE(F305&amp;Kalenderjahr),"-")</f>
        <v>-</v>
      </c>
      <c r="E305" s="217"/>
      <c r="F305" s="218"/>
      <c r="P305" s="3"/>
      <c r="Q305" s="111"/>
    </row>
    <row r="306" spans="1:17" x14ac:dyDescent="0.25">
      <c r="A306" s="558"/>
      <c r="C306" s="177">
        <v>74</v>
      </c>
      <c r="D306" s="105" t="str">
        <f>IF(Ereignistabelle[[#This Row],[Berechnungsregel]]&lt;&gt;"",VALUE(F306&amp;Kalenderjahr),"-")</f>
        <v>-</v>
      </c>
      <c r="E306" s="217"/>
      <c r="F306" s="218"/>
      <c r="P306" s="3"/>
      <c r="Q306" s="111"/>
    </row>
    <row r="307" spans="1:17" x14ac:dyDescent="0.25">
      <c r="A307" s="558"/>
      <c r="C307" s="177">
        <v>75</v>
      </c>
      <c r="D307" s="105" t="str">
        <f>IF(Ereignistabelle[[#This Row],[Berechnungsregel]]&lt;&gt;"",VALUE(F307&amp;Kalenderjahr),"-")</f>
        <v>-</v>
      </c>
      <c r="E307" s="217"/>
      <c r="F307" s="218"/>
      <c r="P307" s="3"/>
      <c r="Q307" s="111"/>
    </row>
    <row r="308" spans="1:17" x14ac:dyDescent="0.25">
      <c r="A308" s="558"/>
      <c r="C308" s="177">
        <v>76</v>
      </c>
      <c r="D308" s="105" t="str">
        <f>IF(Ereignistabelle[[#This Row],[Berechnungsregel]]&lt;&gt;"",VALUE(F308&amp;Kalenderjahr),"-")</f>
        <v>-</v>
      </c>
      <c r="E308" s="217"/>
      <c r="F308" s="218"/>
      <c r="P308" s="3"/>
      <c r="Q308" s="111"/>
    </row>
    <row r="309" spans="1:17" x14ac:dyDescent="0.25">
      <c r="A309" s="558"/>
      <c r="C309" s="177">
        <v>77</v>
      </c>
      <c r="D309" s="105" t="str">
        <f>IF(Ereignistabelle[[#This Row],[Berechnungsregel]]&lt;&gt;"",VALUE(F309&amp;Kalenderjahr),"-")</f>
        <v>-</v>
      </c>
      <c r="E309" s="217"/>
      <c r="F309" s="218"/>
      <c r="P309" s="3"/>
      <c r="Q309" s="111"/>
    </row>
    <row r="310" spans="1:17" x14ac:dyDescent="0.25">
      <c r="A310" s="558"/>
      <c r="C310" s="177">
        <v>78</v>
      </c>
      <c r="D310" s="105" t="str">
        <f>IF(Ereignistabelle[[#This Row],[Berechnungsregel]]&lt;&gt;"",VALUE(F310&amp;Kalenderjahr),"-")</f>
        <v>-</v>
      </c>
      <c r="E310" s="217"/>
      <c r="F310" s="218"/>
      <c r="P310" s="3"/>
      <c r="Q310" s="111"/>
    </row>
    <row r="311" spans="1:17" x14ac:dyDescent="0.25">
      <c r="A311" s="558"/>
      <c r="C311" s="177">
        <v>79</v>
      </c>
      <c r="D311" s="105" t="str">
        <f>IF(Ereignistabelle[[#This Row],[Berechnungsregel]]&lt;&gt;"",VALUE(F311&amp;Kalenderjahr),"-")</f>
        <v>-</v>
      </c>
      <c r="E311" s="217"/>
      <c r="F311" s="218"/>
      <c r="P311" s="3"/>
      <c r="Q311" s="111"/>
    </row>
    <row r="312" spans="1:17" x14ac:dyDescent="0.25">
      <c r="A312" s="558"/>
      <c r="C312" s="177">
        <v>80</v>
      </c>
      <c r="D312" s="105" t="str">
        <f>IF(Ereignistabelle[[#This Row],[Berechnungsregel]]&lt;&gt;"",VALUE(F312&amp;Kalenderjahr),"-")</f>
        <v>-</v>
      </c>
      <c r="E312" s="217"/>
      <c r="F312" s="218"/>
      <c r="P312" s="3"/>
      <c r="Q312" s="111"/>
    </row>
    <row r="313" spans="1:17" x14ac:dyDescent="0.25">
      <c r="A313" s="558"/>
      <c r="C313" s="177">
        <v>81</v>
      </c>
      <c r="D313" s="105" t="str">
        <f>IF(Ereignistabelle[[#This Row],[Berechnungsregel]]&lt;&gt;"",VALUE(F313&amp;Kalenderjahr),"-")</f>
        <v>-</v>
      </c>
      <c r="E313" s="217"/>
      <c r="F313" s="218"/>
      <c r="P313" s="3"/>
      <c r="Q313" s="111"/>
    </row>
    <row r="314" spans="1:17" x14ac:dyDescent="0.25">
      <c r="A314" s="558"/>
      <c r="C314" s="177">
        <v>82</v>
      </c>
      <c r="D314" s="105" t="str">
        <f>IF(Ereignistabelle[[#This Row],[Berechnungsregel]]&lt;&gt;"",VALUE(F314&amp;Kalenderjahr),"-")</f>
        <v>-</v>
      </c>
      <c r="E314" s="217"/>
      <c r="F314" s="218"/>
      <c r="P314" s="3"/>
      <c r="Q314" s="111"/>
    </row>
    <row r="315" spans="1:17" x14ac:dyDescent="0.25">
      <c r="A315" s="558"/>
      <c r="C315" s="177">
        <v>83</v>
      </c>
      <c r="D315" s="105" t="str">
        <f>IF(Ereignistabelle[[#This Row],[Berechnungsregel]]&lt;&gt;"",VALUE(F315&amp;Kalenderjahr),"-")</f>
        <v>-</v>
      </c>
      <c r="E315" s="217"/>
      <c r="F315" s="218"/>
      <c r="P315" s="3"/>
      <c r="Q315" s="111"/>
    </row>
    <row r="316" spans="1:17" x14ac:dyDescent="0.25">
      <c r="A316" s="558"/>
      <c r="C316" s="177">
        <v>84</v>
      </c>
      <c r="D316" s="105" t="str">
        <f>IF(Ereignistabelle[[#This Row],[Berechnungsregel]]&lt;&gt;"",VALUE(F316&amp;Kalenderjahr),"-")</f>
        <v>-</v>
      </c>
      <c r="E316" s="217"/>
      <c r="F316" s="218"/>
      <c r="P316" s="3"/>
      <c r="Q316" s="111"/>
    </row>
    <row r="317" spans="1:17" x14ac:dyDescent="0.25">
      <c r="A317" s="558"/>
      <c r="C317" s="177">
        <v>85</v>
      </c>
      <c r="D317" s="105" t="str">
        <f>IF(Ereignistabelle[[#This Row],[Berechnungsregel]]&lt;&gt;"",VALUE(F317&amp;Kalenderjahr),"-")</f>
        <v>-</v>
      </c>
      <c r="E317" s="217"/>
      <c r="F317" s="218"/>
      <c r="P317" s="3"/>
      <c r="Q317" s="111"/>
    </row>
    <row r="318" spans="1:17" x14ac:dyDescent="0.25">
      <c r="A318" s="558"/>
      <c r="C318" s="177">
        <v>86</v>
      </c>
      <c r="D318" s="105" t="str">
        <f>IF(Ereignistabelle[[#This Row],[Berechnungsregel]]&lt;&gt;"",VALUE(F318&amp;Kalenderjahr),"-")</f>
        <v>-</v>
      </c>
      <c r="E318" s="217"/>
      <c r="F318" s="218"/>
      <c r="P318" s="3"/>
      <c r="Q318" s="111"/>
    </row>
    <row r="319" spans="1:17" x14ac:dyDescent="0.25">
      <c r="A319" s="558"/>
      <c r="C319" s="177">
        <v>87</v>
      </c>
      <c r="D319" s="105" t="str">
        <f>IF(Ereignistabelle[[#This Row],[Berechnungsregel]]&lt;&gt;"",VALUE(F319&amp;Kalenderjahr),"-")</f>
        <v>-</v>
      </c>
      <c r="E319" s="217"/>
      <c r="F319" s="218"/>
      <c r="P319" s="3"/>
      <c r="Q319" s="111"/>
    </row>
    <row r="320" spans="1:17" x14ac:dyDescent="0.25">
      <c r="A320" s="558"/>
      <c r="C320" s="177">
        <v>88</v>
      </c>
      <c r="D320" s="105" t="str">
        <f>IF(Ereignistabelle[[#This Row],[Berechnungsregel]]&lt;&gt;"",VALUE(F320&amp;Kalenderjahr),"-")</f>
        <v>-</v>
      </c>
      <c r="E320" s="217"/>
      <c r="F320" s="218"/>
      <c r="P320" s="3"/>
      <c r="Q320" s="111"/>
    </row>
    <row r="321" spans="1:17" x14ac:dyDescent="0.25">
      <c r="A321" s="558"/>
      <c r="C321" s="177">
        <v>89</v>
      </c>
      <c r="D321" s="105" t="str">
        <f>IF(Ereignistabelle[[#This Row],[Berechnungsregel]]&lt;&gt;"",VALUE(F321&amp;Kalenderjahr),"-")</f>
        <v>-</v>
      </c>
      <c r="E321" s="217"/>
      <c r="F321" s="218"/>
      <c r="P321" s="3"/>
      <c r="Q321" s="111"/>
    </row>
    <row r="322" spans="1:17" x14ac:dyDescent="0.25">
      <c r="A322" s="558"/>
      <c r="C322" s="177">
        <v>90</v>
      </c>
      <c r="D322" s="105" t="str">
        <f>IF(Ereignistabelle[[#This Row],[Berechnungsregel]]&lt;&gt;"",VALUE(F322&amp;Kalenderjahr),"-")</f>
        <v>-</v>
      </c>
      <c r="E322" s="217"/>
      <c r="F322" s="218"/>
      <c r="P322" s="3"/>
      <c r="Q322" s="111"/>
    </row>
    <row r="323" spans="1:17" x14ac:dyDescent="0.25">
      <c r="A323" s="558"/>
      <c r="C323" s="177">
        <v>91</v>
      </c>
      <c r="D323" s="105" t="str">
        <f>IF(Ereignistabelle[[#This Row],[Berechnungsregel]]&lt;&gt;"",VALUE(F323&amp;Kalenderjahr),"-")</f>
        <v>-</v>
      </c>
      <c r="E323" s="217"/>
      <c r="F323" s="218"/>
      <c r="P323" s="3"/>
      <c r="Q323" s="111"/>
    </row>
    <row r="324" spans="1:17" x14ac:dyDescent="0.25">
      <c r="A324" s="558"/>
      <c r="C324" s="177">
        <v>92</v>
      </c>
      <c r="D324" s="105" t="str">
        <f>IF(Ereignistabelle[[#This Row],[Berechnungsregel]]&lt;&gt;"",VALUE(F324&amp;Kalenderjahr),"-")</f>
        <v>-</v>
      </c>
      <c r="E324" s="217"/>
      <c r="F324" s="218"/>
      <c r="P324" s="3"/>
      <c r="Q324" s="111"/>
    </row>
    <row r="325" spans="1:17" x14ac:dyDescent="0.25">
      <c r="A325" s="558"/>
      <c r="C325" s="177">
        <v>93</v>
      </c>
      <c r="D325" s="105" t="str">
        <f>IF(Ereignistabelle[[#This Row],[Berechnungsregel]]&lt;&gt;"",VALUE(F325&amp;Kalenderjahr),"-")</f>
        <v>-</v>
      </c>
      <c r="E325" s="217"/>
      <c r="F325" s="218"/>
      <c r="P325" s="3"/>
      <c r="Q325" s="111"/>
    </row>
    <row r="326" spans="1:17" x14ac:dyDescent="0.25">
      <c r="A326" s="558"/>
      <c r="C326" s="177">
        <v>94</v>
      </c>
      <c r="D326" s="105" t="str">
        <f>IF(Ereignistabelle[[#This Row],[Berechnungsregel]]&lt;&gt;"",VALUE(F326&amp;Kalenderjahr),"-")</f>
        <v>-</v>
      </c>
      <c r="E326" s="217"/>
      <c r="F326" s="218"/>
      <c r="P326" s="3"/>
      <c r="Q326" s="111"/>
    </row>
    <row r="327" spans="1:17" x14ac:dyDescent="0.25">
      <c r="A327" s="558"/>
      <c r="C327" s="177">
        <v>95</v>
      </c>
      <c r="D327" s="105" t="str">
        <f>IF(Ereignistabelle[[#This Row],[Berechnungsregel]]&lt;&gt;"",VALUE(F327&amp;Kalenderjahr),"-")</f>
        <v>-</v>
      </c>
      <c r="E327" s="217"/>
      <c r="F327" s="218"/>
      <c r="P327" s="3"/>
      <c r="Q327" s="111"/>
    </row>
    <row r="328" spans="1:17" x14ac:dyDescent="0.25">
      <c r="A328" s="558"/>
      <c r="C328" s="177">
        <v>96</v>
      </c>
      <c r="D328" s="105" t="str">
        <f>IF(Ereignistabelle[[#This Row],[Berechnungsregel]]&lt;&gt;"",VALUE(F328&amp;Kalenderjahr),"-")</f>
        <v>-</v>
      </c>
      <c r="E328" s="217"/>
      <c r="F328" s="218"/>
      <c r="P328" s="3"/>
      <c r="Q328" s="111"/>
    </row>
    <row r="329" spans="1:17" x14ac:dyDescent="0.25">
      <c r="A329" s="558"/>
      <c r="C329" s="177">
        <v>97</v>
      </c>
      <c r="D329" s="105" t="str">
        <f>IF(Ereignistabelle[[#This Row],[Berechnungsregel]]&lt;&gt;"",VALUE(F329&amp;Kalenderjahr),"-")</f>
        <v>-</v>
      </c>
      <c r="E329" s="217"/>
      <c r="F329" s="218"/>
      <c r="P329" s="3"/>
      <c r="Q329" s="111"/>
    </row>
    <row r="330" spans="1:17" x14ac:dyDescent="0.25">
      <c r="A330" s="558"/>
      <c r="C330" s="177">
        <v>98</v>
      </c>
      <c r="D330" s="105" t="str">
        <f>IF(Ereignistabelle[[#This Row],[Berechnungsregel]]&lt;&gt;"",VALUE(F330&amp;Kalenderjahr),"-")</f>
        <v>-</v>
      </c>
      <c r="E330" s="217"/>
      <c r="F330" s="218"/>
      <c r="P330" s="3"/>
      <c r="Q330" s="111"/>
    </row>
    <row r="331" spans="1:17" x14ac:dyDescent="0.25">
      <c r="A331" s="558"/>
      <c r="C331" s="177">
        <v>99</v>
      </c>
      <c r="D331" s="105" t="str">
        <f>IF(Ereignistabelle[[#This Row],[Berechnungsregel]]&lt;&gt;"",VALUE(F331&amp;Kalenderjahr),"-")</f>
        <v>-</v>
      </c>
      <c r="E331" s="217"/>
      <c r="F331" s="218"/>
      <c r="P331" s="3"/>
      <c r="Q331" s="111"/>
    </row>
    <row r="332" spans="1:17" x14ac:dyDescent="0.25">
      <c r="A332" s="558"/>
      <c r="C332" s="177">
        <v>100</v>
      </c>
      <c r="D332" s="105" t="str">
        <f>IF(Ereignistabelle[[#This Row],[Berechnungsregel]]&lt;&gt;"",VALUE(F332&amp;Kalenderjahr),"-")</f>
        <v>-</v>
      </c>
      <c r="E332" s="217"/>
      <c r="F332" s="218"/>
      <c r="P332" s="3"/>
      <c r="Q332" s="111"/>
    </row>
    <row r="333" spans="1:17" x14ac:dyDescent="0.25">
      <c r="A333" s="558"/>
      <c r="C333" s="177">
        <v>101</v>
      </c>
      <c r="D333" s="105" t="str">
        <f>IF(Ereignistabelle[[#This Row],[Berechnungsregel]]&lt;&gt;"",VALUE(F333&amp;Kalenderjahr),"-")</f>
        <v>-</v>
      </c>
      <c r="E333" s="217"/>
      <c r="F333" s="218"/>
      <c r="P333" s="3"/>
      <c r="Q333" s="111"/>
    </row>
    <row r="334" spans="1:17" x14ac:dyDescent="0.25">
      <c r="A334" s="558"/>
      <c r="C334" s="177">
        <v>102</v>
      </c>
      <c r="D334" s="105" t="str">
        <f>IF(Ereignistabelle[[#This Row],[Berechnungsregel]]&lt;&gt;"",VALUE(F334&amp;Kalenderjahr),"-")</f>
        <v>-</v>
      </c>
      <c r="E334" s="217"/>
      <c r="F334" s="218"/>
      <c r="P334" s="3"/>
      <c r="Q334" s="111"/>
    </row>
    <row r="335" spans="1:17" x14ac:dyDescent="0.25">
      <c r="A335" s="558"/>
      <c r="C335" s="177">
        <v>103</v>
      </c>
      <c r="D335" s="105" t="str">
        <f>IF(Ereignistabelle[[#This Row],[Berechnungsregel]]&lt;&gt;"",VALUE(F335&amp;Kalenderjahr),"-")</f>
        <v>-</v>
      </c>
      <c r="E335" s="217"/>
      <c r="F335" s="218"/>
      <c r="P335" s="3"/>
      <c r="Q335" s="111"/>
    </row>
    <row r="336" spans="1:17" x14ac:dyDescent="0.25">
      <c r="A336" s="558"/>
      <c r="C336" s="177">
        <v>104</v>
      </c>
      <c r="D336" s="105" t="str">
        <f>IF(Ereignistabelle[[#This Row],[Berechnungsregel]]&lt;&gt;"",VALUE(F336&amp;Kalenderjahr),"-")</f>
        <v>-</v>
      </c>
      <c r="E336" s="217"/>
      <c r="F336" s="218"/>
      <c r="P336" s="3"/>
      <c r="Q336" s="111"/>
    </row>
    <row r="337" spans="1:17" x14ac:dyDescent="0.25">
      <c r="A337" s="558"/>
      <c r="C337" s="177">
        <v>105</v>
      </c>
      <c r="D337" s="105" t="str">
        <f>IF(Ereignistabelle[[#This Row],[Berechnungsregel]]&lt;&gt;"",VALUE(F337&amp;Kalenderjahr),"-")</f>
        <v>-</v>
      </c>
      <c r="E337" s="217"/>
      <c r="F337" s="218"/>
      <c r="P337" s="3"/>
      <c r="Q337" s="111"/>
    </row>
    <row r="338" spans="1:17" x14ac:dyDescent="0.25">
      <c r="A338" s="558"/>
      <c r="C338" s="177">
        <v>106</v>
      </c>
      <c r="D338" s="105" t="str">
        <f>IF(Ereignistabelle[[#This Row],[Berechnungsregel]]&lt;&gt;"",VALUE(F338&amp;Kalenderjahr),"-")</f>
        <v>-</v>
      </c>
      <c r="E338" s="217"/>
      <c r="F338" s="218"/>
      <c r="P338" s="3"/>
      <c r="Q338" s="111"/>
    </row>
    <row r="339" spans="1:17" x14ac:dyDescent="0.25">
      <c r="A339" s="558"/>
      <c r="C339" s="177">
        <v>107</v>
      </c>
      <c r="D339" s="105" t="str">
        <f>IF(Ereignistabelle[[#This Row],[Berechnungsregel]]&lt;&gt;"",VALUE(F339&amp;Kalenderjahr),"-")</f>
        <v>-</v>
      </c>
      <c r="E339" s="217"/>
      <c r="F339" s="218"/>
      <c r="P339" s="3"/>
      <c r="Q339" s="111"/>
    </row>
    <row r="340" spans="1:17" x14ac:dyDescent="0.25">
      <c r="A340" s="558"/>
      <c r="C340" s="177">
        <v>108</v>
      </c>
      <c r="D340" s="105" t="str">
        <f>IF(Ereignistabelle[[#This Row],[Berechnungsregel]]&lt;&gt;"",VALUE(F340&amp;Kalenderjahr),"-")</f>
        <v>-</v>
      </c>
      <c r="E340" s="217"/>
      <c r="F340" s="218"/>
      <c r="P340" s="3"/>
      <c r="Q340" s="111"/>
    </row>
    <row r="341" spans="1:17" x14ac:dyDescent="0.25">
      <c r="A341" s="558"/>
      <c r="C341" s="177">
        <v>109</v>
      </c>
      <c r="D341" s="105" t="str">
        <f>IF(Ereignistabelle[[#This Row],[Berechnungsregel]]&lt;&gt;"",VALUE(F341&amp;Kalenderjahr),"-")</f>
        <v>-</v>
      </c>
      <c r="E341" s="217"/>
      <c r="F341" s="218"/>
      <c r="P341" s="3"/>
      <c r="Q341" s="111"/>
    </row>
    <row r="342" spans="1:17" x14ac:dyDescent="0.25">
      <c r="A342" s="558"/>
      <c r="C342" s="177">
        <v>110</v>
      </c>
      <c r="D342" s="105" t="str">
        <f>IF(Ereignistabelle[[#This Row],[Berechnungsregel]]&lt;&gt;"",VALUE(F342&amp;Kalenderjahr),"-")</f>
        <v>-</v>
      </c>
      <c r="E342" s="217"/>
      <c r="F342" s="218"/>
    </row>
    <row r="343" spans="1:17" x14ac:dyDescent="0.25">
      <c r="A343" s="558"/>
      <c r="C343" s="177">
        <v>111</v>
      </c>
      <c r="D343" s="105" t="str">
        <f>IF(Ereignistabelle[[#This Row],[Berechnungsregel]]&lt;&gt;"",VALUE(F343&amp;Kalenderjahr),"-")</f>
        <v>-</v>
      </c>
      <c r="E343" s="217"/>
      <c r="F343" s="218"/>
    </row>
    <row r="344" spans="1:17" x14ac:dyDescent="0.25">
      <c r="A344" s="558"/>
      <c r="C344" s="177">
        <v>112</v>
      </c>
      <c r="D344" s="105" t="str">
        <f>IF(Ereignistabelle[[#This Row],[Berechnungsregel]]&lt;&gt;"",VALUE(F344&amp;Kalenderjahr),"-")</f>
        <v>-</v>
      </c>
      <c r="E344" s="217"/>
      <c r="F344" s="218"/>
    </row>
    <row r="345" spans="1:17" x14ac:dyDescent="0.25">
      <c r="A345" s="558"/>
      <c r="C345" s="177">
        <v>113</v>
      </c>
      <c r="D345" s="105" t="str">
        <f>IF(Ereignistabelle[[#This Row],[Berechnungsregel]]&lt;&gt;"",VALUE(F345&amp;Kalenderjahr),"-")</f>
        <v>-</v>
      </c>
      <c r="E345" s="217"/>
      <c r="F345" s="218"/>
    </row>
    <row r="346" spans="1:17" x14ac:dyDescent="0.25">
      <c r="A346" s="558"/>
      <c r="C346" s="177">
        <v>114</v>
      </c>
      <c r="D346" s="105" t="str">
        <f>IF(Ereignistabelle[[#This Row],[Berechnungsregel]]&lt;&gt;"",VALUE(F346&amp;Kalenderjahr),"-")</f>
        <v>-</v>
      </c>
      <c r="E346" s="217"/>
      <c r="F346" s="218"/>
    </row>
    <row r="347" spans="1:17" x14ac:dyDescent="0.25">
      <c r="A347" s="558"/>
      <c r="C347" s="177">
        <v>115</v>
      </c>
      <c r="D347" s="105" t="str">
        <f>IF(Ereignistabelle[[#This Row],[Berechnungsregel]]&lt;&gt;"",VALUE(F347&amp;Kalenderjahr),"-")</f>
        <v>-</v>
      </c>
      <c r="E347" s="217"/>
      <c r="F347" s="218"/>
    </row>
    <row r="348" spans="1:17" x14ac:dyDescent="0.25">
      <c r="A348" s="558"/>
      <c r="C348" s="177">
        <v>116</v>
      </c>
      <c r="D348" s="105" t="str">
        <f>IF(Ereignistabelle[[#This Row],[Berechnungsregel]]&lt;&gt;"",VALUE(F348&amp;Kalenderjahr),"-")</f>
        <v>-</v>
      </c>
      <c r="E348" s="217"/>
      <c r="F348" s="218"/>
    </row>
    <row r="349" spans="1:17" x14ac:dyDescent="0.25">
      <c r="A349" s="558"/>
      <c r="C349" s="177">
        <v>117</v>
      </c>
      <c r="D349" s="105" t="str">
        <f>IF(Ereignistabelle[[#This Row],[Berechnungsregel]]&lt;&gt;"",VALUE(F349&amp;Kalenderjahr),"-")</f>
        <v>-</v>
      </c>
      <c r="E349" s="217"/>
      <c r="F349" s="218"/>
    </row>
    <row r="350" spans="1:17" x14ac:dyDescent="0.25">
      <c r="A350" s="558"/>
      <c r="C350" s="177">
        <v>118</v>
      </c>
      <c r="D350" s="105" t="str">
        <f>IF(Ereignistabelle[[#This Row],[Berechnungsregel]]&lt;&gt;"",VALUE(F350&amp;Kalenderjahr),"-")</f>
        <v>-</v>
      </c>
      <c r="E350" s="217"/>
      <c r="F350" s="218"/>
    </row>
    <row r="351" spans="1:17" x14ac:dyDescent="0.25">
      <c r="A351" s="558"/>
      <c r="C351" s="177">
        <v>119</v>
      </c>
      <c r="D351" s="105" t="str">
        <f>IF(Ereignistabelle[[#This Row],[Berechnungsregel]]&lt;&gt;"",VALUE(F351&amp;Kalenderjahr),"-")</f>
        <v>-</v>
      </c>
      <c r="E351" s="217"/>
      <c r="F351" s="218"/>
    </row>
    <row r="352" spans="1:17" x14ac:dyDescent="0.25">
      <c r="A352" s="558"/>
      <c r="C352" s="177">
        <v>120</v>
      </c>
      <c r="D352" s="105" t="str">
        <f>IF(Ereignistabelle[[#This Row],[Berechnungsregel]]&lt;&gt;"",VALUE(F352&amp;Kalenderjahr),"-")</f>
        <v>-</v>
      </c>
      <c r="E352" s="217"/>
      <c r="F352" s="218"/>
    </row>
    <row r="353" spans="1:6" x14ac:dyDescent="0.25">
      <c r="A353" s="558"/>
      <c r="C353" s="177">
        <v>121</v>
      </c>
      <c r="D353" s="105" t="str">
        <f>IF(Ereignistabelle[[#This Row],[Berechnungsregel]]&lt;&gt;"",VALUE(F353&amp;Kalenderjahr),"-")</f>
        <v>-</v>
      </c>
      <c r="E353" s="217"/>
      <c r="F353" s="218"/>
    </row>
    <row r="354" spans="1:6" x14ac:dyDescent="0.25">
      <c r="A354" s="558"/>
      <c r="C354" s="177">
        <v>122</v>
      </c>
      <c r="D354" s="105" t="str">
        <f>IF(Ereignistabelle[[#This Row],[Berechnungsregel]]&lt;&gt;"",VALUE(F354&amp;Kalenderjahr),"-")</f>
        <v>-</v>
      </c>
      <c r="E354" s="217"/>
      <c r="F354" s="218"/>
    </row>
    <row r="355" spans="1:6" x14ac:dyDescent="0.25">
      <c r="A355" s="558"/>
      <c r="C355" s="177">
        <v>123</v>
      </c>
      <c r="D355" s="105" t="str">
        <f>IF(Ereignistabelle[[#This Row],[Berechnungsregel]]&lt;&gt;"",VALUE(F355&amp;Kalenderjahr),"-")</f>
        <v>-</v>
      </c>
      <c r="E355" s="217"/>
      <c r="F355" s="218"/>
    </row>
    <row r="356" spans="1:6" x14ac:dyDescent="0.25">
      <c r="A356" s="558"/>
      <c r="C356" s="177">
        <v>124</v>
      </c>
      <c r="D356" s="105" t="str">
        <f>IF(Ereignistabelle[[#This Row],[Berechnungsregel]]&lt;&gt;"",VALUE(F356&amp;Kalenderjahr),"-")</f>
        <v>-</v>
      </c>
      <c r="E356" s="217"/>
      <c r="F356" s="218"/>
    </row>
    <row r="357" spans="1:6" x14ac:dyDescent="0.25">
      <c r="A357" s="558"/>
      <c r="C357" s="177">
        <v>125</v>
      </c>
      <c r="D357" s="105" t="str">
        <f>IF(Ereignistabelle[[#This Row],[Berechnungsregel]]&lt;&gt;"",VALUE(F357&amp;Kalenderjahr),"-")</f>
        <v>-</v>
      </c>
      <c r="E357" s="217"/>
      <c r="F357" s="218"/>
    </row>
    <row r="358" spans="1:6" x14ac:dyDescent="0.25">
      <c r="A358" s="558"/>
      <c r="C358" s="177">
        <v>126</v>
      </c>
      <c r="D358" s="105" t="str">
        <f>IF(Ereignistabelle[[#This Row],[Berechnungsregel]]&lt;&gt;"",VALUE(F358&amp;Kalenderjahr),"-")</f>
        <v>-</v>
      </c>
      <c r="E358" s="217"/>
      <c r="F358" s="218"/>
    </row>
    <row r="359" spans="1:6" x14ac:dyDescent="0.25">
      <c r="A359" s="558"/>
      <c r="C359" s="177">
        <v>127</v>
      </c>
      <c r="D359" s="105" t="str">
        <f>IF(Ereignistabelle[[#This Row],[Berechnungsregel]]&lt;&gt;"",VALUE(F359&amp;Kalenderjahr),"-")</f>
        <v>-</v>
      </c>
      <c r="E359" s="217"/>
      <c r="F359" s="218"/>
    </row>
    <row r="360" spans="1:6" x14ac:dyDescent="0.25">
      <c r="A360" s="558"/>
      <c r="C360" s="177">
        <v>128</v>
      </c>
      <c r="D360" s="105" t="str">
        <f>IF(Ereignistabelle[[#This Row],[Berechnungsregel]]&lt;&gt;"",VALUE(F360&amp;Kalenderjahr),"-")</f>
        <v>-</v>
      </c>
      <c r="E360" s="217"/>
      <c r="F360" s="218"/>
    </row>
    <row r="361" spans="1:6" x14ac:dyDescent="0.25">
      <c r="A361" s="558"/>
      <c r="C361" s="177">
        <v>129</v>
      </c>
      <c r="D361" s="105" t="str">
        <f>IF(Ereignistabelle[[#This Row],[Berechnungsregel]]&lt;&gt;"",VALUE(F361&amp;Kalenderjahr),"-")</f>
        <v>-</v>
      </c>
      <c r="E361" s="217"/>
      <c r="F361" s="218"/>
    </row>
    <row r="362" spans="1:6" x14ac:dyDescent="0.25">
      <c r="A362" s="558"/>
      <c r="C362" s="177">
        <v>130</v>
      </c>
      <c r="D362" s="105" t="str">
        <f>IF(Ereignistabelle[[#This Row],[Berechnungsregel]]&lt;&gt;"",VALUE(F362&amp;Kalenderjahr),"-")</f>
        <v>-</v>
      </c>
      <c r="E362" s="217"/>
      <c r="F362" s="218"/>
    </row>
    <row r="363" spans="1:6" x14ac:dyDescent="0.25">
      <c r="A363" s="558"/>
      <c r="C363" s="177">
        <v>131</v>
      </c>
      <c r="D363" s="105" t="str">
        <f>IF(Ereignistabelle[[#This Row],[Berechnungsregel]]&lt;&gt;"",VALUE(F363&amp;Kalenderjahr),"-")</f>
        <v>-</v>
      </c>
      <c r="E363" s="217"/>
      <c r="F363" s="218"/>
    </row>
    <row r="364" spans="1:6" x14ac:dyDescent="0.25">
      <c r="A364" s="558"/>
      <c r="C364" s="177">
        <v>132</v>
      </c>
      <c r="D364" s="105" t="str">
        <f>IF(Ereignistabelle[[#This Row],[Berechnungsregel]]&lt;&gt;"",VALUE(F364&amp;Kalenderjahr),"-")</f>
        <v>-</v>
      </c>
      <c r="E364" s="217"/>
      <c r="F364" s="218"/>
    </row>
    <row r="365" spans="1:6" x14ac:dyDescent="0.25">
      <c r="A365" s="558"/>
      <c r="C365" s="177">
        <v>133</v>
      </c>
      <c r="D365" s="105" t="str">
        <f>IF(Ereignistabelle[[#This Row],[Berechnungsregel]]&lt;&gt;"",VALUE(F365&amp;Kalenderjahr),"-")</f>
        <v>-</v>
      </c>
      <c r="E365" s="217"/>
      <c r="F365" s="218"/>
    </row>
    <row r="366" spans="1:6" x14ac:dyDescent="0.25">
      <c r="A366" s="558"/>
      <c r="C366" s="177">
        <v>134</v>
      </c>
      <c r="D366" s="105" t="str">
        <f>IF(Ereignistabelle[[#This Row],[Berechnungsregel]]&lt;&gt;"",VALUE(F366&amp;Kalenderjahr),"-")</f>
        <v>-</v>
      </c>
      <c r="E366" s="217"/>
      <c r="F366" s="218"/>
    </row>
    <row r="367" spans="1:6" x14ac:dyDescent="0.25">
      <c r="A367" s="558"/>
      <c r="C367" s="177">
        <v>135</v>
      </c>
      <c r="D367" s="105" t="str">
        <f>IF(Ereignistabelle[[#This Row],[Berechnungsregel]]&lt;&gt;"",VALUE(F367&amp;Kalenderjahr),"-")</f>
        <v>-</v>
      </c>
      <c r="E367" s="217"/>
      <c r="F367" s="218"/>
    </row>
    <row r="368" spans="1:6" x14ac:dyDescent="0.25">
      <c r="A368" s="558"/>
      <c r="C368" s="177">
        <v>136</v>
      </c>
      <c r="D368" s="105" t="str">
        <f>IF(Ereignistabelle[[#This Row],[Berechnungsregel]]&lt;&gt;"",VALUE(F368&amp;Kalenderjahr),"-")</f>
        <v>-</v>
      </c>
      <c r="E368" s="217"/>
      <c r="F368" s="218"/>
    </row>
    <row r="369" spans="1:6" x14ac:dyDescent="0.25">
      <c r="A369" s="558"/>
      <c r="C369" s="177">
        <v>137</v>
      </c>
      <c r="D369" s="105" t="str">
        <f>IF(Ereignistabelle[[#This Row],[Berechnungsregel]]&lt;&gt;"",VALUE(F369&amp;Kalenderjahr),"-")</f>
        <v>-</v>
      </c>
      <c r="E369" s="217"/>
      <c r="F369" s="218"/>
    </row>
    <row r="370" spans="1:6" x14ac:dyDescent="0.25">
      <c r="A370" s="558"/>
      <c r="C370" s="177">
        <v>138</v>
      </c>
      <c r="D370" s="105" t="str">
        <f>IF(Ereignistabelle[[#This Row],[Berechnungsregel]]&lt;&gt;"",VALUE(F370&amp;Kalenderjahr),"-")</f>
        <v>-</v>
      </c>
      <c r="E370" s="217"/>
      <c r="F370" s="218"/>
    </row>
    <row r="371" spans="1:6" x14ac:dyDescent="0.25">
      <c r="A371" s="558"/>
      <c r="C371" s="177">
        <v>139</v>
      </c>
      <c r="D371" s="105" t="str">
        <f>IF(Ereignistabelle[[#This Row],[Berechnungsregel]]&lt;&gt;"",VALUE(F371&amp;Kalenderjahr),"-")</f>
        <v>-</v>
      </c>
      <c r="E371" s="217"/>
      <c r="F371" s="218"/>
    </row>
    <row r="372" spans="1:6" x14ac:dyDescent="0.25">
      <c r="A372" s="558"/>
      <c r="C372" s="177">
        <v>140</v>
      </c>
      <c r="D372" s="105" t="str">
        <f>IF(Ereignistabelle[[#This Row],[Berechnungsregel]]&lt;&gt;"",VALUE(F372&amp;Kalenderjahr),"-")</f>
        <v>-</v>
      </c>
      <c r="E372" s="217"/>
      <c r="F372" s="218"/>
    </row>
    <row r="373" spans="1:6" x14ac:dyDescent="0.25">
      <c r="A373" s="558"/>
      <c r="C373" s="177">
        <v>141</v>
      </c>
      <c r="D373" s="105" t="str">
        <f>IF(Ereignistabelle[[#This Row],[Berechnungsregel]]&lt;&gt;"",VALUE(F373&amp;Kalenderjahr),"-")</f>
        <v>-</v>
      </c>
      <c r="E373" s="217"/>
      <c r="F373" s="218"/>
    </row>
    <row r="374" spans="1:6" x14ac:dyDescent="0.25">
      <c r="A374" s="558"/>
      <c r="C374" s="177">
        <v>142</v>
      </c>
      <c r="D374" s="105" t="str">
        <f>IF(Ereignistabelle[[#This Row],[Berechnungsregel]]&lt;&gt;"",VALUE(F374&amp;Kalenderjahr),"-")</f>
        <v>-</v>
      </c>
      <c r="E374" s="217"/>
      <c r="F374" s="218"/>
    </row>
    <row r="375" spans="1:6" x14ac:dyDescent="0.25">
      <c r="A375" s="558"/>
      <c r="C375" s="177">
        <v>143</v>
      </c>
      <c r="D375" s="105" t="str">
        <f>IF(Ereignistabelle[[#This Row],[Berechnungsregel]]&lt;&gt;"",VALUE(F375&amp;Kalenderjahr),"-")</f>
        <v>-</v>
      </c>
      <c r="E375" s="217"/>
      <c r="F375" s="218"/>
    </row>
    <row r="376" spans="1:6" x14ac:dyDescent="0.25">
      <c r="A376" s="558"/>
      <c r="C376" s="177">
        <v>144</v>
      </c>
      <c r="D376" s="105" t="str">
        <f>IF(Ereignistabelle[[#This Row],[Berechnungsregel]]&lt;&gt;"",VALUE(F376&amp;Kalenderjahr),"-")</f>
        <v>-</v>
      </c>
      <c r="E376" s="217"/>
      <c r="F376" s="218"/>
    </row>
    <row r="377" spans="1:6" x14ac:dyDescent="0.25">
      <c r="A377" s="558"/>
      <c r="C377" s="177">
        <v>145</v>
      </c>
      <c r="D377" s="105" t="str">
        <f>IF(Ereignistabelle[[#This Row],[Berechnungsregel]]&lt;&gt;"",VALUE(F377&amp;Kalenderjahr),"-")</f>
        <v>-</v>
      </c>
      <c r="E377" s="217"/>
      <c r="F377" s="218"/>
    </row>
    <row r="378" spans="1:6" x14ac:dyDescent="0.25">
      <c r="A378" s="558"/>
      <c r="C378" s="177">
        <v>146</v>
      </c>
      <c r="D378" s="105" t="str">
        <f>IF(Ereignistabelle[[#This Row],[Berechnungsregel]]&lt;&gt;"",VALUE(F378&amp;Kalenderjahr),"-")</f>
        <v>-</v>
      </c>
      <c r="E378" s="217"/>
      <c r="F378" s="218"/>
    </row>
    <row r="379" spans="1:6" x14ac:dyDescent="0.25">
      <c r="A379" s="558"/>
      <c r="C379" s="177">
        <v>147</v>
      </c>
      <c r="D379" s="105" t="str">
        <f>IF(Ereignistabelle[[#This Row],[Berechnungsregel]]&lt;&gt;"",VALUE(F379&amp;Kalenderjahr),"-")</f>
        <v>-</v>
      </c>
      <c r="E379" s="217"/>
      <c r="F379" s="218"/>
    </row>
    <row r="380" spans="1:6" x14ac:dyDescent="0.25">
      <c r="A380" s="558"/>
      <c r="C380" s="177">
        <v>148</v>
      </c>
      <c r="D380" s="105" t="str">
        <f>IF(Ereignistabelle[[#This Row],[Berechnungsregel]]&lt;&gt;"",VALUE(F380&amp;Kalenderjahr),"-")</f>
        <v>-</v>
      </c>
      <c r="E380" s="217"/>
      <c r="F380" s="218"/>
    </row>
    <row r="381" spans="1:6" x14ac:dyDescent="0.25">
      <c r="A381" s="558"/>
      <c r="C381" s="177">
        <v>149</v>
      </c>
      <c r="D381" s="105" t="str">
        <f>IF(Ereignistabelle[[#This Row],[Berechnungsregel]]&lt;&gt;"",VALUE(F381&amp;Kalenderjahr),"-")</f>
        <v>-</v>
      </c>
      <c r="E381" s="217"/>
      <c r="F381" s="218"/>
    </row>
    <row r="382" spans="1:6" ht="15.75" thickBot="1" x14ac:dyDescent="0.3">
      <c r="A382" s="558"/>
      <c r="C382" s="178">
        <v>150</v>
      </c>
      <c r="D382" s="162" t="str">
        <f>IF(Ereignistabelle[[#This Row],[Berechnungsregel]]&lt;&gt;"",VALUE(F382&amp;Kalenderjahr),"-")</f>
        <v>-</v>
      </c>
      <c r="E382" s="220"/>
      <c r="F382" s="221"/>
    </row>
    <row r="383" spans="1:6" x14ac:dyDescent="0.25">
      <c r="A383" s="558"/>
      <c r="C383" s="271"/>
      <c r="D383" s="83"/>
      <c r="E383" s="272"/>
      <c r="F383" s="272"/>
    </row>
    <row r="384" spans="1:6" x14ac:dyDescent="0.25">
      <c r="A384" s="558"/>
      <c r="C384" s="271"/>
      <c r="D384" s="83"/>
      <c r="E384" s="272"/>
      <c r="F384" s="272"/>
    </row>
    <row r="385" spans="1:105" x14ac:dyDescent="0.25">
      <c r="A385" s="558"/>
    </row>
    <row r="386" spans="1:105" ht="18.75" x14ac:dyDescent="0.25">
      <c r="A386" s="113" t="s">
        <v>200</v>
      </c>
      <c r="B386" s="114"/>
      <c r="C386" s="92"/>
      <c r="D386" s="92"/>
      <c r="E386" s="92"/>
      <c r="F386" s="92"/>
      <c r="G386" s="98"/>
      <c r="H386" s="98"/>
      <c r="I386" s="99"/>
      <c r="J386" s="100"/>
      <c r="K386" s="100"/>
      <c r="L386" s="99"/>
      <c r="M386" s="99"/>
      <c r="N386" s="92"/>
      <c r="O386" s="99"/>
      <c r="P386" s="100"/>
      <c r="Q386" s="100"/>
      <c r="R386" s="99"/>
      <c r="S386" s="99"/>
      <c r="T386" s="92"/>
      <c r="U386" s="101"/>
      <c r="V386" s="98"/>
      <c r="W386" s="98"/>
      <c r="X386" s="101"/>
      <c r="Y386" s="101"/>
      <c r="Z386" s="92"/>
      <c r="AA386" s="101"/>
      <c r="AB386" s="98"/>
      <c r="AC386" s="98"/>
      <c r="AD386" s="101"/>
      <c r="AE386" s="101"/>
      <c r="AF386" s="92"/>
      <c r="AG386" s="3"/>
      <c r="AH386" s="24"/>
      <c r="AI386" s="24"/>
      <c r="AJ386" s="3"/>
      <c r="AK386" s="3"/>
      <c r="AM386" s="3"/>
      <c r="AN386" s="24"/>
      <c r="AO386" s="24"/>
      <c r="AP386" s="3"/>
      <c r="AQ386" s="3"/>
      <c r="AS386" s="3"/>
      <c r="AT386" s="24"/>
      <c r="AU386" s="24"/>
      <c r="AV386" s="3"/>
      <c r="AW386" s="3"/>
      <c r="AY386" s="3"/>
      <c r="AZ386" s="24"/>
      <c r="BA386" s="24"/>
      <c r="BB386" s="3"/>
      <c r="BC386" s="3"/>
      <c r="BG386" s="3"/>
      <c r="BH386" s="24"/>
      <c r="BI386" s="24"/>
      <c r="BJ386" s="3"/>
      <c r="BK386" s="3"/>
      <c r="BM386" s="3"/>
      <c r="BN386" s="24"/>
      <c r="BO386" s="24"/>
      <c r="BP386" s="3"/>
      <c r="BQ386" s="3"/>
      <c r="BS386" s="3"/>
      <c r="BT386" s="24"/>
      <c r="BU386" s="24"/>
      <c r="BV386" s="3"/>
      <c r="BW386" s="3"/>
      <c r="BY386" s="3"/>
      <c r="BZ386" s="24"/>
      <c r="CA386" s="24"/>
      <c r="CB386" s="3"/>
      <c r="CC386" s="3"/>
      <c r="CE386" s="3"/>
      <c r="CF386" s="24"/>
      <c r="CG386" s="24"/>
      <c r="CH386" s="3"/>
      <c r="CI386" s="3"/>
      <c r="CK386" s="3"/>
      <c r="CL386" s="24"/>
      <c r="CM386" s="24"/>
      <c r="CN386" s="3"/>
      <c r="CO386" s="3"/>
      <c r="CQ386" s="3"/>
      <c r="CR386" s="24"/>
      <c r="CS386" s="24"/>
      <c r="CT386" s="3"/>
      <c r="CU386" s="3"/>
      <c r="CW386" s="3"/>
      <c r="CX386" s="24"/>
      <c r="CY386" s="24"/>
      <c r="CZ386" s="3"/>
      <c r="DA386" s="3"/>
    </row>
    <row r="387" spans="1:105" x14ac:dyDescent="0.25">
      <c r="A387" t="s">
        <v>211</v>
      </c>
    </row>
    <row r="388" spans="1:105" x14ac:dyDescent="0.25">
      <c r="A388" t="s">
        <v>212</v>
      </c>
    </row>
    <row r="389" spans="1:105" x14ac:dyDescent="0.25">
      <c r="A389" t="s">
        <v>213</v>
      </c>
    </row>
    <row r="390" spans="1:105" x14ac:dyDescent="0.25">
      <c r="A390" t="s">
        <v>239</v>
      </c>
      <c r="C390" t="s">
        <v>195</v>
      </c>
      <c r="D390" s="567">
        <v>1</v>
      </c>
      <c r="E390" s="568"/>
    </row>
    <row r="391" spans="1:105" x14ac:dyDescent="0.25">
      <c r="A391" t="s">
        <v>240</v>
      </c>
      <c r="C391" t="s">
        <v>196</v>
      </c>
      <c r="D391" s="565">
        <v>46074</v>
      </c>
      <c r="E391" s="566"/>
      <c r="F391" s="156" t="s">
        <v>214</v>
      </c>
    </row>
    <row r="392" spans="1:105" x14ac:dyDescent="0.25">
      <c r="A392" t="s">
        <v>237</v>
      </c>
      <c r="C392" s="109" t="s">
        <v>194</v>
      </c>
      <c r="D392" s="550">
        <v>3</v>
      </c>
      <c r="E392" s="551"/>
      <c r="F392" s="156" t="s">
        <v>215</v>
      </c>
    </row>
    <row r="393" spans="1:105" ht="15.75" thickBot="1" x14ac:dyDescent="0.3">
      <c r="A393" t="s">
        <v>238</v>
      </c>
      <c r="C393" s="3" t="s">
        <v>197</v>
      </c>
      <c r="D393" s="552" t="s">
        <v>198</v>
      </c>
      <c r="E393" s="553"/>
      <c r="F393" s="156" t="s">
        <v>216</v>
      </c>
    </row>
    <row r="394" spans="1:105" ht="15.75" thickTop="1" x14ac:dyDescent="0.25">
      <c r="A394" t="s">
        <v>251</v>
      </c>
      <c r="C394" s="3"/>
      <c r="D394" s="280"/>
      <c r="E394" s="281"/>
    </row>
    <row r="395" spans="1:105" x14ac:dyDescent="0.25">
      <c r="A395" t="s">
        <v>252</v>
      </c>
      <c r="C395" t="s">
        <v>195</v>
      </c>
      <c r="D395" s="567">
        <v>2</v>
      </c>
      <c r="E395" s="568"/>
    </row>
    <row r="396" spans="1:105" x14ac:dyDescent="0.25">
      <c r="C396" t="s">
        <v>196</v>
      </c>
      <c r="D396" s="565"/>
      <c r="E396" s="566"/>
    </row>
    <row r="397" spans="1:105" x14ac:dyDescent="0.25">
      <c r="C397" s="109" t="s">
        <v>194</v>
      </c>
      <c r="D397" s="550"/>
      <c r="E397" s="551"/>
    </row>
    <row r="398" spans="1:105" ht="15.75" thickBot="1" x14ac:dyDescent="0.3">
      <c r="C398" s="3" t="s">
        <v>197</v>
      </c>
      <c r="D398" s="552"/>
      <c r="E398" s="553"/>
    </row>
    <row r="399" spans="1:105" ht="15.75" thickTop="1" x14ac:dyDescent="0.25">
      <c r="E399" s="281"/>
    </row>
    <row r="400" spans="1:105" x14ac:dyDescent="0.25">
      <c r="C400" t="s">
        <v>195</v>
      </c>
      <c r="D400" s="567">
        <v>3</v>
      </c>
      <c r="E400" s="568"/>
    </row>
    <row r="401" spans="3:5" x14ac:dyDescent="0.25">
      <c r="C401" t="s">
        <v>196</v>
      </c>
      <c r="D401" s="565"/>
      <c r="E401" s="566"/>
    </row>
    <row r="402" spans="3:5" x14ac:dyDescent="0.25">
      <c r="C402" s="109" t="s">
        <v>194</v>
      </c>
      <c r="D402" s="550"/>
      <c r="E402" s="551"/>
    </row>
    <row r="403" spans="3:5" ht="15.75" thickBot="1" x14ac:dyDescent="0.3">
      <c r="C403" s="3" t="s">
        <v>197</v>
      </c>
      <c r="D403" s="552"/>
      <c r="E403" s="553"/>
    </row>
    <row r="404" spans="3:5" ht="15.75" thickTop="1" x14ac:dyDescent="0.25">
      <c r="C404" s="3"/>
      <c r="D404" s="280"/>
      <c r="E404" s="281"/>
    </row>
    <row r="405" spans="3:5" x14ac:dyDescent="0.25">
      <c r="C405" t="s">
        <v>195</v>
      </c>
      <c r="D405" s="567">
        <v>4</v>
      </c>
      <c r="E405" s="568"/>
    </row>
    <row r="406" spans="3:5" x14ac:dyDescent="0.25">
      <c r="C406" t="s">
        <v>196</v>
      </c>
      <c r="D406" s="565"/>
      <c r="E406" s="566"/>
    </row>
    <row r="407" spans="3:5" x14ac:dyDescent="0.25">
      <c r="C407" s="109" t="s">
        <v>194</v>
      </c>
      <c r="D407" s="550"/>
      <c r="E407" s="551"/>
    </row>
    <row r="408" spans="3:5" ht="15.75" thickBot="1" x14ac:dyDescent="0.3">
      <c r="C408" s="3" t="s">
        <v>197</v>
      </c>
      <c r="D408" s="552"/>
      <c r="E408" s="553"/>
    </row>
    <row r="409" spans="3:5" ht="15.75" thickTop="1" x14ac:dyDescent="0.25">
      <c r="C409" s="3"/>
      <c r="D409" s="281"/>
      <c r="E409" s="281"/>
    </row>
    <row r="410" spans="3:5" x14ac:dyDescent="0.25">
      <c r="C410" t="s">
        <v>195</v>
      </c>
      <c r="D410" s="567">
        <v>5</v>
      </c>
      <c r="E410" s="568"/>
    </row>
    <row r="411" spans="3:5" x14ac:dyDescent="0.25">
      <c r="C411" t="s">
        <v>196</v>
      </c>
      <c r="D411" s="565"/>
      <c r="E411" s="566"/>
    </row>
    <row r="412" spans="3:5" x14ac:dyDescent="0.25">
      <c r="C412" s="109" t="s">
        <v>194</v>
      </c>
      <c r="D412" s="550"/>
      <c r="E412" s="551"/>
    </row>
    <row r="413" spans="3:5" ht="15.75" thickBot="1" x14ac:dyDescent="0.3">
      <c r="C413" s="3" t="s">
        <v>197</v>
      </c>
      <c r="D413" s="552"/>
      <c r="E413" s="553"/>
    </row>
    <row r="414" spans="3:5" ht="15.75" thickTop="1" x14ac:dyDescent="0.25">
      <c r="C414" s="3"/>
      <c r="D414" s="281"/>
      <c r="E414" s="281"/>
    </row>
    <row r="415" spans="3:5" x14ac:dyDescent="0.25">
      <c r="C415" t="s">
        <v>195</v>
      </c>
      <c r="D415" s="567">
        <v>6</v>
      </c>
      <c r="E415" s="568"/>
    </row>
    <row r="416" spans="3:5" x14ac:dyDescent="0.25">
      <c r="C416" t="s">
        <v>196</v>
      </c>
      <c r="D416" s="565"/>
      <c r="E416" s="566"/>
    </row>
    <row r="417" spans="3:5" x14ac:dyDescent="0.25">
      <c r="C417" s="109" t="s">
        <v>194</v>
      </c>
      <c r="D417" s="550"/>
      <c r="E417" s="551"/>
    </row>
    <row r="418" spans="3:5" ht="15.75" thickBot="1" x14ac:dyDescent="0.3">
      <c r="C418" s="3" t="s">
        <v>197</v>
      </c>
      <c r="D418" s="552"/>
      <c r="E418" s="553"/>
    </row>
    <row r="419" spans="3:5" ht="15.75" thickTop="1" x14ac:dyDescent="0.25">
      <c r="D419" s="281"/>
      <c r="E419" s="281"/>
    </row>
    <row r="420" spans="3:5" x14ac:dyDescent="0.25">
      <c r="C420" t="s">
        <v>195</v>
      </c>
      <c r="D420" s="567">
        <v>7</v>
      </c>
      <c r="E420" s="568"/>
    </row>
    <row r="421" spans="3:5" x14ac:dyDescent="0.25">
      <c r="C421" t="s">
        <v>196</v>
      </c>
      <c r="D421" s="565"/>
      <c r="E421" s="566"/>
    </row>
    <row r="422" spans="3:5" x14ac:dyDescent="0.25">
      <c r="C422" s="109" t="s">
        <v>194</v>
      </c>
      <c r="D422" s="550"/>
      <c r="E422" s="551"/>
    </row>
    <row r="423" spans="3:5" ht="15.75" thickBot="1" x14ac:dyDescent="0.3">
      <c r="C423" s="3" t="s">
        <v>197</v>
      </c>
      <c r="D423" s="552"/>
      <c r="E423" s="553"/>
    </row>
    <row r="424" spans="3:5" ht="15.75" thickTop="1" x14ac:dyDescent="0.25">
      <c r="C424" s="3"/>
      <c r="D424" s="281"/>
      <c r="E424" s="281"/>
    </row>
    <row r="425" spans="3:5" x14ac:dyDescent="0.25">
      <c r="C425" t="s">
        <v>195</v>
      </c>
      <c r="D425" s="567">
        <v>8</v>
      </c>
      <c r="E425" s="568"/>
    </row>
    <row r="426" spans="3:5" x14ac:dyDescent="0.25">
      <c r="C426" t="s">
        <v>196</v>
      </c>
      <c r="D426" s="565"/>
      <c r="E426" s="566"/>
    </row>
    <row r="427" spans="3:5" x14ac:dyDescent="0.25">
      <c r="C427" s="109" t="s">
        <v>194</v>
      </c>
      <c r="D427" s="550"/>
      <c r="E427" s="551"/>
    </row>
    <row r="428" spans="3:5" ht="15.75" thickBot="1" x14ac:dyDescent="0.3">
      <c r="C428" s="3" t="s">
        <v>197</v>
      </c>
      <c r="D428" s="552"/>
      <c r="E428" s="553"/>
    </row>
    <row r="429" spans="3:5" ht="15.75" thickTop="1" x14ac:dyDescent="0.25">
      <c r="C429" s="3"/>
      <c r="D429" s="281"/>
      <c r="E429" s="281"/>
    </row>
    <row r="430" spans="3:5" x14ac:dyDescent="0.25">
      <c r="C430" t="s">
        <v>195</v>
      </c>
      <c r="D430" s="567">
        <v>9</v>
      </c>
      <c r="E430" s="568"/>
    </row>
    <row r="431" spans="3:5" x14ac:dyDescent="0.25">
      <c r="C431" t="s">
        <v>196</v>
      </c>
      <c r="D431" s="565"/>
      <c r="E431" s="566"/>
    </row>
    <row r="432" spans="3:5" x14ac:dyDescent="0.25">
      <c r="C432" s="109" t="s">
        <v>194</v>
      </c>
      <c r="D432" s="550"/>
      <c r="E432" s="551"/>
    </row>
    <row r="433" spans="2:8" ht="15.75" thickBot="1" x14ac:dyDescent="0.3">
      <c r="C433" s="3" t="s">
        <v>197</v>
      </c>
      <c r="D433" s="552"/>
      <c r="E433" s="553"/>
    </row>
    <row r="434" spans="2:8" ht="15.75" thickTop="1" x14ac:dyDescent="0.25">
      <c r="C434" s="3"/>
      <c r="D434" s="281"/>
      <c r="E434" s="281"/>
    </row>
    <row r="435" spans="2:8" x14ac:dyDescent="0.25">
      <c r="C435" t="s">
        <v>195</v>
      </c>
      <c r="D435" s="567">
        <v>10</v>
      </c>
      <c r="E435" s="568"/>
    </row>
    <row r="436" spans="2:8" x14ac:dyDescent="0.25">
      <c r="C436" t="s">
        <v>196</v>
      </c>
      <c r="D436" s="565"/>
      <c r="E436" s="566"/>
    </row>
    <row r="437" spans="2:8" x14ac:dyDescent="0.25">
      <c r="C437" s="109" t="s">
        <v>194</v>
      </c>
      <c r="D437" s="550"/>
      <c r="E437" s="551"/>
    </row>
    <row r="438" spans="2:8" ht="15.75" thickBot="1" x14ac:dyDescent="0.3">
      <c r="C438" s="3" t="s">
        <v>197</v>
      </c>
      <c r="D438" s="552"/>
      <c r="E438" s="553"/>
    </row>
    <row r="439" spans="2:8" ht="16.5" thickTop="1" thickBot="1" x14ac:dyDescent="0.3">
      <c r="B439" s="109"/>
      <c r="C439" s="3"/>
      <c r="D439" s="280"/>
    </row>
    <row r="440" spans="2:8" x14ac:dyDescent="0.25">
      <c r="B440" s="282" t="s">
        <v>201</v>
      </c>
      <c r="C440" s="283">
        <v>1</v>
      </c>
      <c r="D440" s="284">
        <f>D391</f>
        <v>46074</v>
      </c>
      <c r="E440" s="287" t="str">
        <f>IF(D440&lt;&gt;"",D$393,"")</f>
        <v>Testserie1</v>
      </c>
      <c r="F440" s="156" t="s">
        <v>217</v>
      </c>
    </row>
    <row r="441" spans="2:8" x14ac:dyDescent="0.25">
      <c r="B441" s="109"/>
      <c r="C441">
        <v>2</v>
      </c>
      <c r="D441" s="285">
        <f>IF($C441&lt;=D$392,D440+7,"")</f>
        <v>46081</v>
      </c>
      <c r="E441" s="288" t="str">
        <f>IF(D441&lt;&gt;"",D$393,"")</f>
        <v>Testserie1</v>
      </c>
    </row>
    <row r="442" spans="2:8" x14ac:dyDescent="0.25">
      <c r="B442" s="109"/>
      <c r="C442">
        <v>3</v>
      </c>
      <c r="D442" s="285">
        <f t="shared" ref="D442:D492" si="57">IF($C442&lt;=D$392,D441+7,"")</f>
        <v>46088</v>
      </c>
      <c r="E442" s="288" t="str">
        <f>IF(D442&lt;&gt;"",D$393,"")</f>
        <v>Testserie1</v>
      </c>
    </row>
    <row r="443" spans="2:8" x14ac:dyDescent="0.25">
      <c r="B443" s="109"/>
      <c r="C443">
        <v>4</v>
      </c>
      <c r="D443" s="285" t="str">
        <f t="shared" si="57"/>
        <v/>
      </c>
      <c r="E443" s="288" t="str">
        <f>IF(D443&lt;&gt;"",D$393,"")</f>
        <v/>
      </c>
      <c r="G443" s="279"/>
      <c r="H443" s="279"/>
    </row>
    <row r="444" spans="2:8" x14ac:dyDescent="0.25">
      <c r="B444" s="109"/>
      <c r="C444">
        <v>5</v>
      </c>
      <c r="D444" s="285" t="str">
        <f t="shared" si="57"/>
        <v/>
      </c>
      <c r="E444" s="288" t="str">
        <f>IF(D444&lt;&gt;"",D$393,"")</f>
        <v/>
      </c>
    </row>
    <row r="445" spans="2:8" x14ac:dyDescent="0.25">
      <c r="B445" s="109"/>
      <c r="C445">
        <v>6</v>
      </c>
      <c r="D445" s="285" t="str">
        <f t="shared" si="57"/>
        <v/>
      </c>
      <c r="E445" s="288" t="str">
        <f t="shared" ref="E445:E492" si="58">IF(D445&lt;&gt;"",D$393,"")</f>
        <v/>
      </c>
    </row>
    <row r="446" spans="2:8" x14ac:dyDescent="0.25">
      <c r="B446" s="109"/>
      <c r="C446">
        <v>7</v>
      </c>
      <c r="D446" s="285" t="str">
        <f t="shared" si="57"/>
        <v/>
      </c>
      <c r="E446" s="288" t="str">
        <f t="shared" si="58"/>
        <v/>
      </c>
    </row>
    <row r="447" spans="2:8" x14ac:dyDescent="0.25">
      <c r="B447" s="109"/>
      <c r="C447">
        <v>8</v>
      </c>
      <c r="D447" s="285" t="str">
        <f t="shared" si="57"/>
        <v/>
      </c>
      <c r="E447" s="288" t="str">
        <f t="shared" si="58"/>
        <v/>
      </c>
    </row>
    <row r="448" spans="2:8" x14ac:dyDescent="0.25">
      <c r="B448" s="109"/>
      <c r="C448">
        <v>9</v>
      </c>
      <c r="D448" s="285" t="str">
        <f t="shared" si="57"/>
        <v/>
      </c>
      <c r="E448" s="288" t="str">
        <f t="shared" si="58"/>
        <v/>
      </c>
    </row>
    <row r="449" spans="2:5" x14ac:dyDescent="0.25">
      <c r="B449" s="109"/>
      <c r="C449">
        <v>10</v>
      </c>
      <c r="D449" s="285" t="str">
        <f t="shared" si="57"/>
        <v/>
      </c>
      <c r="E449" s="288" t="str">
        <f t="shared" si="58"/>
        <v/>
      </c>
    </row>
    <row r="450" spans="2:5" x14ac:dyDescent="0.25">
      <c r="B450" s="109"/>
      <c r="C450">
        <v>11</v>
      </c>
      <c r="D450" s="285" t="str">
        <f t="shared" si="57"/>
        <v/>
      </c>
      <c r="E450" s="288" t="str">
        <f t="shared" si="58"/>
        <v/>
      </c>
    </row>
    <row r="451" spans="2:5" x14ac:dyDescent="0.25">
      <c r="B451" s="109"/>
      <c r="C451">
        <v>12</v>
      </c>
      <c r="D451" s="285" t="str">
        <f t="shared" si="57"/>
        <v/>
      </c>
      <c r="E451" s="288" t="str">
        <f t="shared" si="58"/>
        <v/>
      </c>
    </row>
    <row r="452" spans="2:5" x14ac:dyDescent="0.25">
      <c r="B452" s="109"/>
      <c r="C452">
        <v>13</v>
      </c>
      <c r="D452" s="285" t="str">
        <f t="shared" si="57"/>
        <v/>
      </c>
      <c r="E452" s="288" t="str">
        <f t="shared" si="58"/>
        <v/>
      </c>
    </row>
    <row r="453" spans="2:5" x14ac:dyDescent="0.25">
      <c r="B453" s="109"/>
      <c r="C453">
        <v>14</v>
      </c>
      <c r="D453" s="285" t="str">
        <f t="shared" si="57"/>
        <v/>
      </c>
      <c r="E453" s="288" t="str">
        <f t="shared" si="58"/>
        <v/>
      </c>
    </row>
    <row r="454" spans="2:5" x14ac:dyDescent="0.25">
      <c r="B454" s="109"/>
      <c r="C454">
        <v>15</v>
      </c>
      <c r="D454" s="285" t="str">
        <f t="shared" si="57"/>
        <v/>
      </c>
      <c r="E454" s="288" t="str">
        <f t="shared" si="58"/>
        <v/>
      </c>
    </row>
    <row r="455" spans="2:5" x14ac:dyDescent="0.25">
      <c r="B455" s="109"/>
      <c r="C455">
        <v>16</v>
      </c>
      <c r="D455" s="285" t="str">
        <f t="shared" si="57"/>
        <v/>
      </c>
      <c r="E455" s="288" t="str">
        <f t="shared" si="58"/>
        <v/>
      </c>
    </row>
    <row r="456" spans="2:5" x14ac:dyDescent="0.25">
      <c r="B456" s="109"/>
      <c r="C456">
        <v>17</v>
      </c>
      <c r="D456" s="285" t="str">
        <f t="shared" si="57"/>
        <v/>
      </c>
      <c r="E456" s="288" t="str">
        <f t="shared" si="58"/>
        <v/>
      </c>
    </row>
    <row r="457" spans="2:5" x14ac:dyDescent="0.25">
      <c r="B457" s="109"/>
      <c r="C457">
        <v>18</v>
      </c>
      <c r="D457" s="285" t="str">
        <f t="shared" si="57"/>
        <v/>
      </c>
      <c r="E457" s="288" t="str">
        <f t="shared" si="58"/>
        <v/>
      </c>
    </row>
    <row r="458" spans="2:5" x14ac:dyDescent="0.25">
      <c r="B458" s="109"/>
      <c r="C458">
        <v>19</v>
      </c>
      <c r="D458" s="285" t="str">
        <f t="shared" si="57"/>
        <v/>
      </c>
      <c r="E458" s="288" t="str">
        <f t="shared" si="58"/>
        <v/>
      </c>
    </row>
    <row r="459" spans="2:5" x14ac:dyDescent="0.25">
      <c r="B459" s="109"/>
      <c r="C459">
        <v>20</v>
      </c>
      <c r="D459" s="285" t="str">
        <f t="shared" si="57"/>
        <v/>
      </c>
      <c r="E459" s="288" t="str">
        <f t="shared" si="58"/>
        <v/>
      </c>
    </row>
    <row r="460" spans="2:5" x14ac:dyDescent="0.25">
      <c r="B460" s="109"/>
      <c r="C460">
        <v>21</v>
      </c>
      <c r="D460" s="285" t="str">
        <f t="shared" si="57"/>
        <v/>
      </c>
      <c r="E460" s="288" t="str">
        <f t="shared" si="58"/>
        <v/>
      </c>
    </row>
    <row r="461" spans="2:5" x14ac:dyDescent="0.25">
      <c r="B461" s="109"/>
      <c r="C461">
        <v>22</v>
      </c>
      <c r="D461" s="285" t="str">
        <f t="shared" si="57"/>
        <v/>
      </c>
      <c r="E461" s="288" t="str">
        <f t="shared" si="58"/>
        <v/>
      </c>
    </row>
    <row r="462" spans="2:5" x14ac:dyDescent="0.25">
      <c r="B462" s="109"/>
      <c r="C462">
        <v>23</v>
      </c>
      <c r="D462" s="285" t="str">
        <f t="shared" si="57"/>
        <v/>
      </c>
      <c r="E462" s="288" t="str">
        <f t="shared" si="58"/>
        <v/>
      </c>
    </row>
    <row r="463" spans="2:5" x14ac:dyDescent="0.25">
      <c r="B463" s="109"/>
      <c r="C463">
        <v>24</v>
      </c>
      <c r="D463" s="285" t="str">
        <f t="shared" si="57"/>
        <v/>
      </c>
      <c r="E463" s="288" t="str">
        <f t="shared" si="58"/>
        <v/>
      </c>
    </row>
    <row r="464" spans="2:5" x14ac:dyDescent="0.25">
      <c r="B464" s="109"/>
      <c r="C464">
        <v>25</v>
      </c>
      <c r="D464" s="285" t="str">
        <f t="shared" si="57"/>
        <v/>
      </c>
      <c r="E464" s="288" t="str">
        <f t="shared" si="58"/>
        <v/>
      </c>
    </row>
    <row r="465" spans="2:5" x14ac:dyDescent="0.25">
      <c r="B465" s="109"/>
      <c r="C465">
        <v>26</v>
      </c>
      <c r="D465" s="285" t="str">
        <f t="shared" si="57"/>
        <v/>
      </c>
      <c r="E465" s="288" t="str">
        <f t="shared" si="58"/>
        <v/>
      </c>
    </row>
    <row r="466" spans="2:5" x14ac:dyDescent="0.25">
      <c r="B466" s="109"/>
      <c r="C466">
        <v>27</v>
      </c>
      <c r="D466" s="285" t="str">
        <f t="shared" si="57"/>
        <v/>
      </c>
      <c r="E466" s="288" t="str">
        <f t="shared" si="58"/>
        <v/>
      </c>
    </row>
    <row r="467" spans="2:5" x14ac:dyDescent="0.25">
      <c r="B467" s="109"/>
      <c r="C467">
        <v>28</v>
      </c>
      <c r="D467" s="285" t="str">
        <f t="shared" si="57"/>
        <v/>
      </c>
      <c r="E467" s="288" t="str">
        <f t="shared" si="58"/>
        <v/>
      </c>
    </row>
    <row r="468" spans="2:5" x14ac:dyDescent="0.25">
      <c r="B468" s="109"/>
      <c r="C468">
        <v>29</v>
      </c>
      <c r="D468" s="285" t="str">
        <f t="shared" si="57"/>
        <v/>
      </c>
      <c r="E468" s="288" t="str">
        <f t="shared" si="58"/>
        <v/>
      </c>
    </row>
    <row r="469" spans="2:5" x14ac:dyDescent="0.25">
      <c r="B469" s="109"/>
      <c r="C469">
        <v>30</v>
      </c>
      <c r="D469" s="285" t="str">
        <f t="shared" si="57"/>
        <v/>
      </c>
      <c r="E469" s="288" t="str">
        <f t="shared" si="58"/>
        <v/>
      </c>
    </row>
    <row r="470" spans="2:5" x14ac:dyDescent="0.25">
      <c r="B470" s="109"/>
      <c r="C470">
        <v>31</v>
      </c>
      <c r="D470" s="285" t="str">
        <f t="shared" si="57"/>
        <v/>
      </c>
      <c r="E470" s="288" t="str">
        <f t="shared" si="58"/>
        <v/>
      </c>
    </row>
    <row r="471" spans="2:5" x14ac:dyDescent="0.25">
      <c r="B471" s="109"/>
      <c r="C471">
        <v>32</v>
      </c>
      <c r="D471" s="285" t="str">
        <f t="shared" si="57"/>
        <v/>
      </c>
      <c r="E471" s="288" t="str">
        <f t="shared" si="58"/>
        <v/>
      </c>
    </row>
    <row r="472" spans="2:5" x14ac:dyDescent="0.25">
      <c r="B472" s="109"/>
      <c r="C472">
        <v>33</v>
      </c>
      <c r="D472" s="285" t="str">
        <f t="shared" si="57"/>
        <v/>
      </c>
      <c r="E472" s="288" t="str">
        <f t="shared" si="58"/>
        <v/>
      </c>
    </row>
    <row r="473" spans="2:5" x14ac:dyDescent="0.25">
      <c r="B473" s="109"/>
      <c r="C473">
        <v>34</v>
      </c>
      <c r="D473" s="285" t="str">
        <f t="shared" si="57"/>
        <v/>
      </c>
      <c r="E473" s="288" t="str">
        <f t="shared" si="58"/>
        <v/>
      </c>
    </row>
    <row r="474" spans="2:5" x14ac:dyDescent="0.25">
      <c r="B474" s="109"/>
      <c r="C474">
        <v>35</v>
      </c>
      <c r="D474" s="285" t="str">
        <f t="shared" si="57"/>
        <v/>
      </c>
      <c r="E474" s="288" t="str">
        <f t="shared" si="58"/>
        <v/>
      </c>
    </row>
    <row r="475" spans="2:5" x14ac:dyDescent="0.25">
      <c r="B475" s="109"/>
      <c r="C475">
        <v>36</v>
      </c>
      <c r="D475" s="285" t="str">
        <f t="shared" si="57"/>
        <v/>
      </c>
      <c r="E475" s="288" t="str">
        <f t="shared" si="58"/>
        <v/>
      </c>
    </row>
    <row r="476" spans="2:5" x14ac:dyDescent="0.25">
      <c r="B476" s="109"/>
      <c r="C476">
        <v>37</v>
      </c>
      <c r="D476" s="285" t="str">
        <f t="shared" si="57"/>
        <v/>
      </c>
      <c r="E476" s="288" t="str">
        <f t="shared" si="58"/>
        <v/>
      </c>
    </row>
    <row r="477" spans="2:5" x14ac:dyDescent="0.25">
      <c r="B477" s="109"/>
      <c r="C477">
        <v>38</v>
      </c>
      <c r="D477" s="285" t="str">
        <f t="shared" si="57"/>
        <v/>
      </c>
      <c r="E477" s="288" t="str">
        <f t="shared" si="58"/>
        <v/>
      </c>
    </row>
    <row r="478" spans="2:5" x14ac:dyDescent="0.25">
      <c r="B478" s="109"/>
      <c r="C478">
        <v>39</v>
      </c>
      <c r="D478" s="285" t="str">
        <f t="shared" si="57"/>
        <v/>
      </c>
      <c r="E478" s="288" t="str">
        <f t="shared" si="58"/>
        <v/>
      </c>
    </row>
    <row r="479" spans="2:5" x14ac:dyDescent="0.25">
      <c r="B479" s="109"/>
      <c r="C479">
        <v>40</v>
      </c>
      <c r="D479" s="285" t="str">
        <f t="shared" si="57"/>
        <v/>
      </c>
      <c r="E479" s="288" t="str">
        <f t="shared" si="58"/>
        <v/>
      </c>
    </row>
    <row r="480" spans="2:5" x14ac:dyDescent="0.25">
      <c r="B480" s="109"/>
      <c r="C480">
        <v>41</v>
      </c>
      <c r="D480" s="285" t="str">
        <f t="shared" si="57"/>
        <v/>
      </c>
      <c r="E480" s="288" t="str">
        <f t="shared" si="58"/>
        <v/>
      </c>
    </row>
    <row r="481" spans="2:6" x14ac:dyDescent="0.25">
      <c r="B481" s="109"/>
      <c r="C481">
        <v>42</v>
      </c>
      <c r="D481" s="285" t="str">
        <f t="shared" si="57"/>
        <v/>
      </c>
      <c r="E481" s="288" t="str">
        <f t="shared" si="58"/>
        <v/>
      </c>
    </row>
    <row r="482" spans="2:6" x14ac:dyDescent="0.25">
      <c r="B482" s="109"/>
      <c r="C482">
        <v>43</v>
      </c>
      <c r="D482" s="285" t="str">
        <f t="shared" si="57"/>
        <v/>
      </c>
      <c r="E482" s="288" t="str">
        <f t="shared" si="58"/>
        <v/>
      </c>
    </row>
    <row r="483" spans="2:6" x14ac:dyDescent="0.25">
      <c r="B483" s="109"/>
      <c r="C483">
        <v>44</v>
      </c>
      <c r="D483" s="285" t="str">
        <f t="shared" si="57"/>
        <v/>
      </c>
      <c r="E483" s="288" t="str">
        <f t="shared" si="58"/>
        <v/>
      </c>
    </row>
    <row r="484" spans="2:6" x14ac:dyDescent="0.25">
      <c r="B484" s="109"/>
      <c r="C484">
        <v>45</v>
      </c>
      <c r="D484" s="285" t="str">
        <f t="shared" si="57"/>
        <v/>
      </c>
      <c r="E484" s="288" t="str">
        <f t="shared" si="58"/>
        <v/>
      </c>
    </row>
    <row r="485" spans="2:6" x14ac:dyDescent="0.25">
      <c r="B485" s="109"/>
      <c r="C485">
        <v>46</v>
      </c>
      <c r="D485" s="285" t="str">
        <f t="shared" si="57"/>
        <v/>
      </c>
      <c r="E485" s="288" t="str">
        <f t="shared" si="58"/>
        <v/>
      </c>
    </row>
    <row r="486" spans="2:6" x14ac:dyDescent="0.25">
      <c r="B486" s="109"/>
      <c r="C486">
        <v>47</v>
      </c>
      <c r="D486" s="285" t="str">
        <f t="shared" si="57"/>
        <v/>
      </c>
      <c r="E486" s="288" t="str">
        <f t="shared" si="58"/>
        <v/>
      </c>
    </row>
    <row r="487" spans="2:6" x14ac:dyDescent="0.25">
      <c r="B487" s="109"/>
      <c r="C487">
        <v>48</v>
      </c>
      <c r="D487" s="285" t="str">
        <f t="shared" si="57"/>
        <v/>
      </c>
      <c r="E487" s="288" t="str">
        <f t="shared" si="58"/>
        <v/>
      </c>
    </row>
    <row r="488" spans="2:6" x14ac:dyDescent="0.25">
      <c r="B488" s="109"/>
      <c r="C488">
        <v>49</v>
      </c>
      <c r="D488" s="285" t="str">
        <f t="shared" si="57"/>
        <v/>
      </c>
      <c r="E488" s="288" t="str">
        <f t="shared" si="58"/>
        <v/>
      </c>
    </row>
    <row r="489" spans="2:6" x14ac:dyDescent="0.25">
      <c r="B489" s="109"/>
      <c r="C489">
        <v>50</v>
      </c>
      <c r="D489" s="285" t="str">
        <f t="shared" si="57"/>
        <v/>
      </c>
      <c r="E489" s="288" t="str">
        <f t="shared" si="58"/>
        <v/>
      </c>
    </row>
    <row r="490" spans="2:6" x14ac:dyDescent="0.25">
      <c r="B490" s="109"/>
      <c r="C490">
        <v>51</v>
      </c>
      <c r="D490" s="285" t="str">
        <f t="shared" si="57"/>
        <v/>
      </c>
      <c r="E490" s="288" t="str">
        <f t="shared" si="58"/>
        <v/>
      </c>
    </row>
    <row r="491" spans="2:6" x14ac:dyDescent="0.25">
      <c r="B491" s="109"/>
      <c r="C491">
        <v>52</v>
      </c>
      <c r="D491" s="285" t="str">
        <f t="shared" si="57"/>
        <v/>
      </c>
      <c r="E491" s="288" t="str">
        <f t="shared" si="58"/>
        <v/>
      </c>
    </row>
    <row r="492" spans="2:6" x14ac:dyDescent="0.25">
      <c r="B492" s="109"/>
      <c r="C492">
        <v>53</v>
      </c>
      <c r="D492" s="285" t="str">
        <f t="shared" si="57"/>
        <v/>
      </c>
      <c r="E492" s="288" t="str">
        <f t="shared" si="58"/>
        <v/>
      </c>
    </row>
    <row r="493" spans="2:6" x14ac:dyDescent="0.25">
      <c r="B493" s="109"/>
      <c r="C493" s="109" t="s">
        <v>221</v>
      </c>
      <c r="D493" s="291"/>
      <c r="E493" s="292"/>
      <c r="F493" s="156" t="s">
        <v>220</v>
      </c>
    </row>
    <row r="494" spans="2:6" x14ac:dyDescent="0.25">
      <c r="B494" s="109"/>
      <c r="C494" s="109" t="s">
        <v>222</v>
      </c>
      <c r="D494" s="291"/>
      <c r="E494" s="292"/>
    </row>
    <row r="495" spans="2:6" x14ac:dyDescent="0.25">
      <c r="B495" s="109"/>
      <c r="C495" s="109" t="s">
        <v>223</v>
      </c>
      <c r="D495" s="291"/>
      <c r="E495" s="292"/>
    </row>
    <row r="496" spans="2:6" x14ac:dyDescent="0.25">
      <c r="B496" s="109"/>
      <c r="C496" s="109" t="s">
        <v>224</v>
      </c>
      <c r="D496" s="291"/>
      <c r="E496" s="292"/>
    </row>
    <row r="497" spans="2:5" x14ac:dyDescent="0.25">
      <c r="B497" s="109"/>
      <c r="C497" s="109" t="s">
        <v>225</v>
      </c>
      <c r="D497" s="291"/>
      <c r="E497" s="292"/>
    </row>
    <row r="498" spans="2:5" x14ac:dyDescent="0.25">
      <c r="B498" s="282" t="s">
        <v>199</v>
      </c>
      <c r="C498" s="283">
        <v>1</v>
      </c>
      <c r="D498" s="285">
        <f>D396</f>
        <v>0</v>
      </c>
      <c r="E498" s="288">
        <f>IF(D498&lt;&gt;"",D$398,"")</f>
        <v>0</v>
      </c>
    </row>
    <row r="499" spans="2:5" x14ac:dyDescent="0.25">
      <c r="B499" s="109"/>
      <c r="C499">
        <v>2</v>
      </c>
      <c r="D499" s="285" t="str">
        <f>IF($C499&lt;=D$397,D498+7,"")</f>
        <v/>
      </c>
      <c r="E499" s="288" t="str">
        <f t="shared" ref="E499:E550" si="59">IF(D499&lt;&gt;"",D$398,"")</f>
        <v/>
      </c>
    </row>
    <row r="500" spans="2:5" x14ac:dyDescent="0.25">
      <c r="B500" s="109"/>
      <c r="C500">
        <v>3</v>
      </c>
      <c r="D500" s="285" t="str">
        <f t="shared" ref="D500:D550" si="60">IF($C500&lt;=D$397,D499+7,"")</f>
        <v/>
      </c>
      <c r="E500" s="288" t="str">
        <f t="shared" si="59"/>
        <v/>
      </c>
    </row>
    <row r="501" spans="2:5" x14ac:dyDescent="0.25">
      <c r="B501" s="109"/>
      <c r="C501">
        <v>4</v>
      </c>
      <c r="D501" s="285" t="str">
        <f t="shared" si="60"/>
        <v/>
      </c>
      <c r="E501" s="288" t="str">
        <f t="shared" si="59"/>
        <v/>
      </c>
    </row>
    <row r="502" spans="2:5" x14ac:dyDescent="0.25">
      <c r="B502" s="109"/>
      <c r="C502">
        <v>5</v>
      </c>
      <c r="D502" s="285" t="str">
        <f t="shared" si="60"/>
        <v/>
      </c>
      <c r="E502" s="288" t="str">
        <f t="shared" si="59"/>
        <v/>
      </c>
    </row>
    <row r="503" spans="2:5" x14ac:dyDescent="0.25">
      <c r="B503" s="109"/>
      <c r="C503">
        <v>6</v>
      </c>
      <c r="D503" s="285" t="str">
        <f t="shared" si="60"/>
        <v/>
      </c>
      <c r="E503" s="288" t="str">
        <f t="shared" si="59"/>
        <v/>
      </c>
    </row>
    <row r="504" spans="2:5" x14ac:dyDescent="0.25">
      <c r="B504" s="109"/>
      <c r="C504">
        <v>7</v>
      </c>
      <c r="D504" s="285" t="str">
        <f t="shared" si="60"/>
        <v/>
      </c>
      <c r="E504" s="288" t="str">
        <f t="shared" si="59"/>
        <v/>
      </c>
    </row>
    <row r="505" spans="2:5" x14ac:dyDescent="0.25">
      <c r="B505" s="109"/>
      <c r="C505">
        <v>8</v>
      </c>
      <c r="D505" s="285" t="str">
        <f t="shared" si="60"/>
        <v/>
      </c>
      <c r="E505" s="288" t="str">
        <f t="shared" si="59"/>
        <v/>
      </c>
    </row>
    <row r="506" spans="2:5" x14ac:dyDescent="0.25">
      <c r="B506" s="109"/>
      <c r="C506">
        <v>9</v>
      </c>
      <c r="D506" s="285" t="str">
        <f t="shared" si="60"/>
        <v/>
      </c>
      <c r="E506" s="288" t="str">
        <f t="shared" si="59"/>
        <v/>
      </c>
    </row>
    <row r="507" spans="2:5" x14ac:dyDescent="0.25">
      <c r="B507" s="109"/>
      <c r="C507">
        <v>10</v>
      </c>
      <c r="D507" s="285" t="str">
        <f t="shared" si="60"/>
        <v/>
      </c>
      <c r="E507" s="288" t="str">
        <f t="shared" si="59"/>
        <v/>
      </c>
    </row>
    <row r="508" spans="2:5" x14ac:dyDescent="0.25">
      <c r="B508" s="109"/>
      <c r="C508">
        <v>11</v>
      </c>
      <c r="D508" s="285" t="str">
        <f t="shared" si="60"/>
        <v/>
      </c>
      <c r="E508" s="288" t="str">
        <f t="shared" si="59"/>
        <v/>
      </c>
    </row>
    <row r="509" spans="2:5" x14ac:dyDescent="0.25">
      <c r="B509" s="109"/>
      <c r="C509">
        <v>12</v>
      </c>
      <c r="D509" s="285" t="str">
        <f t="shared" si="60"/>
        <v/>
      </c>
      <c r="E509" s="288" t="str">
        <f t="shared" si="59"/>
        <v/>
      </c>
    </row>
    <row r="510" spans="2:5" x14ac:dyDescent="0.25">
      <c r="B510" s="109"/>
      <c r="C510">
        <v>13</v>
      </c>
      <c r="D510" s="285" t="str">
        <f t="shared" si="60"/>
        <v/>
      </c>
      <c r="E510" s="288" t="str">
        <f t="shared" si="59"/>
        <v/>
      </c>
    </row>
    <row r="511" spans="2:5" x14ac:dyDescent="0.25">
      <c r="B511" s="109"/>
      <c r="C511">
        <v>14</v>
      </c>
      <c r="D511" s="285" t="str">
        <f t="shared" si="60"/>
        <v/>
      </c>
      <c r="E511" s="288" t="str">
        <f t="shared" si="59"/>
        <v/>
      </c>
    </row>
    <row r="512" spans="2:5" x14ac:dyDescent="0.25">
      <c r="B512" s="109"/>
      <c r="C512">
        <v>15</v>
      </c>
      <c r="D512" s="285" t="str">
        <f t="shared" si="60"/>
        <v/>
      </c>
      <c r="E512" s="288" t="str">
        <f t="shared" si="59"/>
        <v/>
      </c>
    </row>
    <row r="513" spans="2:5" x14ac:dyDescent="0.25">
      <c r="B513" s="109"/>
      <c r="C513">
        <v>16</v>
      </c>
      <c r="D513" s="285" t="str">
        <f t="shared" si="60"/>
        <v/>
      </c>
      <c r="E513" s="288" t="str">
        <f t="shared" si="59"/>
        <v/>
      </c>
    </row>
    <row r="514" spans="2:5" x14ac:dyDescent="0.25">
      <c r="B514" s="109"/>
      <c r="C514">
        <v>17</v>
      </c>
      <c r="D514" s="285" t="str">
        <f t="shared" si="60"/>
        <v/>
      </c>
      <c r="E514" s="288" t="str">
        <f t="shared" si="59"/>
        <v/>
      </c>
    </row>
    <row r="515" spans="2:5" x14ac:dyDescent="0.25">
      <c r="B515" s="109"/>
      <c r="C515">
        <v>18</v>
      </c>
      <c r="D515" s="285" t="str">
        <f t="shared" si="60"/>
        <v/>
      </c>
      <c r="E515" s="288" t="str">
        <f t="shared" si="59"/>
        <v/>
      </c>
    </row>
    <row r="516" spans="2:5" x14ac:dyDescent="0.25">
      <c r="B516" s="109"/>
      <c r="C516">
        <v>19</v>
      </c>
      <c r="D516" s="285" t="str">
        <f t="shared" si="60"/>
        <v/>
      </c>
      <c r="E516" s="288" t="str">
        <f t="shared" si="59"/>
        <v/>
      </c>
    </row>
    <row r="517" spans="2:5" x14ac:dyDescent="0.25">
      <c r="B517" s="109"/>
      <c r="C517">
        <v>20</v>
      </c>
      <c r="D517" s="285" t="str">
        <f t="shared" si="60"/>
        <v/>
      </c>
      <c r="E517" s="288" t="str">
        <f t="shared" si="59"/>
        <v/>
      </c>
    </row>
    <row r="518" spans="2:5" x14ac:dyDescent="0.25">
      <c r="B518" s="109"/>
      <c r="C518">
        <v>21</v>
      </c>
      <c r="D518" s="285" t="str">
        <f t="shared" si="60"/>
        <v/>
      </c>
      <c r="E518" s="288" t="str">
        <f t="shared" si="59"/>
        <v/>
      </c>
    </row>
    <row r="519" spans="2:5" x14ac:dyDescent="0.25">
      <c r="B519" s="109"/>
      <c r="C519">
        <v>22</v>
      </c>
      <c r="D519" s="285" t="str">
        <f t="shared" si="60"/>
        <v/>
      </c>
      <c r="E519" s="288" t="str">
        <f t="shared" si="59"/>
        <v/>
      </c>
    </row>
    <row r="520" spans="2:5" x14ac:dyDescent="0.25">
      <c r="B520" s="109"/>
      <c r="C520">
        <v>23</v>
      </c>
      <c r="D520" s="285" t="str">
        <f t="shared" si="60"/>
        <v/>
      </c>
      <c r="E520" s="288" t="str">
        <f t="shared" si="59"/>
        <v/>
      </c>
    </row>
    <row r="521" spans="2:5" x14ac:dyDescent="0.25">
      <c r="B521" s="109"/>
      <c r="C521">
        <v>24</v>
      </c>
      <c r="D521" s="285" t="str">
        <f t="shared" si="60"/>
        <v/>
      </c>
      <c r="E521" s="288" t="str">
        <f t="shared" si="59"/>
        <v/>
      </c>
    </row>
    <row r="522" spans="2:5" x14ac:dyDescent="0.25">
      <c r="B522" s="109"/>
      <c r="C522">
        <v>25</v>
      </c>
      <c r="D522" s="285" t="str">
        <f t="shared" si="60"/>
        <v/>
      </c>
      <c r="E522" s="288" t="str">
        <f t="shared" si="59"/>
        <v/>
      </c>
    </row>
    <row r="523" spans="2:5" x14ac:dyDescent="0.25">
      <c r="B523" s="109"/>
      <c r="C523">
        <v>26</v>
      </c>
      <c r="D523" s="285" t="str">
        <f t="shared" si="60"/>
        <v/>
      </c>
      <c r="E523" s="288" t="str">
        <f t="shared" si="59"/>
        <v/>
      </c>
    </row>
    <row r="524" spans="2:5" x14ac:dyDescent="0.25">
      <c r="B524" s="109"/>
      <c r="C524">
        <v>27</v>
      </c>
      <c r="D524" s="285" t="str">
        <f t="shared" si="60"/>
        <v/>
      </c>
      <c r="E524" s="288" t="str">
        <f t="shared" si="59"/>
        <v/>
      </c>
    </row>
    <row r="525" spans="2:5" x14ac:dyDescent="0.25">
      <c r="B525" s="109"/>
      <c r="C525">
        <v>28</v>
      </c>
      <c r="D525" s="285" t="str">
        <f t="shared" si="60"/>
        <v/>
      </c>
      <c r="E525" s="288" t="str">
        <f t="shared" si="59"/>
        <v/>
      </c>
    </row>
    <row r="526" spans="2:5" x14ac:dyDescent="0.25">
      <c r="B526" s="109"/>
      <c r="C526">
        <v>29</v>
      </c>
      <c r="D526" s="285" t="str">
        <f t="shared" si="60"/>
        <v/>
      </c>
      <c r="E526" s="288" t="str">
        <f t="shared" si="59"/>
        <v/>
      </c>
    </row>
    <row r="527" spans="2:5" x14ac:dyDescent="0.25">
      <c r="B527" s="109"/>
      <c r="C527">
        <v>30</v>
      </c>
      <c r="D527" s="285" t="str">
        <f t="shared" si="60"/>
        <v/>
      </c>
      <c r="E527" s="288" t="str">
        <f t="shared" si="59"/>
        <v/>
      </c>
    </row>
    <row r="528" spans="2:5" x14ac:dyDescent="0.25">
      <c r="B528" s="109"/>
      <c r="C528">
        <v>31</v>
      </c>
      <c r="D528" s="285" t="str">
        <f t="shared" si="60"/>
        <v/>
      </c>
      <c r="E528" s="288" t="str">
        <f t="shared" si="59"/>
        <v/>
      </c>
    </row>
    <row r="529" spans="2:5" x14ac:dyDescent="0.25">
      <c r="B529" s="109"/>
      <c r="C529">
        <v>32</v>
      </c>
      <c r="D529" s="285" t="str">
        <f t="shared" si="60"/>
        <v/>
      </c>
      <c r="E529" s="288" t="str">
        <f t="shared" si="59"/>
        <v/>
      </c>
    </row>
    <row r="530" spans="2:5" x14ac:dyDescent="0.25">
      <c r="B530" s="109"/>
      <c r="C530">
        <v>33</v>
      </c>
      <c r="D530" s="285" t="str">
        <f t="shared" si="60"/>
        <v/>
      </c>
      <c r="E530" s="288" t="str">
        <f t="shared" si="59"/>
        <v/>
      </c>
    </row>
    <row r="531" spans="2:5" x14ac:dyDescent="0.25">
      <c r="B531" s="109"/>
      <c r="C531">
        <v>34</v>
      </c>
      <c r="D531" s="285" t="str">
        <f t="shared" si="60"/>
        <v/>
      </c>
      <c r="E531" s="288" t="str">
        <f t="shared" si="59"/>
        <v/>
      </c>
    </row>
    <row r="532" spans="2:5" x14ac:dyDescent="0.25">
      <c r="B532" s="109"/>
      <c r="C532">
        <v>35</v>
      </c>
      <c r="D532" s="285" t="str">
        <f t="shared" si="60"/>
        <v/>
      </c>
      <c r="E532" s="288" t="str">
        <f t="shared" si="59"/>
        <v/>
      </c>
    </row>
    <row r="533" spans="2:5" x14ac:dyDescent="0.25">
      <c r="B533" s="109"/>
      <c r="C533">
        <v>36</v>
      </c>
      <c r="D533" s="285" t="str">
        <f t="shared" si="60"/>
        <v/>
      </c>
      <c r="E533" s="288" t="str">
        <f t="shared" si="59"/>
        <v/>
      </c>
    </row>
    <row r="534" spans="2:5" x14ac:dyDescent="0.25">
      <c r="B534" s="109"/>
      <c r="C534">
        <v>37</v>
      </c>
      <c r="D534" s="285" t="str">
        <f t="shared" si="60"/>
        <v/>
      </c>
      <c r="E534" s="288" t="str">
        <f t="shared" si="59"/>
        <v/>
      </c>
    </row>
    <row r="535" spans="2:5" x14ac:dyDescent="0.25">
      <c r="B535" s="109"/>
      <c r="C535">
        <v>38</v>
      </c>
      <c r="D535" s="285" t="str">
        <f t="shared" si="60"/>
        <v/>
      </c>
      <c r="E535" s="288" t="str">
        <f t="shared" si="59"/>
        <v/>
      </c>
    </row>
    <row r="536" spans="2:5" x14ac:dyDescent="0.25">
      <c r="B536" s="109"/>
      <c r="C536">
        <v>39</v>
      </c>
      <c r="D536" s="285" t="str">
        <f t="shared" si="60"/>
        <v/>
      </c>
      <c r="E536" s="288" t="str">
        <f t="shared" si="59"/>
        <v/>
      </c>
    </row>
    <row r="537" spans="2:5" x14ac:dyDescent="0.25">
      <c r="B537" s="109"/>
      <c r="C537">
        <v>40</v>
      </c>
      <c r="D537" s="285" t="str">
        <f t="shared" si="60"/>
        <v/>
      </c>
      <c r="E537" s="288" t="str">
        <f t="shared" si="59"/>
        <v/>
      </c>
    </row>
    <row r="538" spans="2:5" x14ac:dyDescent="0.25">
      <c r="B538" s="109"/>
      <c r="C538">
        <v>41</v>
      </c>
      <c r="D538" s="285" t="str">
        <f t="shared" si="60"/>
        <v/>
      </c>
      <c r="E538" s="288" t="str">
        <f t="shared" si="59"/>
        <v/>
      </c>
    </row>
    <row r="539" spans="2:5" x14ac:dyDescent="0.25">
      <c r="B539" s="109"/>
      <c r="C539">
        <v>42</v>
      </c>
      <c r="D539" s="285" t="str">
        <f t="shared" si="60"/>
        <v/>
      </c>
      <c r="E539" s="288" t="str">
        <f t="shared" si="59"/>
        <v/>
      </c>
    </row>
    <row r="540" spans="2:5" x14ac:dyDescent="0.25">
      <c r="B540" s="109"/>
      <c r="C540">
        <v>43</v>
      </c>
      <c r="D540" s="285" t="str">
        <f t="shared" si="60"/>
        <v/>
      </c>
      <c r="E540" s="288" t="str">
        <f t="shared" si="59"/>
        <v/>
      </c>
    </row>
    <row r="541" spans="2:5" x14ac:dyDescent="0.25">
      <c r="B541" s="109"/>
      <c r="C541">
        <v>44</v>
      </c>
      <c r="D541" s="285" t="str">
        <f t="shared" si="60"/>
        <v/>
      </c>
      <c r="E541" s="288" t="str">
        <f t="shared" si="59"/>
        <v/>
      </c>
    </row>
    <row r="542" spans="2:5" x14ac:dyDescent="0.25">
      <c r="B542" s="109"/>
      <c r="C542">
        <v>45</v>
      </c>
      <c r="D542" s="285" t="str">
        <f t="shared" si="60"/>
        <v/>
      </c>
      <c r="E542" s="288" t="str">
        <f t="shared" si="59"/>
        <v/>
      </c>
    </row>
    <row r="543" spans="2:5" x14ac:dyDescent="0.25">
      <c r="B543" s="109"/>
      <c r="C543">
        <v>46</v>
      </c>
      <c r="D543" s="285" t="str">
        <f t="shared" si="60"/>
        <v/>
      </c>
      <c r="E543" s="288" t="str">
        <f t="shared" si="59"/>
        <v/>
      </c>
    </row>
    <row r="544" spans="2:5" x14ac:dyDescent="0.25">
      <c r="B544" s="109"/>
      <c r="C544">
        <v>47</v>
      </c>
      <c r="D544" s="285" t="str">
        <f t="shared" si="60"/>
        <v/>
      </c>
      <c r="E544" s="288" t="str">
        <f t="shared" si="59"/>
        <v/>
      </c>
    </row>
    <row r="545" spans="2:6" x14ac:dyDescent="0.25">
      <c r="B545" s="109"/>
      <c r="C545">
        <v>48</v>
      </c>
      <c r="D545" s="285" t="str">
        <f t="shared" si="60"/>
        <v/>
      </c>
      <c r="E545" s="288" t="str">
        <f t="shared" si="59"/>
        <v/>
      </c>
    </row>
    <row r="546" spans="2:6" x14ac:dyDescent="0.25">
      <c r="B546" s="109"/>
      <c r="C546">
        <v>49</v>
      </c>
      <c r="D546" s="285" t="str">
        <f t="shared" si="60"/>
        <v/>
      </c>
      <c r="E546" s="288" t="str">
        <f t="shared" si="59"/>
        <v/>
      </c>
    </row>
    <row r="547" spans="2:6" x14ac:dyDescent="0.25">
      <c r="B547" s="109"/>
      <c r="C547">
        <v>50</v>
      </c>
      <c r="D547" s="285" t="str">
        <f t="shared" si="60"/>
        <v/>
      </c>
      <c r="E547" s="288" t="str">
        <f t="shared" si="59"/>
        <v/>
      </c>
    </row>
    <row r="548" spans="2:6" x14ac:dyDescent="0.25">
      <c r="B548" s="109"/>
      <c r="C548">
        <v>51</v>
      </c>
      <c r="D548" s="285" t="str">
        <f t="shared" si="60"/>
        <v/>
      </c>
      <c r="E548" s="288" t="str">
        <f t="shared" si="59"/>
        <v/>
      </c>
    </row>
    <row r="549" spans="2:6" x14ac:dyDescent="0.25">
      <c r="B549" s="109"/>
      <c r="C549">
        <v>52</v>
      </c>
      <c r="D549" s="285" t="str">
        <f t="shared" si="60"/>
        <v/>
      </c>
      <c r="E549" s="288" t="str">
        <f t="shared" si="59"/>
        <v/>
      </c>
    </row>
    <row r="550" spans="2:6" x14ac:dyDescent="0.25">
      <c r="B550" s="109"/>
      <c r="C550">
        <v>53</v>
      </c>
      <c r="D550" s="285" t="str">
        <f t="shared" si="60"/>
        <v/>
      </c>
      <c r="E550" s="288" t="str">
        <f t="shared" si="59"/>
        <v/>
      </c>
    </row>
    <row r="551" spans="2:6" x14ac:dyDescent="0.25">
      <c r="B551" s="109"/>
      <c r="C551" s="109" t="s">
        <v>221</v>
      </c>
      <c r="D551" s="291"/>
      <c r="E551" s="292"/>
      <c r="F551" s="156" t="s">
        <v>226</v>
      </c>
    </row>
    <row r="552" spans="2:6" x14ac:dyDescent="0.25">
      <c r="B552" s="109"/>
      <c r="C552" s="109" t="s">
        <v>222</v>
      </c>
      <c r="D552" s="291"/>
      <c r="E552" s="292"/>
    </row>
    <row r="553" spans="2:6" x14ac:dyDescent="0.25">
      <c r="B553" s="109"/>
      <c r="C553" s="109" t="s">
        <v>223</v>
      </c>
      <c r="D553" s="291"/>
      <c r="E553" s="292"/>
    </row>
    <row r="554" spans="2:6" x14ac:dyDescent="0.25">
      <c r="B554" s="109"/>
      <c r="C554" s="109" t="s">
        <v>224</v>
      </c>
      <c r="D554" s="291"/>
      <c r="E554" s="292"/>
    </row>
    <row r="555" spans="2:6" x14ac:dyDescent="0.25">
      <c r="B555" s="109"/>
      <c r="C555" s="109" t="s">
        <v>225</v>
      </c>
      <c r="D555" s="291"/>
      <c r="E555" s="292"/>
    </row>
    <row r="556" spans="2:6" x14ac:dyDescent="0.25">
      <c r="B556" s="282" t="s">
        <v>202</v>
      </c>
      <c r="C556" s="283">
        <v>1</v>
      </c>
      <c r="D556" s="285">
        <f>D401</f>
        <v>0</v>
      </c>
      <c r="E556" s="288">
        <f>IF(D556&lt;&gt;"",D$403,"")</f>
        <v>0</v>
      </c>
    </row>
    <row r="557" spans="2:6" x14ac:dyDescent="0.25">
      <c r="B557" s="109"/>
      <c r="C557">
        <v>2</v>
      </c>
      <c r="D557" s="285" t="str">
        <f>IF($C557&lt;=D$402,D556+7,"")</f>
        <v/>
      </c>
      <c r="E557" s="288" t="str">
        <f t="shared" ref="E557:E608" si="61">IF(D557&lt;&gt;"",D$403,"")</f>
        <v/>
      </c>
    </row>
    <row r="558" spans="2:6" x14ac:dyDescent="0.25">
      <c r="B558" s="109"/>
      <c r="C558">
        <v>3</v>
      </c>
      <c r="D558" s="285" t="str">
        <f t="shared" ref="D558:D608" si="62">IF($C558&lt;=D$402,D557+7,"")</f>
        <v/>
      </c>
      <c r="E558" s="288" t="str">
        <f t="shared" si="61"/>
        <v/>
      </c>
    </row>
    <row r="559" spans="2:6" x14ac:dyDescent="0.25">
      <c r="B559" s="109"/>
      <c r="C559">
        <v>4</v>
      </c>
      <c r="D559" s="285" t="str">
        <f t="shared" si="62"/>
        <v/>
      </c>
      <c r="E559" s="288" t="str">
        <f t="shared" si="61"/>
        <v/>
      </c>
    </row>
    <row r="560" spans="2:6" x14ac:dyDescent="0.25">
      <c r="B560" s="109"/>
      <c r="C560">
        <v>5</v>
      </c>
      <c r="D560" s="285" t="str">
        <f t="shared" si="62"/>
        <v/>
      </c>
      <c r="E560" s="288" t="str">
        <f t="shared" si="61"/>
        <v/>
      </c>
    </row>
    <row r="561" spans="2:5" x14ac:dyDescent="0.25">
      <c r="B561" s="109"/>
      <c r="C561">
        <v>6</v>
      </c>
      <c r="D561" s="285" t="str">
        <f t="shared" si="62"/>
        <v/>
      </c>
      <c r="E561" s="288" t="str">
        <f t="shared" si="61"/>
        <v/>
      </c>
    </row>
    <row r="562" spans="2:5" x14ac:dyDescent="0.25">
      <c r="B562" s="109"/>
      <c r="C562">
        <v>7</v>
      </c>
      <c r="D562" s="285" t="str">
        <f t="shared" si="62"/>
        <v/>
      </c>
      <c r="E562" s="288" t="str">
        <f t="shared" si="61"/>
        <v/>
      </c>
    </row>
    <row r="563" spans="2:5" x14ac:dyDescent="0.25">
      <c r="B563" s="109"/>
      <c r="C563">
        <v>8</v>
      </c>
      <c r="D563" s="285" t="str">
        <f t="shared" si="62"/>
        <v/>
      </c>
      <c r="E563" s="288" t="str">
        <f t="shared" si="61"/>
        <v/>
      </c>
    </row>
    <row r="564" spans="2:5" x14ac:dyDescent="0.25">
      <c r="B564" s="109"/>
      <c r="C564">
        <v>9</v>
      </c>
      <c r="D564" s="285" t="str">
        <f t="shared" si="62"/>
        <v/>
      </c>
      <c r="E564" s="288" t="str">
        <f t="shared" si="61"/>
        <v/>
      </c>
    </row>
    <row r="565" spans="2:5" x14ac:dyDescent="0.25">
      <c r="B565" s="109"/>
      <c r="C565">
        <v>10</v>
      </c>
      <c r="D565" s="285" t="str">
        <f t="shared" si="62"/>
        <v/>
      </c>
      <c r="E565" s="288" t="str">
        <f t="shared" si="61"/>
        <v/>
      </c>
    </row>
    <row r="566" spans="2:5" x14ac:dyDescent="0.25">
      <c r="B566" s="109"/>
      <c r="C566">
        <v>11</v>
      </c>
      <c r="D566" s="285" t="str">
        <f t="shared" si="62"/>
        <v/>
      </c>
      <c r="E566" s="288" t="str">
        <f t="shared" si="61"/>
        <v/>
      </c>
    </row>
    <row r="567" spans="2:5" x14ac:dyDescent="0.25">
      <c r="B567" s="109"/>
      <c r="C567">
        <v>12</v>
      </c>
      <c r="D567" s="285" t="str">
        <f t="shared" si="62"/>
        <v/>
      </c>
      <c r="E567" s="288" t="str">
        <f t="shared" si="61"/>
        <v/>
      </c>
    </row>
    <row r="568" spans="2:5" x14ac:dyDescent="0.25">
      <c r="B568" s="109"/>
      <c r="C568">
        <v>13</v>
      </c>
      <c r="D568" s="285" t="str">
        <f t="shared" si="62"/>
        <v/>
      </c>
      <c r="E568" s="288" t="str">
        <f t="shared" si="61"/>
        <v/>
      </c>
    </row>
    <row r="569" spans="2:5" x14ac:dyDescent="0.25">
      <c r="B569" s="109"/>
      <c r="C569">
        <v>14</v>
      </c>
      <c r="D569" s="285" t="str">
        <f t="shared" si="62"/>
        <v/>
      </c>
      <c r="E569" s="288" t="str">
        <f t="shared" si="61"/>
        <v/>
      </c>
    </row>
    <row r="570" spans="2:5" x14ac:dyDescent="0.25">
      <c r="B570" s="109"/>
      <c r="C570">
        <v>15</v>
      </c>
      <c r="D570" s="285" t="str">
        <f t="shared" si="62"/>
        <v/>
      </c>
      <c r="E570" s="288" t="str">
        <f t="shared" si="61"/>
        <v/>
      </c>
    </row>
    <row r="571" spans="2:5" x14ac:dyDescent="0.25">
      <c r="B571" s="109"/>
      <c r="C571">
        <v>16</v>
      </c>
      <c r="D571" s="285" t="str">
        <f t="shared" si="62"/>
        <v/>
      </c>
      <c r="E571" s="288" t="str">
        <f t="shared" si="61"/>
        <v/>
      </c>
    </row>
    <row r="572" spans="2:5" x14ac:dyDescent="0.25">
      <c r="B572" s="109"/>
      <c r="C572">
        <v>17</v>
      </c>
      <c r="D572" s="285" t="str">
        <f t="shared" si="62"/>
        <v/>
      </c>
      <c r="E572" s="288" t="str">
        <f t="shared" si="61"/>
        <v/>
      </c>
    </row>
    <row r="573" spans="2:5" x14ac:dyDescent="0.25">
      <c r="B573" s="109"/>
      <c r="C573">
        <v>18</v>
      </c>
      <c r="D573" s="285" t="str">
        <f t="shared" si="62"/>
        <v/>
      </c>
      <c r="E573" s="288" t="str">
        <f t="shared" si="61"/>
        <v/>
      </c>
    </row>
    <row r="574" spans="2:5" x14ac:dyDescent="0.25">
      <c r="B574" s="109"/>
      <c r="C574">
        <v>19</v>
      </c>
      <c r="D574" s="285" t="str">
        <f t="shared" si="62"/>
        <v/>
      </c>
      <c r="E574" s="288" t="str">
        <f t="shared" si="61"/>
        <v/>
      </c>
    </row>
    <row r="575" spans="2:5" x14ac:dyDescent="0.25">
      <c r="B575" s="109"/>
      <c r="C575">
        <v>20</v>
      </c>
      <c r="D575" s="285" t="str">
        <f t="shared" si="62"/>
        <v/>
      </c>
      <c r="E575" s="288" t="str">
        <f t="shared" si="61"/>
        <v/>
      </c>
    </row>
    <row r="576" spans="2:5" x14ac:dyDescent="0.25">
      <c r="B576" s="109"/>
      <c r="C576">
        <v>21</v>
      </c>
      <c r="D576" s="285" t="str">
        <f t="shared" si="62"/>
        <v/>
      </c>
      <c r="E576" s="288" t="str">
        <f t="shared" si="61"/>
        <v/>
      </c>
    </row>
    <row r="577" spans="2:5" x14ac:dyDescent="0.25">
      <c r="B577" s="109"/>
      <c r="C577">
        <v>22</v>
      </c>
      <c r="D577" s="285" t="str">
        <f t="shared" si="62"/>
        <v/>
      </c>
      <c r="E577" s="288" t="str">
        <f t="shared" si="61"/>
        <v/>
      </c>
    </row>
    <row r="578" spans="2:5" x14ac:dyDescent="0.25">
      <c r="B578" s="109"/>
      <c r="C578">
        <v>23</v>
      </c>
      <c r="D578" s="285" t="str">
        <f t="shared" si="62"/>
        <v/>
      </c>
      <c r="E578" s="288" t="str">
        <f t="shared" si="61"/>
        <v/>
      </c>
    </row>
    <row r="579" spans="2:5" x14ac:dyDescent="0.25">
      <c r="B579" s="109"/>
      <c r="C579">
        <v>24</v>
      </c>
      <c r="D579" s="285" t="str">
        <f t="shared" si="62"/>
        <v/>
      </c>
      <c r="E579" s="288" t="str">
        <f t="shared" si="61"/>
        <v/>
      </c>
    </row>
    <row r="580" spans="2:5" x14ac:dyDescent="0.25">
      <c r="B580" s="109"/>
      <c r="C580">
        <v>25</v>
      </c>
      <c r="D580" s="285" t="str">
        <f t="shared" si="62"/>
        <v/>
      </c>
      <c r="E580" s="288" t="str">
        <f t="shared" si="61"/>
        <v/>
      </c>
    </row>
    <row r="581" spans="2:5" x14ac:dyDescent="0.25">
      <c r="B581" s="109"/>
      <c r="C581">
        <v>26</v>
      </c>
      <c r="D581" s="285" t="str">
        <f t="shared" si="62"/>
        <v/>
      </c>
      <c r="E581" s="288" t="str">
        <f t="shared" si="61"/>
        <v/>
      </c>
    </row>
    <row r="582" spans="2:5" x14ac:dyDescent="0.25">
      <c r="B582" s="109"/>
      <c r="C582">
        <v>27</v>
      </c>
      <c r="D582" s="285" t="str">
        <f t="shared" si="62"/>
        <v/>
      </c>
      <c r="E582" s="288" t="str">
        <f t="shared" si="61"/>
        <v/>
      </c>
    </row>
    <row r="583" spans="2:5" x14ac:dyDescent="0.25">
      <c r="B583" s="109"/>
      <c r="C583">
        <v>28</v>
      </c>
      <c r="D583" s="285" t="str">
        <f t="shared" si="62"/>
        <v/>
      </c>
      <c r="E583" s="288" t="str">
        <f t="shared" si="61"/>
        <v/>
      </c>
    </row>
    <row r="584" spans="2:5" x14ac:dyDescent="0.25">
      <c r="B584" s="109"/>
      <c r="C584">
        <v>29</v>
      </c>
      <c r="D584" s="285" t="str">
        <f t="shared" si="62"/>
        <v/>
      </c>
      <c r="E584" s="288" t="str">
        <f t="shared" si="61"/>
        <v/>
      </c>
    </row>
    <row r="585" spans="2:5" x14ac:dyDescent="0.25">
      <c r="B585" s="109"/>
      <c r="C585">
        <v>30</v>
      </c>
      <c r="D585" s="285" t="str">
        <f t="shared" si="62"/>
        <v/>
      </c>
      <c r="E585" s="288" t="str">
        <f t="shared" si="61"/>
        <v/>
      </c>
    </row>
    <row r="586" spans="2:5" x14ac:dyDescent="0.25">
      <c r="B586" s="109"/>
      <c r="C586">
        <v>31</v>
      </c>
      <c r="D586" s="285" t="str">
        <f t="shared" si="62"/>
        <v/>
      </c>
      <c r="E586" s="288" t="str">
        <f t="shared" si="61"/>
        <v/>
      </c>
    </row>
    <row r="587" spans="2:5" x14ac:dyDescent="0.25">
      <c r="B587" s="109"/>
      <c r="C587">
        <v>32</v>
      </c>
      <c r="D587" s="285" t="str">
        <f t="shared" si="62"/>
        <v/>
      </c>
      <c r="E587" s="288" t="str">
        <f t="shared" si="61"/>
        <v/>
      </c>
    </row>
    <row r="588" spans="2:5" x14ac:dyDescent="0.25">
      <c r="B588" s="109"/>
      <c r="C588">
        <v>33</v>
      </c>
      <c r="D588" s="285" t="str">
        <f t="shared" si="62"/>
        <v/>
      </c>
      <c r="E588" s="288" t="str">
        <f t="shared" si="61"/>
        <v/>
      </c>
    </row>
    <row r="589" spans="2:5" x14ac:dyDescent="0.25">
      <c r="B589" s="109"/>
      <c r="C589">
        <v>34</v>
      </c>
      <c r="D589" s="285" t="str">
        <f t="shared" si="62"/>
        <v/>
      </c>
      <c r="E589" s="288" t="str">
        <f t="shared" si="61"/>
        <v/>
      </c>
    </row>
    <row r="590" spans="2:5" x14ac:dyDescent="0.25">
      <c r="B590" s="109"/>
      <c r="C590">
        <v>35</v>
      </c>
      <c r="D590" s="285" t="str">
        <f t="shared" si="62"/>
        <v/>
      </c>
      <c r="E590" s="288" t="str">
        <f t="shared" si="61"/>
        <v/>
      </c>
    </row>
    <row r="591" spans="2:5" x14ac:dyDescent="0.25">
      <c r="B591" s="109"/>
      <c r="C591">
        <v>36</v>
      </c>
      <c r="D591" s="285" t="str">
        <f t="shared" si="62"/>
        <v/>
      </c>
      <c r="E591" s="288" t="str">
        <f t="shared" si="61"/>
        <v/>
      </c>
    </row>
    <row r="592" spans="2:5" x14ac:dyDescent="0.25">
      <c r="B592" s="109"/>
      <c r="C592">
        <v>37</v>
      </c>
      <c r="D592" s="285" t="str">
        <f t="shared" si="62"/>
        <v/>
      </c>
      <c r="E592" s="288" t="str">
        <f t="shared" si="61"/>
        <v/>
      </c>
    </row>
    <row r="593" spans="2:5" x14ac:dyDescent="0.25">
      <c r="B593" s="109"/>
      <c r="C593">
        <v>38</v>
      </c>
      <c r="D593" s="285" t="str">
        <f t="shared" si="62"/>
        <v/>
      </c>
      <c r="E593" s="288" t="str">
        <f t="shared" si="61"/>
        <v/>
      </c>
    </row>
    <row r="594" spans="2:5" x14ac:dyDescent="0.25">
      <c r="B594" s="109"/>
      <c r="C594">
        <v>39</v>
      </c>
      <c r="D594" s="285" t="str">
        <f t="shared" si="62"/>
        <v/>
      </c>
      <c r="E594" s="288" t="str">
        <f t="shared" si="61"/>
        <v/>
      </c>
    </row>
    <row r="595" spans="2:5" x14ac:dyDescent="0.25">
      <c r="B595" s="109"/>
      <c r="C595">
        <v>40</v>
      </c>
      <c r="D595" s="285" t="str">
        <f t="shared" si="62"/>
        <v/>
      </c>
      <c r="E595" s="288" t="str">
        <f t="shared" si="61"/>
        <v/>
      </c>
    </row>
    <row r="596" spans="2:5" x14ac:dyDescent="0.25">
      <c r="B596" s="109"/>
      <c r="C596">
        <v>41</v>
      </c>
      <c r="D596" s="285" t="str">
        <f t="shared" si="62"/>
        <v/>
      </c>
      <c r="E596" s="288" t="str">
        <f t="shared" si="61"/>
        <v/>
      </c>
    </row>
    <row r="597" spans="2:5" x14ac:dyDescent="0.25">
      <c r="B597" s="109"/>
      <c r="C597">
        <v>42</v>
      </c>
      <c r="D597" s="285" t="str">
        <f t="shared" si="62"/>
        <v/>
      </c>
      <c r="E597" s="288" t="str">
        <f t="shared" si="61"/>
        <v/>
      </c>
    </row>
    <row r="598" spans="2:5" x14ac:dyDescent="0.25">
      <c r="B598" s="109"/>
      <c r="C598">
        <v>43</v>
      </c>
      <c r="D598" s="285" t="str">
        <f t="shared" si="62"/>
        <v/>
      </c>
      <c r="E598" s="288" t="str">
        <f t="shared" si="61"/>
        <v/>
      </c>
    </row>
    <row r="599" spans="2:5" x14ac:dyDescent="0.25">
      <c r="B599" s="109"/>
      <c r="C599">
        <v>44</v>
      </c>
      <c r="D599" s="285" t="str">
        <f t="shared" si="62"/>
        <v/>
      </c>
      <c r="E599" s="288" t="str">
        <f t="shared" si="61"/>
        <v/>
      </c>
    </row>
    <row r="600" spans="2:5" x14ac:dyDescent="0.25">
      <c r="B600" s="109"/>
      <c r="C600">
        <v>45</v>
      </c>
      <c r="D600" s="285" t="str">
        <f t="shared" si="62"/>
        <v/>
      </c>
      <c r="E600" s="288" t="str">
        <f t="shared" si="61"/>
        <v/>
      </c>
    </row>
    <row r="601" spans="2:5" x14ac:dyDescent="0.25">
      <c r="B601" s="109"/>
      <c r="C601">
        <v>46</v>
      </c>
      <c r="D601" s="285" t="str">
        <f t="shared" si="62"/>
        <v/>
      </c>
      <c r="E601" s="288" t="str">
        <f t="shared" si="61"/>
        <v/>
      </c>
    </row>
    <row r="602" spans="2:5" x14ac:dyDescent="0.25">
      <c r="B602" s="109"/>
      <c r="C602">
        <v>47</v>
      </c>
      <c r="D602" s="285" t="str">
        <f t="shared" si="62"/>
        <v/>
      </c>
      <c r="E602" s="288" t="str">
        <f t="shared" si="61"/>
        <v/>
      </c>
    </row>
    <row r="603" spans="2:5" x14ac:dyDescent="0.25">
      <c r="B603" s="109"/>
      <c r="C603">
        <v>48</v>
      </c>
      <c r="D603" s="285" t="str">
        <f t="shared" si="62"/>
        <v/>
      </c>
      <c r="E603" s="288" t="str">
        <f t="shared" si="61"/>
        <v/>
      </c>
    </row>
    <row r="604" spans="2:5" x14ac:dyDescent="0.25">
      <c r="B604" s="109"/>
      <c r="C604">
        <v>49</v>
      </c>
      <c r="D604" s="285" t="str">
        <f t="shared" si="62"/>
        <v/>
      </c>
      <c r="E604" s="288" t="str">
        <f t="shared" si="61"/>
        <v/>
      </c>
    </row>
    <row r="605" spans="2:5" x14ac:dyDescent="0.25">
      <c r="B605" s="109"/>
      <c r="C605">
        <v>50</v>
      </c>
      <c r="D605" s="285" t="str">
        <f t="shared" si="62"/>
        <v/>
      </c>
      <c r="E605" s="288" t="str">
        <f t="shared" si="61"/>
        <v/>
      </c>
    </row>
    <row r="606" spans="2:5" x14ac:dyDescent="0.25">
      <c r="B606" s="109"/>
      <c r="C606">
        <v>51</v>
      </c>
      <c r="D606" s="285" t="str">
        <f t="shared" si="62"/>
        <v/>
      </c>
      <c r="E606" s="288" t="str">
        <f t="shared" si="61"/>
        <v/>
      </c>
    </row>
    <row r="607" spans="2:5" x14ac:dyDescent="0.25">
      <c r="B607" s="109"/>
      <c r="C607">
        <v>52</v>
      </c>
      <c r="D607" s="285" t="str">
        <f t="shared" si="62"/>
        <v/>
      </c>
      <c r="E607" s="288" t="str">
        <f t="shared" si="61"/>
        <v/>
      </c>
    </row>
    <row r="608" spans="2:5" x14ac:dyDescent="0.25">
      <c r="B608" s="109"/>
      <c r="C608">
        <v>53</v>
      </c>
      <c r="D608" s="285" t="str">
        <f t="shared" si="62"/>
        <v/>
      </c>
      <c r="E608" s="288" t="str">
        <f t="shared" si="61"/>
        <v/>
      </c>
    </row>
    <row r="609" spans="2:6" x14ac:dyDescent="0.25">
      <c r="B609" s="109"/>
      <c r="C609" s="109" t="s">
        <v>221</v>
      </c>
      <c r="D609" s="291"/>
      <c r="E609" s="292"/>
      <c r="F609" s="156" t="s">
        <v>234</v>
      </c>
    </row>
    <row r="610" spans="2:6" x14ac:dyDescent="0.25">
      <c r="B610" s="109"/>
      <c r="C610" s="109" t="s">
        <v>222</v>
      </c>
      <c r="D610" s="291"/>
      <c r="E610" s="292"/>
    </row>
    <row r="611" spans="2:6" x14ac:dyDescent="0.25">
      <c r="B611" s="109"/>
      <c r="C611" s="109" t="s">
        <v>223</v>
      </c>
      <c r="D611" s="291"/>
      <c r="E611" s="292"/>
    </row>
    <row r="612" spans="2:6" x14ac:dyDescent="0.25">
      <c r="B612" s="109"/>
      <c r="C612" s="109" t="s">
        <v>224</v>
      </c>
      <c r="D612" s="291"/>
      <c r="E612" s="292"/>
    </row>
    <row r="613" spans="2:6" x14ac:dyDescent="0.25">
      <c r="B613" s="109"/>
      <c r="C613" s="109" t="s">
        <v>225</v>
      </c>
      <c r="D613" s="291"/>
      <c r="E613" s="292"/>
    </row>
    <row r="614" spans="2:6" x14ac:dyDescent="0.25">
      <c r="B614" s="282" t="s">
        <v>203</v>
      </c>
      <c r="C614" s="283">
        <v>1</v>
      </c>
      <c r="D614" s="285">
        <f>D406</f>
        <v>0</v>
      </c>
      <c r="E614" s="288">
        <f>IF(D614&lt;&gt;"",D$408,"")</f>
        <v>0</v>
      </c>
    </row>
    <row r="615" spans="2:6" x14ac:dyDescent="0.25">
      <c r="B615" s="109"/>
      <c r="C615">
        <v>2</v>
      </c>
      <c r="D615" s="285" t="str">
        <f>IF($C615&lt;=D$407,D614+7,"")</f>
        <v/>
      </c>
      <c r="E615" s="288" t="str">
        <f t="shared" ref="E615:E666" si="63">IF(D615&lt;&gt;"",D$408,"")</f>
        <v/>
      </c>
    </row>
    <row r="616" spans="2:6" x14ac:dyDescent="0.25">
      <c r="B616" s="109"/>
      <c r="C616">
        <v>3</v>
      </c>
      <c r="D616" s="285" t="str">
        <f t="shared" ref="D616:D666" si="64">IF($C616&lt;=D$407,D615+7,"")</f>
        <v/>
      </c>
      <c r="E616" s="288" t="str">
        <f t="shared" si="63"/>
        <v/>
      </c>
    </row>
    <row r="617" spans="2:6" x14ac:dyDescent="0.25">
      <c r="B617" s="109"/>
      <c r="C617">
        <v>4</v>
      </c>
      <c r="D617" s="285" t="str">
        <f t="shared" si="64"/>
        <v/>
      </c>
      <c r="E617" s="288" t="str">
        <f t="shared" si="63"/>
        <v/>
      </c>
    </row>
    <row r="618" spans="2:6" x14ac:dyDescent="0.25">
      <c r="B618" s="109"/>
      <c r="C618">
        <v>5</v>
      </c>
      <c r="D618" s="285" t="str">
        <f t="shared" si="64"/>
        <v/>
      </c>
      <c r="E618" s="288" t="str">
        <f t="shared" si="63"/>
        <v/>
      </c>
    </row>
    <row r="619" spans="2:6" x14ac:dyDescent="0.25">
      <c r="B619" s="109"/>
      <c r="C619">
        <v>6</v>
      </c>
      <c r="D619" s="285" t="str">
        <f t="shared" si="64"/>
        <v/>
      </c>
      <c r="E619" s="288" t="str">
        <f t="shared" si="63"/>
        <v/>
      </c>
    </row>
    <row r="620" spans="2:6" x14ac:dyDescent="0.25">
      <c r="B620" s="109"/>
      <c r="C620">
        <v>7</v>
      </c>
      <c r="D620" s="285" t="str">
        <f t="shared" si="64"/>
        <v/>
      </c>
      <c r="E620" s="288" t="str">
        <f t="shared" si="63"/>
        <v/>
      </c>
    </row>
    <row r="621" spans="2:6" x14ac:dyDescent="0.25">
      <c r="B621" s="109"/>
      <c r="C621">
        <v>8</v>
      </c>
      <c r="D621" s="285" t="str">
        <f t="shared" si="64"/>
        <v/>
      </c>
      <c r="E621" s="288" t="str">
        <f t="shared" si="63"/>
        <v/>
      </c>
    </row>
    <row r="622" spans="2:6" x14ac:dyDescent="0.25">
      <c r="B622" s="109"/>
      <c r="C622">
        <v>9</v>
      </c>
      <c r="D622" s="285" t="str">
        <f t="shared" si="64"/>
        <v/>
      </c>
      <c r="E622" s="288" t="str">
        <f t="shared" si="63"/>
        <v/>
      </c>
    </row>
    <row r="623" spans="2:6" x14ac:dyDescent="0.25">
      <c r="B623" s="109"/>
      <c r="C623">
        <v>10</v>
      </c>
      <c r="D623" s="285" t="str">
        <f t="shared" si="64"/>
        <v/>
      </c>
      <c r="E623" s="288" t="str">
        <f t="shared" si="63"/>
        <v/>
      </c>
    </row>
    <row r="624" spans="2:6" x14ac:dyDescent="0.25">
      <c r="B624" s="109"/>
      <c r="C624">
        <v>11</v>
      </c>
      <c r="D624" s="285" t="str">
        <f t="shared" si="64"/>
        <v/>
      </c>
      <c r="E624" s="288" t="str">
        <f t="shared" si="63"/>
        <v/>
      </c>
    </row>
    <row r="625" spans="2:5" x14ac:dyDescent="0.25">
      <c r="B625" s="109"/>
      <c r="C625">
        <v>12</v>
      </c>
      <c r="D625" s="285" t="str">
        <f t="shared" si="64"/>
        <v/>
      </c>
      <c r="E625" s="288" t="str">
        <f t="shared" si="63"/>
        <v/>
      </c>
    </row>
    <row r="626" spans="2:5" x14ac:dyDescent="0.25">
      <c r="B626" s="109"/>
      <c r="C626">
        <v>13</v>
      </c>
      <c r="D626" s="285" t="str">
        <f t="shared" si="64"/>
        <v/>
      </c>
      <c r="E626" s="288" t="str">
        <f t="shared" si="63"/>
        <v/>
      </c>
    </row>
    <row r="627" spans="2:5" x14ac:dyDescent="0.25">
      <c r="B627" s="109"/>
      <c r="C627">
        <v>14</v>
      </c>
      <c r="D627" s="285" t="str">
        <f t="shared" si="64"/>
        <v/>
      </c>
      <c r="E627" s="288" t="str">
        <f t="shared" si="63"/>
        <v/>
      </c>
    </row>
    <row r="628" spans="2:5" x14ac:dyDescent="0.25">
      <c r="B628" s="109"/>
      <c r="C628">
        <v>15</v>
      </c>
      <c r="D628" s="285" t="str">
        <f t="shared" si="64"/>
        <v/>
      </c>
      <c r="E628" s="288" t="str">
        <f t="shared" si="63"/>
        <v/>
      </c>
    </row>
    <row r="629" spans="2:5" x14ac:dyDescent="0.25">
      <c r="B629" s="109"/>
      <c r="C629">
        <v>16</v>
      </c>
      <c r="D629" s="285" t="str">
        <f t="shared" si="64"/>
        <v/>
      </c>
      <c r="E629" s="288" t="str">
        <f t="shared" si="63"/>
        <v/>
      </c>
    </row>
    <row r="630" spans="2:5" x14ac:dyDescent="0.25">
      <c r="B630" s="109"/>
      <c r="C630">
        <v>17</v>
      </c>
      <c r="D630" s="285" t="str">
        <f t="shared" si="64"/>
        <v/>
      </c>
      <c r="E630" s="288" t="str">
        <f t="shared" si="63"/>
        <v/>
      </c>
    </row>
    <row r="631" spans="2:5" x14ac:dyDescent="0.25">
      <c r="B631" s="109"/>
      <c r="C631">
        <v>18</v>
      </c>
      <c r="D631" s="285" t="str">
        <f t="shared" si="64"/>
        <v/>
      </c>
      <c r="E631" s="288" t="str">
        <f t="shared" si="63"/>
        <v/>
      </c>
    </row>
    <row r="632" spans="2:5" x14ac:dyDescent="0.25">
      <c r="B632" s="109"/>
      <c r="C632">
        <v>19</v>
      </c>
      <c r="D632" s="285" t="str">
        <f t="shared" si="64"/>
        <v/>
      </c>
      <c r="E632" s="288" t="str">
        <f t="shared" si="63"/>
        <v/>
      </c>
    </row>
    <row r="633" spans="2:5" x14ac:dyDescent="0.25">
      <c r="B633" s="109"/>
      <c r="C633">
        <v>20</v>
      </c>
      <c r="D633" s="285" t="str">
        <f t="shared" si="64"/>
        <v/>
      </c>
      <c r="E633" s="288" t="str">
        <f t="shared" si="63"/>
        <v/>
      </c>
    </row>
    <row r="634" spans="2:5" x14ac:dyDescent="0.25">
      <c r="B634" s="109"/>
      <c r="C634">
        <v>21</v>
      </c>
      <c r="D634" s="285" t="str">
        <f t="shared" si="64"/>
        <v/>
      </c>
      <c r="E634" s="288" t="str">
        <f t="shared" si="63"/>
        <v/>
      </c>
    </row>
    <row r="635" spans="2:5" x14ac:dyDescent="0.25">
      <c r="B635" s="109"/>
      <c r="C635">
        <v>22</v>
      </c>
      <c r="D635" s="285" t="str">
        <f t="shared" si="64"/>
        <v/>
      </c>
      <c r="E635" s="288" t="str">
        <f t="shared" si="63"/>
        <v/>
      </c>
    </row>
    <row r="636" spans="2:5" x14ac:dyDescent="0.25">
      <c r="B636" s="109"/>
      <c r="C636">
        <v>23</v>
      </c>
      <c r="D636" s="285" t="str">
        <f t="shared" si="64"/>
        <v/>
      </c>
      <c r="E636" s="288" t="str">
        <f t="shared" si="63"/>
        <v/>
      </c>
    </row>
    <row r="637" spans="2:5" x14ac:dyDescent="0.25">
      <c r="B637" s="109"/>
      <c r="C637">
        <v>24</v>
      </c>
      <c r="D637" s="285" t="str">
        <f t="shared" si="64"/>
        <v/>
      </c>
      <c r="E637" s="288" t="str">
        <f t="shared" si="63"/>
        <v/>
      </c>
    </row>
    <row r="638" spans="2:5" x14ac:dyDescent="0.25">
      <c r="B638" s="109"/>
      <c r="C638">
        <v>25</v>
      </c>
      <c r="D638" s="285" t="str">
        <f t="shared" si="64"/>
        <v/>
      </c>
      <c r="E638" s="288" t="str">
        <f t="shared" si="63"/>
        <v/>
      </c>
    </row>
    <row r="639" spans="2:5" x14ac:dyDescent="0.25">
      <c r="B639" s="109"/>
      <c r="C639">
        <v>26</v>
      </c>
      <c r="D639" s="285" t="str">
        <f t="shared" si="64"/>
        <v/>
      </c>
      <c r="E639" s="288" t="str">
        <f t="shared" si="63"/>
        <v/>
      </c>
    </row>
    <row r="640" spans="2:5" x14ac:dyDescent="0.25">
      <c r="B640" s="109"/>
      <c r="C640">
        <v>27</v>
      </c>
      <c r="D640" s="285" t="str">
        <f t="shared" si="64"/>
        <v/>
      </c>
      <c r="E640" s="288" t="str">
        <f t="shared" si="63"/>
        <v/>
      </c>
    </row>
    <row r="641" spans="2:5" x14ac:dyDescent="0.25">
      <c r="B641" s="109"/>
      <c r="C641">
        <v>28</v>
      </c>
      <c r="D641" s="285" t="str">
        <f t="shared" si="64"/>
        <v/>
      </c>
      <c r="E641" s="288" t="str">
        <f t="shared" si="63"/>
        <v/>
      </c>
    </row>
    <row r="642" spans="2:5" x14ac:dyDescent="0.25">
      <c r="B642" s="109"/>
      <c r="C642">
        <v>29</v>
      </c>
      <c r="D642" s="285" t="str">
        <f t="shared" si="64"/>
        <v/>
      </c>
      <c r="E642" s="288" t="str">
        <f t="shared" si="63"/>
        <v/>
      </c>
    </row>
    <row r="643" spans="2:5" x14ac:dyDescent="0.25">
      <c r="B643" s="109"/>
      <c r="C643">
        <v>30</v>
      </c>
      <c r="D643" s="285" t="str">
        <f t="shared" si="64"/>
        <v/>
      </c>
      <c r="E643" s="288" t="str">
        <f t="shared" si="63"/>
        <v/>
      </c>
    </row>
    <row r="644" spans="2:5" x14ac:dyDescent="0.25">
      <c r="B644" s="109"/>
      <c r="C644">
        <v>31</v>
      </c>
      <c r="D644" s="285" t="str">
        <f t="shared" si="64"/>
        <v/>
      </c>
      <c r="E644" s="288" t="str">
        <f t="shared" si="63"/>
        <v/>
      </c>
    </row>
    <row r="645" spans="2:5" x14ac:dyDescent="0.25">
      <c r="B645" s="109"/>
      <c r="C645">
        <v>32</v>
      </c>
      <c r="D645" s="285" t="str">
        <f t="shared" si="64"/>
        <v/>
      </c>
      <c r="E645" s="288" t="str">
        <f t="shared" si="63"/>
        <v/>
      </c>
    </row>
    <row r="646" spans="2:5" x14ac:dyDescent="0.25">
      <c r="B646" s="109"/>
      <c r="C646">
        <v>33</v>
      </c>
      <c r="D646" s="285" t="str">
        <f t="shared" si="64"/>
        <v/>
      </c>
      <c r="E646" s="288" t="str">
        <f t="shared" si="63"/>
        <v/>
      </c>
    </row>
    <row r="647" spans="2:5" x14ac:dyDescent="0.25">
      <c r="B647" s="109"/>
      <c r="C647">
        <v>34</v>
      </c>
      <c r="D647" s="285" t="str">
        <f t="shared" si="64"/>
        <v/>
      </c>
      <c r="E647" s="288" t="str">
        <f t="shared" si="63"/>
        <v/>
      </c>
    </row>
    <row r="648" spans="2:5" x14ac:dyDescent="0.25">
      <c r="B648" s="109"/>
      <c r="C648">
        <v>35</v>
      </c>
      <c r="D648" s="285" t="str">
        <f t="shared" si="64"/>
        <v/>
      </c>
      <c r="E648" s="288" t="str">
        <f t="shared" si="63"/>
        <v/>
      </c>
    </row>
    <row r="649" spans="2:5" x14ac:dyDescent="0.25">
      <c r="B649" s="109"/>
      <c r="C649">
        <v>36</v>
      </c>
      <c r="D649" s="285" t="str">
        <f t="shared" si="64"/>
        <v/>
      </c>
      <c r="E649" s="288" t="str">
        <f t="shared" si="63"/>
        <v/>
      </c>
    </row>
    <row r="650" spans="2:5" x14ac:dyDescent="0.25">
      <c r="B650" s="109"/>
      <c r="C650">
        <v>37</v>
      </c>
      <c r="D650" s="285" t="str">
        <f t="shared" si="64"/>
        <v/>
      </c>
      <c r="E650" s="288" t="str">
        <f t="shared" si="63"/>
        <v/>
      </c>
    </row>
    <row r="651" spans="2:5" x14ac:dyDescent="0.25">
      <c r="B651" s="109"/>
      <c r="C651">
        <v>38</v>
      </c>
      <c r="D651" s="285" t="str">
        <f t="shared" si="64"/>
        <v/>
      </c>
      <c r="E651" s="288" t="str">
        <f t="shared" si="63"/>
        <v/>
      </c>
    </row>
    <row r="652" spans="2:5" x14ac:dyDescent="0.25">
      <c r="B652" s="109"/>
      <c r="C652">
        <v>39</v>
      </c>
      <c r="D652" s="285" t="str">
        <f t="shared" si="64"/>
        <v/>
      </c>
      <c r="E652" s="288" t="str">
        <f t="shared" si="63"/>
        <v/>
      </c>
    </row>
    <row r="653" spans="2:5" x14ac:dyDescent="0.25">
      <c r="B653" s="109"/>
      <c r="C653">
        <v>40</v>
      </c>
      <c r="D653" s="285" t="str">
        <f t="shared" si="64"/>
        <v/>
      </c>
      <c r="E653" s="288" t="str">
        <f t="shared" si="63"/>
        <v/>
      </c>
    </row>
    <row r="654" spans="2:5" x14ac:dyDescent="0.25">
      <c r="B654" s="109"/>
      <c r="C654">
        <v>41</v>
      </c>
      <c r="D654" s="285" t="str">
        <f t="shared" si="64"/>
        <v/>
      </c>
      <c r="E654" s="288" t="str">
        <f t="shared" si="63"/>
        <v/>
      </c>
    </row>
    <row r="655" spans="2:5" x14ac:dyDescent="0.25">
      <c r="B655" s="109"/>
      <c r="C655">
        <v>42</v>
      </c>
      <c r="D655" s="285" t="str">
        <f t="shared" si="64"/>
        <v/>
      </c>
      <c r="E655" s="288" t="str">
        <f t="shared" si="63"/>
        <v/>
      </c>
    </row>
    <row r="656" spans="2:5" x14ac:dyDescent="0.25">
      <c r="B656" s="109"/>
      <c r="C656">
        <v>43</v>
      </c>
      <c r="D656" s="285" t="str">
        <f t="shared" si="64"/>
        <v/>
      </c>
      <c r="E656" s="288" t="str">
        <f t="shared" si="63"/>
        <v/>
      </c>
    </row>
    <row r="657" spans="2:6" x14ac:dyDescent="0.25">
      <c r="B657" s="109"/>
      <c r="C657">
        <v>44</v>
      </c>
      <c r="D657" s="285" t="str">
        <f t="shared" si="64"/>
        <v/>
      </c>
      <c r="E657" s="288" t="str">
        <f t="shared" si="63"/>
        <v/>
      </c>
    </row>
    <row r="658" spans="2:6" x14ac:dyDescent="0.25">
      <c r="B658" s="109"/>
      <c r="C658">
        <v>45</v>
      </c>
      <c r="D658" s="285" t="str">
        <f t="shared" si="64"/>
        <v/>
      </c>
      <c r="E658" s="288" t="str">
        <f t="shared" si="63"/>
        <v/>
      </c>
    </row>
    <row r="659" spans="2:6" x14ac:dyDescent="0.25">
      <c r="B659" s="109"/>
      <c r="C659">
        <v>46</v>
      </c>
      <c r="D659" s="285" t="str">
        <f t="shared" si="64"/>
        <v/>
      </c>
      <c r="E659" s="288" t="str">
        <f t="shared" si="63"/>
        <v/>
      </c>
    </row>
    <row r="660" spans="2:6" x14ac:dyDescent="0.25">
      <c r="B660" s="109"/>
      <c r="C660">
        <v>47</v>
      </c>
      <c r="D660" s="285" t="str">
        <f t="shared" si="64"/>
        <v/>
      </c>
      <c r="E660" s="288" t="str">
        <f t="shared" si="63"/>
        <v/>
      </c>
    </row>
    <row r="661" spans="2:6" x14ac:dyDescent="0.25">
      <c r="B661" s="109"/>
      <c r="C661">
        <v>48</v>
      </c>
      <c r="D661" s="285" t="str">
        <f t="shared" si="64"/>
        <v/>
      </c>
      <c r="E661" s="288" t="str">
        <f t="shared" si="63"/>
        <v/>
      </c>
    </row>
    <row r="662" spans="2:6" x14ac:dyDescent="0.25">
      <c r="B662" s="109"/>
      <c r="C662">
        <v>49</v>
      </c>
      <c r="D662" s="285" t="str">
        <f t="shared" si="64"/>
        <v/>
      </c>
      <c r="E662" s="288" t="str">
        <f t="shared" si="63"/>
        <v/>
      </c>
    </row>
    <row r="663" spans="2:6" x14ac:dyDescent="0.25">
      <c r="B663" s="109"/>
      <c r="C663">
        <v>50</v>
      </c>
      <c r="D663" s="285" t="str">
        <f t="shared" si="64"/>
        <v/>
      </c>
      <c r="E663" s="288" t="str">
        <f t="shared" si="63"/>
        <v/>
      </c>
    </row>
    <row r="664" spans="2:6" x14ac:dyDescent="0.25">
      <c r="B664" s="109"/>
      <c r="C664">
        <v>51</v>
      </c>
      <c r="D664" s="285" t="str">
        <f t="shared" si="64"/>
        <v/>
      </c>
      <c r="E664" s="288" t="str">
        <f t="shared" si="63"/>
        <v/>
      </c>
    </row>
    <row r="665" spans="2:6" x14ac:dyDescent="0.25">
      <c r="B665" s="109"/>
      <c r="C665">
        <v>52</v>
      </c>
      <c r="D665" s="285" t="str">
        <f t="shared" si="64"/>
        <v/>
      </c>
      <c r="E665" s="288" t="str">
        <f t="shared" si="63"/>
        <v/>
      </c>
    </row>
    <row r="666" spans="2:6" x14ac:dyDescent="0.25">
      <c r="B666" s="109"/>
      <c r="C666">
        <v>53</v>
      </c>
      <c r="D666" s="285" t="str">
        <f t="shared" si="64"/>
        <v/>
      </c>
      <c r="E666" s="288" t="str">
        <f t="shared" si="63"/>
        <v/>
      </c>
    </row>
    <row r="667" spans="2:6" x14ac:dyDescent="0.25">
      <c r="B667" s="109"/>
      <c r="C667" s="109" t="s">
        <v>221</v>
      </c>
      <c r="D667" s="291"/>
      <c r="E667" s="292"/>
      <c r="F667" s="156" t="s">
        <v>233</v>
      </c>
    </row>
    <row r="668" spans="2:6" x14ac:dyDescent="0.25">
      <c r="B668" s="109"/>
      <c r="C668" s="109" t="s">
        <v>222</v>
      </c>
      <c r="D668" s="291"/>
      <c r="E668" s="292"/>
    </row>
    <row r="669" spans="2:6" x14ac:dyDescent="0.25">
      <c r="B669" s="109"/>
      <c r="C669" s="109" t="s">
        <v>223</v>
      </c>
      <c r="D669" s="291"/>
      <c r="E669" s="292"/>
    </row>
    <row r="670" spans="2:6" x14ac:dyDescent="0.25">
      <c r="B670" s="109"/>
      <c r="C670" s="109" t="s">
        <v>224</v>
      </c>
      <c r="D670" s="291"/>
      <c r="E670" s="292"/>
    </row>
    <row r="671" spans="2:6" x14ac:dyDescent="0.25">
      <c r="B671" s="109"/>
      <c r="C671" s="109" t="s">
        <v>225</v>
      </c>
      <c r="D671" s="291"/>
      <c r="E671" s="292"/>
    </row>
    <row r="672" spans="2:6" x14ac:dyDescent="0.25">
      <c r="B672" s="282" t="s">
        <v>204</v>
      </c>
      <c r="C672" s="283">
        <v>1</v>
      </c>
      <c r="D672" s="285">
        <f>D411</f>
        <v>0</v>
      </c>
      <c r="E672" s="288">
        <f>IF(D672&lt;&gt;"",D$413,"")</f>
        <v>0</v>
      </c>
    </row>
    <row r="673" spans="2:5" x14ac:dyDescent="0.25">
      <c r="B673" s="109"/>
      <c r="C673">
        <v>2</v>
      </c>
      <c r="D673" s="285" t="str">
        <f>IF($C673&lt;=D$412,D672+7,"")</f>
        <v/>
      </c>
      <c r="E673" s="288" t="str">
        <f t="shared" ref="E673:E724" si="65">IF(D673&lt;&gt;"",D$413,"")</f>
        <v/>
      </c>
    </row>
    <row r="674" spans="2:5" x14ac:dyDescent="0.25">
      <c r="B674" s="109"/>
      <c r="C674">
        <v>3</v>
      </c>
      <c r="D674" s="285" t="str">
        <f t="shared" ref="D674:D724" si="66">IF($C674&lt;=D$412,D673+7,"")</f>
        <v/>
      </c>
      <c r="E674" s="288" t="str">
        <f t="shared" si="65"/>
        <v/>
      </c>
    </row>
    <row r="675" spans="2:5" x14ac:dyDescent="0.25">
      <c r="B675" s="109"/>
      <c r="C675">
        <v>4</v>
      </c>
      <c r="D675" s="285" t="str">
        <f t="shared" si="66"/>
        <v/>
      </c>
      <c r="E675" s="288" t="str">
        <f t="shared" si="65"/>
        <v/>
      </c>
    </row>
    <row r="676" spans="2:5" x14ac:dyDescent="0.25">
      <c r="B676" s="109"/>
      <c r="C676">
        <v>5</v>
      </c>
      <c r="D676" s="285" t="str">
        <f t="shared" si="66"/>
        <v/>
      </c>
      <c r="E676" s="288" t="str">
        <f t="shared" si="65"/>
        <v/>
      </c>
    </row>
    <row r="677" spans="2:5" x14ac:dyDescent="0.25">
      <c r="B677" s="109"/>
      <c r="C677">
        <v>6</v>
      </c>
      <c r="D677" s="285" t="str">
        <f t="shared" si="66"/>
        <v/>
      </c>
      <c r="E677" s="288" t="str">
        <f t="shared" si="65"/>
        <v/>
      </c>
    </row>
    <row r="678" spans="2:5" x14ac:dyDescent="0.25">
      <c r="B678" s="109"/>
      <c r="C678">
        <v>7</v>
      </c>
      <c r="D678" s="285" t="str">
        <f t="shared" si="66"/>
        <v/>
      </c>
      <c r="E678" s="288" t="str">
        <f t="shared" si="65"/>
        <v/>
      </c>
    </row>
    <row r="679" spans="2:5" x14ac:dyDescent="0.25">
      <c r="B679" s="109"/>
      <c r="C679">
        <v>8</v>
      </c>
      <c r="D679" s="285" t="str">
        <f t="shared" si="66"/>
        <v/>
      </c>
      <c r="E679" s="288" t="str">
        <f t="shared" si="65"/>
        <v/>
      </c>
    </row>
    <row r="680" spans="2:5" x14ac:dyDescent="0.25">
      <c r="B680" s="109"/>
      <c r="C680">
        <v>9</v>
      </c>
      <c r="D680" s="285" t="str">
        <f t="shared" si="66"/>
        <v/>
      </c>
      <c r="E680" s="288" t="str">
        <f t="shared" si="65"/>
        <v/>
      </c>
    </row>
    <row r="681" spans="2:5" x14ac:dyDescent="0.25">
      <c r="B681" s="109"/>
      <c r="C681">
        <v>10</v>
      </c>
      <c r="D681" s="285" t="str">
        <f t="shared" si="66"/>
        <v/>
      </c>
      <c r="E681" s="288" t="str">
        <f t="shared" si="65"/>
        <v/>
      </c>
    </row>
    <row r="682" spans="2:5" x14ac:dyDescent="0.25">
      <c r="B682" s="109"/>
      <c r="C682">
        <v>11</v>
      </c>
      <c r="D682" s="285" t="str">
        <f t="shared" si="66"/>
        <v/>
      </c>
      <c r="E682" s="288" t="str">
        <f t="shared" si="65"/>
        <v/>
      </c>
    </row>
    <row r="683" spans="2:5" x14ac:dyDescent="0.25">
      <c r="B683" s="109"/>
      <c r="C683">
        <v>12</v>
      </c>
      <c r="D683" s="285" t="str">
        <f t="shared" si="66"/>
        <v/>
      </c>
      <c r="E683" s="288" t="str">
        <f t="shared" si="65"/>
        <v/>
      </c>
    </row>
    <row r="684" spans="2:5" x14ac:dyDescent="0.25">
      <c r="B684" s="109"/>
      <c r="C684">
        <v>13</v>
      </c>
      <c r="D684" s="285" t="str">
        <f t="shared" si="66"/>
        <v/>
      </c>
      <c r="E684" s="288" t="str">
        <f t="shared" si="65"/>
        <v/>
      </c>
    </row>
    <row r="685" spans="2:5" x14ac:dyDescent="0.25">
      <c r="B685" s="109"/>
      <c r="C685">
        <v>14</v>
      </c>
      <c r="D685" s="285" t="str">
        <f t="shared" si="66"/>
        <v/>
      </c>
      <c r="E685" s="288" t="str">
        <f t="shared" si="65"/>
        <v/>
      </c>
    </row>
    <row r="686" spans="2:5" x14ac:dyDescent="0.25">
      <c r="B686" s="109"/>
      <c r="C686">
        <v>15</v>
      </c>
      <c r="D686" s="285" t="str">
        <f t="shared" si="66"/>
        <v/>
      </c>
      <c r="E686" s="288" t="str">
        <f t="shared" si="65"/>
        <v/>
      </c>
    </row>
    <row r="687" spans="2:5" x14ac:dyDescent="0.25">
      <c r="B687" s="109"/>
      <c r="C687">
        <v>16</v>
      </c>
      <c r="D687" s="285" t="str">
        <f t="shared" si="66"/>
        <v/>
      </c>
      <c r="E687" s="288" t="str">
        <f t="shared" si="65"/>
        <v/>
      </c>
    </row>
    <row r="688" spans="2:5" x14ac:dyDescent="0.25">
      <c r="B688" s="109"/>
      <c r="C688">
        <v>17</v>
      </c>
      <c r="D688" s="285" t="str">
        <f t="shared" si="66"/>
        <v/>
      </c>
      <c r="E688" s="288" t="str">
        <f t="shared" si="65"/>
        <v/>
      </c>
    </row>
    <row r="689" spans="2:5" x14ac:dyDescent="0.25">
      <c r="B689" s="109"/>
      <c r="C689">
        <v>18</v>
      </c>
      <c r="D689" s="285" t="str">
        <f t="shared" si="66"/>
        <v/>
      </c>
      <c r="E689" s="288" t="str">
        <f t="shared" si="65"/>
        <v/>
      </c>
    </row>
    <row r="690" spans="2:5" x14ac:dyDescent="0.25">
      <c r="B690" s="109"/>
      <c r="C690">
        <v>19</v>
      </c>
      <c r="D690" s="285" t="str">
        <f t="shared" si="66"/>
        <v/>
      </c>
      <c r="E690" s="288" t="str">
        <f t="shared" si="65"/>
        <v/>
      </c>
    </row>
    <row r="691" spans="2:5" x14ac:dyDescent="0.25">
      <c r="B691" s="109"/>
      <c r="C691">
        <v>20</v>
      </c>
      <c r="D691" s="285" t="str">
        <f t="shared" si="66"/>
        <v/>
      </c>
      <c r="E691" s="288" t="str">
        <f t="shared" si="65"/>
        <v/>
      </c>
    </row>
    <row r="692" spans="2:5" x14ac:dyDescent="0.25">
      <c r="B692" s="109"/>
      <c r="C692">
        <v>21</v>
      </c>
      <c r="D692" s="285" t="str">
        <f t="shared" si="66"/>
        <v/>
      </c>
      <c r="E692" s="288" t="str">
        <f t="shared" si="65"/>
        <v/>
      </c>
    </row>
    <row r="693" spans="2:5" x14ac:dyDescent="0.25">
      <c r="B693" s="109"/>
      <c r="C693">
        <v>22</v>
      </c>
      <c r="D693" s="285" t="str">
        <f t="shared" si="66"/>
        <v/>
      </c>
      <c r="E693" s="288" t="str">
        <f t="shared" si="65"/>
        <v/>
      </c>
    </row>
    <row r="694" spans="2:5" x14ac:dyDescent="0.25">
      <c r="B694" s="109"/>
      <c r="C694">
        <v>23</v>
      </c>
      <c r="D694" s="285" t="str">
        <f t="shared" si="66"/>
        <v/>
      </c>
      <c r="E694" s="288" t="str">
        <f t="shared" si="65"/>
        <v/>
      </c>
    </row>
    <row r="695" spans="2:5" x14ac:dyDescent="0.25">
      <c r="B695" s="109"/>
      <c r="C695">
        <v>24</v>
      </c>
      <c r="D695" s="285" t="str">
        <f t="shared" si="66"/>
        <v/>
      </c>
      <c r="E695" s="288" t="str">
        <f t="shared" si="65"/>
        <v/>
      </c>
    </row>
    <row r="696" spans="2:5" x14ac:dyDescent="0.25">
      <c r="B696" s="109"/>
      <c r="C696">
        <v>25</v>
      </c>
      <c r="D696" s="285" t="str">
        <f t="shared" si="66"/>
        <v/>
      </c>
      <c r="E696" s="288" t="str">
        <f t="shared" si="65"/>
        <v/>
      </c>
    </row>
    <row r="697" spans="2:5" x14ac:dyDescent="0.25">
      <c r="B697" s="109"/>
      <c r="C697">
        <v>26</v>
      </c>
      <c r="D697" s="285" t="str">
        <f t="shared" si="66"/>
        <v/>
      </c>
      <c r="E697" s="288" t="str">
        <f t="shared" si="65"/>
        <v/>
      </c>
    </row>
    <row r="698" spans="2:5" x14ac:dyDescent="0.25">
      <c r="B698" s="109"/>
      <c r="C698">
        <v>27</v>
      </c>
      <c r="D698" s="285" t="str">
        <f t="shared" si="66"/>
        <v/>
      </c>
      <c r="E698" s="288" t="str">
        <f t="shared" si="65"/>
        <v/>
      </c>
    </row>
    <row r="699" spans="2:5" x14ac:dyDescent="0.25">
      <c r="B699" s="109"/>
      <c r="C699">
        <v>28</v>
      </c>
      <c r="D699" s="285" t="str">
        <f t="shared" si="66"/>
        <v/>
      </c>
      <c r="E699" s="288" t="str">
        <f t="shared" si="65"/>
        <v/>
      </c>
    </row>
    <row r="700" spans="2:5" x14ac:dyDescent="0.25">
      <c r="B700" s="109"/>
      <c r="C700">
        <v>29</v>
      </c>
      <c r="D700" s="285" t="str">
        <f t="shared" si="66"/>
        <v/>
      </c>
      <c r="E700" s="288" t="str">
        <f t="shared" si="65"/>
        <v/>
      </c>
    </row>
    <row r="701" spans="2:5" x14ac:dyDescent="0.25">
      <c r="B701" s="109"/>
      <c r="C701">
        <v>30</v>
      </c>
      <c r="D701" s="285" t="str">
        <f t="shared" si="66"/>
        <v/>
      </c>
      <c r="E701" s="288" t="str">
        <f t="shared" si="65"/>
        <v/>
      </c>
    </row>
    <row r="702" spans="2:5" x14ac:dyDescent="0.25">
      <c r="B702" s="109"/>
      <c r="C702">
        <v>31</v>
      </c>
      <c r="D702" s="285" t="str">
        <f t="shared" si="66"/>
        <v/>
      </c>
      <c r="E702" s="288" t="str">
        <f t="shared" si="65"/>
        <v/>
      </c>
    </row>
    <row r="703" spans="2:5" x14ac:dyDescent="0.25">
      <c r="B703" s="109"/>
      <c r="C703">
        <v>32</v>
      </c>
      <c r="D703" s="285" t="str">
        <f t="shared" si="66"/>
        <v/>
      </c>
      <c r="E703" s="288" t="str">
        <f t="shared" si="65"/>
        <v/>
      </c>
    </row>
    <row r="704" spans="2:5" x14ac:dyDescent="0.25">
      <c r="B704" s="109"/>
      <c r="C704">
        <v>33</v>
      </c>
      <c r="D704" s="285" t="str">
        <f t="shared" si="66"/>
        <v/>
      </c>
      <c r="E704" s="288" t="str">
        <f t="shared" si="65"/>
        <v/>
      </c>
    </row>
    <row r="705" spans="2:5" x14ac:dyDescent="0.25">
      <c r="B705" s="109"/>
      <c r="C705">
        <v>34</v>
      </c>
      <c r="D705" s="285" t="str">
        <f t="shared" si="66"/>
        <v/>
      </c>
      <c r="E705" s="288" t="str">
        <f t="shared" si="65"/>
        <v/>
      </c>
    </row>
    <row r="706" spans="2:5" x14ac:dyDescent="0.25">
      <c r="B706" s="109"/>
      <c r="C706">
        <v>35</v>
      </c>
      <c r="D706" s="285" t="str">
        <f t="shared" si="66"/>
        <v/>
      </c>
      <c r="E706" s="288" t="str">
        <f t="shared" si="65"/>
        <v/>
      </c>
    </row>
    <row r="707" spans="2:5" x14ac:dyDescent="0.25">
      <c r="B707" s="109"/>
      <c r="C707">
        <v>36</v>
      </c>
      <c r="D707" s="285" t="str">
        <f t="shared" si="66"/>
        <v/>
      </c>
      <c r="E707" s="288" t="str">
        <f t="shared" si="65"/>
        <v/>
      </c>
    </row>
    <row r="708" spans="2:5" x14ac:dyDescent="0.25">
      <c r="B708" s="109"/>
      <c r="C708">
        <v>37</v>
      </c>
      <c r="D708" s="285" t="str">
        <f t="shared" si="66"/>
        <v/>
      </c>
      <c r="E708" s="288" t="str">
        <f t="shared" si="65"/>
        <v/>
      </c>
    </row>
    <row r="709" spans="2:5" x14ac:dyDescent="0.25">
      <c r="B709" s="109"/>
      <c r="C709">
        <v>38</v>
      </c>
      <c r="D709" s="285" t="str">
        <f t="shared" si="66"/>
        <v/>
      </c>
      <c r="E709" s="288" t="str">
        <f t="shared" si="65"/>
        <v/>
      </c>
    </row>
    <row r="710" spans="2:5" x14ac:dyDescent="0.25">
      <c r="B710" s="109"/>
      <c r="C710">
        <v>39</v>
      </c>
      <c r="D710" s="285" t="str">
        <f t="shared" si="66"/>
        <v/>
      </c>
      <c r="E710" s="288" t="str">
        <f t="shared" si="65"/>
        <v/>
      </c>
    </row>
    <row r="711" spans="2:5" x14ac:dyDescent="0.25">
      <c r="B711" s="109"/>
      <c r="C711">
        <v>40</v>
      </c>
      <c r="D711" s="285" t="str">
        <f t="shared" si="66"/>
        <v/>
      </c>
      <c r="E711" s="288" t="str">
        <f t="shared" si="65"/>
        <v/>
      </c>
    </row>
    <row r="712" spans="2:5" x14ac:dyDescent="0.25">
      <c r="B712" s="109"/>
      <c r="C712">
        <v>41</v>
      </c>
      <c r="D712" s="285" t="str">
        <f t="shared" si="66"/>
        <v/>
      </c>
      <c r="E712" s="288" t="str">
        <f t="shared" si="65"/>
        <v/>
      </c>
    </row>
    <row r="713" spans="2:5" x14ac:dyDescent="0.25">
      <c r="B713" s="109"/>
      <c r="C713">
        <v>42</v>
      </c>
      <c r="D713" s="285" t="str">
        <f t="shared" si="66"/>
        <v/>
      </c>
      <c r="E713" s="288" t="str">
        <f t="shared" si="65"/>
        <v/>
      </c>
    </row>
    <row r="714" spans="2:5" x14ac:dyDescent="0.25">
      <c r="B714" s="109"/>
      <c r="C714">
        <v>43</v>
      </c>
      <c r="D714" s="285" t="str">
        <f t="shared" si="66"/>
        <v/>
      </c>
      <c r="E714" s="288" t="str">
        <f t="shared" si="65"/>
        <v/>
      </c>
    </row>
    <row r="715" spans="2:5" x14ac:dyDescent="0.25">
      <c r="B715" s="109"/>
      <c r="C715">
        <v>44</v>
      </c>
      <c r="D715" s="285" t="str">
        <f t="shared" si="66"/>
        <v/>
      </c>
      <c r="E715" s="288" t="str">
        <f t="shared" si="65"/>
        <v/>
      </c>
    </row>
    <row r="716" spans="2:5" x14ac:dyDescent="0.25">
      <c r="B716" s="109"/>
      <c r="C716">
        <v>45</v>
      </c>
      <c r="D716" s="285" t="str">
        <f t="shared" si="66"/>
        <v/>
      </c>
      <c r="E716" s="288" t="str">
        <f t="shared" si="65"/>
        <v/>
      </c>
    </row>
    <row r="717" spans="2:5" x14ac:dyDescent="0.25">
      <c r="B717" s="109"/>
      <c r="C717">
        <v>46</v>
      </c>
      <c r="D717" s="285" t="str">
        <f t="shared" si="66"/>
        <v/>
      </c>
      <c r="E717" s="288" t="str">
        <f t="shared" si="65"/>
        <v/>
      </c>
    </row>
    <row r="718" spans="2:5" x14ac:dyDescent="0.25">
      <c r="B718" s="109"/>
      <c r="C718">
        <v>47</v>
      </c>
      <c r="D718" s="285" t="str">
        <f t="shared" si="66"/>
        <v/>
      </c>
      <c r="E718" s="288" t="str">
        <f t="shared" si="65"/>
        <v/>
      </c>
    </row>
    <row r="719" spans="2:5" x14ac:dyDescent="0.25">
      <c r="B719" s="109"/>
      <c r="C719">
        <v>48</v>
      </c>
      <c r="D719" s="285" t="str">
        <f t="shared" si="66"/>
        <v/>
      </c>
      <c r="E719" s="288" t="str">
        <f t="shared" si="65"/>
        <v/>
      </c>
    </row>
    <row r="720" spans="2:5" x14ac:dyDescent="0.25">
      <c r="B720" s="109"/>
      <c r="C720">
        <v>49</v>
      </c>
      <c r="D720" s="285" t="str">
        <f t="shared" si="66"/>
        <v/>
      </c>
      <c r="E720" s="288" t="str">
        <f t="shared" si="65"/>
        <v/>
      </c>
    </row>
    <row r="721" spans="2:6" x14ac:dyDescent="0.25">
      <c r="B721" s="109"/>
      <c r="C721">
        <v>50</v>
      </c>
      <c r="D721" s="285" t="str">
        <f t="shared" si="66"/>
        <v/>
      </c>
      <c r="E721" s="288" t="str">
        <f t="shared" si="65"/>
        <v/>
      </c>
    </row>
    <row r="722" spans="2:6" x14ac:dyDescent="0.25">
      <c r="B722" s="109"/>
      <c r="C722">
        <v>51</v>
      </c>
      <c r="D722" s="285" t="str">
        <f t="shared" si="66"/>
        <v/>
      </c>
      <c r="E722" s="288" t="str">
        <f t="shared" si="65"/>
        <v/>
      </c>
    </row>
    <row r="723" spans="2:6" x14ac:dyDescent="0.25">
      <c r="B723" s="109"/>
      <c r="C723">
        <v>52</v>
      </c>
      <c r="D723" s="285" t="str">
        <f t="shared" si="66"/>
        <v/>
      </c>
      <c r="E723" s="288" t="str">
        <f t="shared" si="65"/>
        <v/>
      </c>
    </row>
    <row r="724" spans="2:6" x14ac:dyDescent="0.25">
      <c r="B724" s="109"/>
      <c r="C724">
        <v>53</v>
      </c>
      <c r="D724" s="285" t="str">
        <f t="shared" si="66"/>
        <v/>
      </c>
      <c r="E724" s="288" t="str">
        <f t="shared" si="65"/>
        <v/>
      </c>
    </row>
    <row r="725" spans="2:6" x14ac:dyDescent="0.25">
      <c r="B725" s="109"/>
      <c r="C725" s="109" t="s">
        <v>221</v>
      </c>
      <c r="D725" s="291"/>
      <c r="E725" s="292"/>
      <c r="F725" s="156" t="s">
        <v>232</v>
      </c>
    </row>
    <row r="726" spans="2:6" x14ac:dyDescent="0.25">
      <c r="B726" s="109"/>
      <c r="C726" s="109" t="s">
        <v>222</v>
      </c>
      <c r="D726" s="291"/>
      <c r="E726" s="292"/>
    </row>
    <row r="727" spans="2:6" x14ac:dyDescent="0.25">
      <c r="B727" s="109"/>
      <c r="C727" s="109" t="s">
        <v>223</v>
      </c>
      <c r="D727" s="291"/>
      <c r="E727" s="292"/>
    </row>
    <row r="728" spans="2:6" x14ac:dyDescent="0.25">
      <c r="B728" s="109"/>
      <c r="C728" s="109" t="s">
        <v>224</v>
      </c>
      <c r="D728" s="291"/>
      <c r="E728" s="292"/>
    </row>
    <row r="729" spans="2:6" x14ac:dyDescent="0.25">
      <c r="B729" s="109"/>
      <c r="C729" s="109" t="s">
        <v>225</v>
      </c>
      <c r="D729" s="291"/>
      <c r="E729" s="292"/>
    </row>
    <row r="730" spans="2:6" x14ac:dyDescent="0.25">
      <c r="B730" s="282" t="s">
        <v>205</v>
      </c>
      <c r="C730" s="283">
        <v>1</v>
      </c>
      <c r="D730" s="285">
        <f>D416</f>
        <v>0</v>
      </c>
      <c r="E730" s="288">
        <f>IF(D730&lt;&gt;"",D$418,"")</f>
        <v>0</v>
      </c>
    </row>
    <row r="731" spans="2:6" x14ac:dyDescent="0.25">
      <c r="B731" s="109"/>
      <c r="C731">
        <v>2</v>
      </c>
      <c r="D731" s="285" t="str">
        <f>IF($C731&lt;=D$417,D730+7,"")</f>
        <v/>
      </c>
      <c r="E731" s="288" t="str">
        <f t="shared" ref="E731:E782" si="67">IF(D731&lt;&gt;"",D$418,"")</f>
        <v/>
      </c>
    </row>
    <row r="732" spans="2:6" x14ac:dyDescent="0.25">
      <c r="B732" s="109"/>
      <c r="C732">
        <v>3</v>
      </c>
      <c r="D732" s="285" t="str">
        <f t="shared" ref="D732:D782" si="68">IF($C732&lt;=D$417,D731+7,"")</f>
        <v/>
      </c>
      <c r="E732" s="288" t="str">
        <f t="shared" si="67"/>
        <v/>
      </c>
    </row>
    <row r="733" spans="2:6" x14ac:dyDescent="0.25">
      <c r="B733" s="109"/>
      <c r="C733">
        <v>4</v>
      </c>
      <c r="D733" s="285" t="str">
        <f t="shared" si="68"/>
        <v/>
      </c>
      <c r="E733" s="288" t="str">
        <f t="shared" si="67"/>
        <v/>
      </c>
    </row>
    <row r="734" spans="2:6" x14ac:dyDescent="0.25">
      <c r="B734" s="109"/>
      <c r="C734">
        <v>5</v>
      </c>
      <c r="D734" s="285" t="str">
        <f t="shared" si="68"/>
        <v/>
      </c>
      <c r="E734" s="288" t="str">
        <f t="shared" si="67"/>
        <v/>
      </c>
    </row>
    <row r="735" spans="2:6" x14ac:dyDescent="0.25">
      <c r="B735" s="109"/>
      <c r="C735">
        <v>6</v>
      </c>
      <c r="D735" s="285" t="str">
        <f t="shared" si="68"/>
        <v/>
      </c>
      <c r="E735" s="288" t="str">
        <f t="shared" si="67"/>
        <v/>
      </c>
    </row>
    <row r="736" spans="2:6" x14ac:dyDescent="0.25">
      <c r="B736" s="109"/>
      <c r="C736">
        <v>7</v>
      </c>
      <c r="D736" s="285" t="str">
        <f t="shared" si="68"/>
        <v/>
      </c>
      <c r="E736" s="288" t="str">
        <f t="shared" si="67"/>
        <v/>
      </c>
    </row>
    <row r="737" spans="2:5" x14ac:dyDescent="0.25">
      <c r="B737" s="109"/>
      <c r="C737">
        <v>8</v>
      </c>
      <c r="D737" s="285" t="str">
        <f t="shared" si="68"/>
        <v/>
      </c>
      <c r="E737" s="288" t="str">
        <f t="shared" si="67"/>
        <v/>
      </c>
    </row>
    <row r="738" spans="2:5" x14ac:dyDescent="0.25">
      <c r="B738" s="109"/>
      <c r="C738">
        <v>9</v>
      </c>
      <c r="D738" s="285" t="str">
        <f t="shared" si="68"/>
        <v/>
      </c>
      <c r="E738" s="288" t="str">
        <f t="shared" si="67"/>
        <v/>
      </c>
    </row>
    <row r="739" spans="2:5" x14ac:dyDescent="0.25">
      <c r="B739" s="109"/>
      <c r="C739">
        <v>10</v>
      </c>
      <c r="D739" s="285" t="str">
        <f t="shared" si="68"/>
        <v/>
      </c>
      <c r="E739" s="288" t="str">
        <f t="shared" si="67"/>
        <v/>
      </c>
    </row>
    <row r="740" spans="2:5" x14ac:dyDescent="0.25">
      <c r="B740" s="109"/>
      <c r="C740">
        <v>11</v>
      </c>
      <c r="D740" s="285" t="str">
        <f t="shared" si="68"/>
        <v/>
      </c>
      <c r="E740" s="288" t="str">
        <f t="shared" si="67"/>
        <v/>
      </c>
    </row>
    <row r="741" spans="2:5" x14ac:dyDescent="0.25">
      <c r="B741" s="109"/>
      <c r="C741">
        <v>12</v>
      </c>
      <c r="D741" s="285" t="str">
        <f t="shared" si="68"/>
        <v/>
      </c>
      <c r="E741" s="288" t="str">
        <f t="shared" si="67"/>
        <v/>
      </c>
    </row>
    <row r="742" spans="2:5" x14ac:dyDescent="0.25">
      <c r="B742" s="109"/>
      <c r="C742">
        <v>13</v>
      </c>
      <c r="D742" s="285" t="str">
        <f t="shared" si="68"/>
        <v/>
      </c>
      <c r="E742" s="288" t="str">
        <f t="shared" si="67"/>
        <v/>
      </c>
    </row>
    <row r="743" spans="2:5" x14ac:dyDescent="0.25">
      <c r="B743" s="109"/>
      <c r="C743">
        <v>14</v>
      </c>
      <c r="D743" s="285" t="str">
        <f t="shared" si="68"/>
        <v/>
      </c>
      <c r="E743" s="288" t="str">
        <f t="shared" si="67"/>
        <v/>
      </c>
    </row>
    <row r="744" spans="2:5" x14ac:dyDescent="0.25">
      <c r="B744" s="109"/>
      <c r="C744">
        <v>15</v>
      </c>
      <c r="D744" s="285" t="str">
        <f t="shared" si="68"/>
        <v/>
      </c>
      <c r="E744" s="288" t="str">
        <f t="shared" si="67"/>
        <v/>
      </c>
    </row>
    <row r="745" spans="2:5" x14ac:dyDescent="0.25">
      <c r="B745" s="109"/>
      <c r="C745">
        <v>16</v>
      </c>
      <c r="D745" s="285" t="str">
        <f t="shared" si="68"/>
        <v/>
      </c>
      <c r="E745" s="288" t="str">
        <f t="shared" si="67"/>
        <v/>
      </c>
    </row>
    <row r="746" spans="2:5" x14ac:dyDescent="0.25">
      <c r="B746" s="109"/>
      <c r="C746">
        <v>17</v>
      </c>
      <c r="D746" s="285" t="str">
        <f t="shared" si="68"/>
        <v/>
      </c>
      <c r="E746" s="288" t="str">
        <f t="shared" si="67"/>
        <v/>
      </c>
    </row>
    <row r="747" spans="2:5" x14ac:dyDescent="0.25">
      <c r="B747" s="109"/>
      <c r="C747">
        <v>18</v>
      </c>
      <c r="D747" s="285" t="str">
        <f t="shared" si="68"/>
        <v/>
      </c>
      <c r="E747" s="288" t="str">
        <f t="shared" si="67"/>
        <v/>
      </c>
    </row>
    <row r="748" spans="2:5" x14ac:dyDescent="0.25">
      <c r="B748" s="109"/>
      <c r="C748">
        <v>19</v>
      </c>
      <c r="D748" s="285" t="str">
        <f t="shared" si="68"/>
        <v/>
      </c>
      <c r="E748" s="288" t="str">
        <f t="shared" si="67"/>
        <v/>
      </c>
    </row>
    <row r="749" spans="2:5" x14ac:dyDescent="0.25">
      <c r="B749" s="109"/>
      <c r="C749">
        <v>20</v>
      </c>
      <c r="D749" s="285" t="str">
        <f t="shared" si="68"/>
        <v/>
      </c>
      <c r="E749" s="288" t="str">
        <f t="shared" si="67"/>
        <v/>
      </c>
    </row>
    <row r="750" spans="2:5" x14ac:dyDescent="0.25">
      <c r="B750" s="109"/>
      <c r="C750">
        <v>21</v>
      </c>
      <c r="D750" s="285" t="str">
        <f t="shared" si="68"/>
        <v/>
      </c>
      <c r="E750" s="288" t="str">
        <f t="shared" si="67"/>
        <v/>
      </c>
    </row>
    <row r="751" spans="2:5" x14ac:dyDescent="0.25">
      <c r="B751" s="109"/>
      <c r="C751">
        <v>22</v>
      </c>
      <c r="D751" s="285" t="str">
        <f t="shared" si="68"/>
        <v/>
      </c>
      <c r="E751" s="288" t="str">
        <f t="shared" si="67"/>
        <v/>
      </c>
    </row>
    <row r="752" spans="2:5" x14ac:dyDescent="0.25">
      <c r="B752" s="109"/>
      <c r="C752">
        <v>23</v>
      </c>
      <c r="D752" s="285" t="str">
        <f t="shared" si="68"/>
        <v/>
      </c>
      <c r="E752" s="288" t="str">
        <f t="shared" si="67"/>
        <v/>
      </c>
    </row>
    <row r="753" spans="2:5" x14ac:dyDescent="0.25">
      <c r="B753" s="109"/>
      <c r="C753">
        <v>24</v>
      </c>
      <c r="D753" s="285" t="str">
        <f t="shared" si="68"/>
        <v/>
      </c>
      <c r="E753" s="288" t="str">
        <f t="shared" si="67"/>
        <v/>
      </c>
    </row>
    <row r="754" spans="2:5" x14ac:dyDescent="0.25">
      <c r="B754" s="109"/>
      <c r="C754">
        <v>25</v>
      </c>
      <c r="D754" s="285" t="str">
        <f t="shared" si="68"/>
        <v/>
      </c>
      <c r="E754" s="288" t="str">
        <f t="shared" si="67"/>
        <v/>
      </c>
    </row>
    <row r="755" spans="2:5" x14ac:dyDescent="0.25">
      <c r="B755" s="109"/>
      <c r="C755">
        <v>26</v>
      </c>
      <c r="D755" s="285" t="str">
        <f t="shared" si="68"/>
        <v/>
      </c>
      <c r="E755" s="288" t="str">
        <f t="shared" si="67"/>
        <v/>
      </c>
    </row>
    <row r="756" spans="2:5" x14ac:dyDescent="0.25">
      <c r="B756" s="109"/>
      <c r="C756">
        <v>27</v>
      </c>
      <c r="D756" s="285" t="str">
        <f t="shared" si="68"/>
        <v/>
      </c>
      <c r="E756" s="288" t="str">
        <f t="shared" si="67"/>
        <v/>
      </c>
    </row>
    <row r="757" spans="2:5" x14ac:dyDescent="0.25">
      <c r="B757" s="109"/>
      <c r="C757">
        <v>28</v>
      </c>
      <c r="D757" s="285" t="str">
        <f t="shared" si="68"/>
        <v/>
      </c>
      <c r="E757" s="288" t="str">
        <f t="shared" si="67"/>
        <v/>
      </c>
    </row>
    <row r="758" spans="2:5" x14ac:dyDescent="0.25">
      <c r="B758" s="109"/>
      <c r="C758">
        <v>29</v>
      </c>
      <c r="D758" s="285" t="str">
        <f t="shared" si="68"/>
        <v/>
      </c>
      <c r="E758" s="288" t="str">
        <f t="shared" si="67"/>
        <v/>
      </c>
    </row>
    <row r="759" spans="2:5" x14ac:dyDescent="0.25">
      <c r="B759" s="109"/>
      <c r="C759">
        <v>30</v>
      </c>
      <c r="D759" s="285" t="str">
        <f t="shared" si="68"/>
        <v/>
      </c>
      <c r="E759" s="288" t="str">
        <f t="shared" si="67"/>
        <v/>
      </c>
    </row>
    <row r="760" spans="2:5" x14ac:dyDescent="0.25">
      <c r="B760" s="109"/>
      <c r="C760">
        <v>31</v>
      </c>
      <c r="D760" s="285" t="str">
        <f t="shared" si="68"/>
        <v/>
      </c>
      <c r="E760" s="288" t="str">
        <f t="shared" si="67"/>
        <v/>
      </c>
    </row>
    <row r="761" spans="2:5" x14ac:dyDescent="0.25">
      <c r="B761" s="109"/>
      <c r="C761">
        <v>32</v>
      </c>
      <c r="D761" s="285" t="str">
        <f t="shared" si="68"/>
        <v/>
      </c>
      <c r="E761" s="288" t="str">
        <f t="shared" si="67"/>
        <v/>
      </c>
    </row>
    <row r="762" spans="2:5" x14ac:dyDescent="0.25">
      <c r="B762" s="109"/>
      <c r="C762">
        <v>33</v>
      </c>
      <c r="D762" s="285" t="str">
        <f t="shared" si="68"/>
        <v/>
      </c>
      <c r="E762" s="288" t="str">
        <f t="shared" si="67"/>
        <v/>
      </c>
    </row>
    <row r="763" spans="2:5" x14ac:dyDescent="0.25">
      <c r="B763" s="109"/>
      <c r="C763">
        <v>34</v>
      </c>
      <c r="D763" s="285" t="str">
        <f t="shared" si="68"/>
        <v/>
      </c>
      <c r="E763" s="288" t="str">
        <f t="shared" si="67"/>
        <v/>
      </c>
    </row>
    <row r="764" spans="2:5" x14ac:dyDescent="0.25">
      <c r="B764" s="109"/>
      <c r="C764">
        <v>35</v>
      </c>
      <c r="D764" s="285" t="str">
        <f t="shared" si="68"/>
        <v/>
      </c>
      <c r="E764" s="288" t="str">
        <f t="shared" si="67"/>
        <v/>
      </c>
    </row>
    <row r="765" spans="2:5" x14ac:dyDescent="0.25">
      <c r="B765" s="109"/>
      <c r="C765">
        <v>36</v>
      </c>
      <c r="D765" s="285" t="str">
        <f t="shared" si="68"/>
        <v/>
      </c>
      <c r="E765" s="288" t="str">
        <f t="shared" si="67"/>
        <v/>
      </c>
    </row>
    <row r="766" spans="2:5" x14ac:dyDescent="0.25">
      <c r="B766" s="109"/>
      <c r="C766">
        <v>37</v>
      </c>
      <c r="D766" s="285" t="str">
        <f t="shared" si="68"/>
        <v/>
      </c>
      <c r="E766" s="288" t="str">
        <f t="shared" si="67"/>
        <v/>
      </c>
    </row>
    <row r="767" spans="2:5" x14ac:dyDescent="0.25">
      <c r="B767" s="109"/>
      <c r="C767">
        <v>38</v>
      </c>
      <c r="D767" s="285" t="str">
        <f t="shared" si="68"/>
        <v/>
      </c>
      <c r="E767" s="288" t="str">
        <f t="shared" si="67"/>
        <v/>
      </c>
    </row>
    <row r="768" spans="2:5" x14ac:dyDescent="0.25">
      <c r="B768" s="109"/>
      <c r="C768">
        <v>39</v>
      </c>
      <c r="D768" s="285" t="str">
        <f t="shared" si="68"/>
        <v/>
      </c>
      <c r="E768" s="288" t="str">
        <f t="shared" si="67"/>
        <v/>
      </c>
    </row>
    <row r="769" spans="2:6" x14ac:dyDescent="0.25">
      <c r="B769" s="109"/>
      <c r="C769">
        <v>40</v>
      </c>
      <c r="D769" s="285" t="str">
        <f t="shared" si="68"/>
        <v/>
      </c>
      <c r="E769" s="288" t="str">
        <f t="shared" si="67"/>
        <v/>
      </c>
    </row>
    <row r="770" spans="2:6" x14ac:dyDescent="0.25">
      <c r="B770" s="109"/>
      <c r="C770">
        <v>41</v>
      </c>
      <c r="D770" s="285" t="str">
        <f t="shared" si="68"/>
        <v/>
      </c>
      <c r="E770" s="288" t="str">
        <f t="shared" si="67"/>
        <v/>
      </c>
    </row>
    <row r="771" spans="2:6" x14ac:dyDescent="0.25">
      <c r="B771" s="109"/>
      <c r="C771">
        <v>42</v>
      </c>
      <c r="D771" s="285" t="str">
        <f t="shared" si="68"/>
        <v/>
      </c>
      <c r="E771" s="288" t="str">
        <f t="shared" si="67"/>
        <v/>
      </c>
    </row>
    <row r="772" spans="2:6" x14ac:dyDescent="0.25">
      <c r="B772" s="109"/>
      <c r="C772">
        <v>43</v>
      </c>
      <c r="D772" s="285" t="str">
        <f t="shared" si="68"/>
        <v/>
      </c>
      <c r="E772" s="288" t="str">
        <f t="shared" si="67"/>
        <v/>
      </c>
    </row>
    <row r="773" spans="2:6" x14ac:dyDescent="0.25">
      <c r="B773" s="109"/>
      <c r="C773">
        <v>44</v>
      </c>
      <c r="D773" s="285" t="str">
        <f t="shared" si="68"/>
        <v/>
      </c>
      <c r="E773" s="288" t="str">
        <f t="shared" si="67"/>
        <v/>
      </c>
    </row>
    <row r="774" spans="2:6" x14ac:dyDescent="0.25">
      <c r="B774" s="109"/>
      <c r="C774">
        <v>45</v>
      </c>
      <c r="D774" s="285" t="str">
        <f t="shared" si="68"/>
        <v/>
      </c>
      <c r="E774" s="288" t="str">
        <f t="shared" si="67"/>
        <v/>
      </c>
    </row>
    <row r="775" spans="2:6" x14ac:dyDescent="0.25">
      <c r="B775" s="109"/>
      <c r="C775">
        <v>46</v>
      </c>
      <c r="D775" s="285" t="str">
        <f t="shared" si="68"/>
        <v/>
      </c>
      <c r="E775" s="288" t="str">
        <f t="shared" si="67"/>
        <v/>
      </c>
    </row>
    <row r="776" spans="2:6" x14ac:dyDescent="0.25">
      <c r="B776" s="109"/>
      <c r="C776">
        <v>47</v>
      </c>
      <c r="D776" s="285" t="str">
        <f t="shared" si="68"/>
        <v/>
      </c>
      <c r="E776" s="288" t="str">
        <f t="shared" si="67"/>
        <v/>
      </c>
    </row>
    <row r="777" spans="2:6" x14ac:dyDescent="0.25">
      <c r="B777" s="109"/>
      <c r="C777">
        <v>48</v>
      </c>
      <c r="D777" s="285" t="str">
        <f t="shared" si="68"/>
        <v/>
      </c>
      <c r="E777" s="288" t="str">
        <f t="shared" si="67"/>
        <v/>
      </c>
    </row>
    <row r="778" spans="2:6" x14ac:dyDescent="0.25">
      <c r="B778" s="109"/>
      <c r="C778">
        <v>49</v>
      </c>
      <c r="D778" s="285" t="str">
        <f t="shared" si="68"/>
        <v/>
      </c>
      <c r="E778" s="288" t="str">
        <f t="shared" si="67"/>
        <v/>
      </c>
    </row>
    <row r="779" spans="2:6" x14ac:dyDescent="0.25">
      <c r="B779" s="109"/>
      <c r="C779">
        <v>50</v>
      </c>
      <c r="D779" s="285" t="str">
        <f t="shared" si="68"/>
        <v/>
      </c>
      <c r="E779" s="288" t="str">
        <f t="shared" si="67"/>
        <v/>
      </c>
    </row>
    <row r="780" spans="2:6" x14ac:dyDescent="0.25">
      <c r="B780" s="109"/>
      <c r="C780">
        <v>51</v>
      </c>
      <c r="D780" s="285" t="str">
        <f t="shared" si="68"/>
        <v/>
      </c>
      <c r="E780" s="288" t="str">
        <f t="shared" si="67"/>
        <v/>
      </c>
    </row>
    <row r="781" spans="2:6" x14ac:dyDescent="0.25">
      <c r="B781" s="109"/>
      <c r="C781">
        <v>52</v>
      </c>
      <c r="D781" s="285" t="str">
        <f t="shared" si="68"/>
        <v/>
      </c>
      <c r="E781" s="288" t="str">
        <f t="shared" si="67"/>
        <v/>
      </c>
    </row>
    <row r="782" spans="2:6" x14ac:dyDescent="0.25">
      <c r="B782" s="109"/>
      <c r="C782">
        <v>53</v>
      </c>
      <c r="D782" s="285" t="str">
        <f t="shared" si="68"/>
        <v/>
      </c>
      <c r="E782" s="288" t="str">
        <f t="shared" si="67"/>
        <v/>
      </c>
    </row>
    <row r="783" spans="2:6" x14ac:dyDescent="0.25">
      <c r="B783" s="109"/>
      <c r="C783" s="109" t="s">
        <v>221</v>
      </c>
      <c r="D783" s="291"/>
      <c r="E783" s="292"/>
      <c r="F783" s="156" t="s">
        <v>231</v>
      </c>
    </row>
    <row r="784" spans="2:6" x14ac:dyDescent="0.25">
      <c r="B784" s="109"/>
      <c r="C784" s="109" t="s">
        <v>222</v>
      </c>
      <c r="D784" s="291"/>
      <c r="E784" s="292"/>
    </row>
    <row r="785" spans="2:5" x14ac:dyDescent="0.25">
      <c r="B785" s="109"/>
      <c r="C785" s="109" t="s">
        <v>223</v>
      </c>
      <c r="D785" s="291"/>
      <c r="E785" s="292"/>
    </row>
    <row r="786" spans="2:5" x14ac:dyDescent="0.25">
      <c r="B786" s="109"/>
      <c r="C786" s="109" t="s">
        <v>224</v>
      </c>
      <c r="D786" s="291"/>
      <c r="E786" s="292"/>
    </row>
    <row r="787" spans="2:5" x14ac:dyDescent="0.25">
      <c r="B787" s="109"/>
      <c r="C787" s="109" t="s">
        <v>225</v>
      </c>
      <c r="D787" s="291"/>
      <c r="E787" s="292"/>
    </row>
    <row r="788" spans="2:5" x14ac:dyDescent="0.25">
      <c r="B788" s="282" t="s">
        <v>206</v>
      </c>
      <c r="C788" s="283">
        <v>1</v>
      </c>
      <c r="D788" s="285">
        <f>D421</f>
        <v>0</v>
      </c>
      <c r="E788" s="288">
        <f>IF(D788&lt;&gt;"",D$423,"")</f>
        <v>0</v>
      </c>
    </row>
    <row r="789" spans="2:5" x14ac:dyDescent="0.25">
      <c r="B789" s="109"/>
      <c r="C789">
        <v>2</v>
      </c>
      <c r="D789" s="285" t="str">
        <f>IF($C789&lt;=D$422,D788+7,"")</f>
        <v/>
      </c>
      <c r="E789" s="288" t="str">
        <f t="shared" ref="E789:E840" si="69">IF(D789&lt;&gt;"",D$423,"")</f>
        <v/>
      </c>
    </row>
    <row r="790" spans="2:5" x14ac:dyDescent="0.25">
      <c r="B790" s="109"/>
      <c r="C790">
        <v>3</v>
      </c>
      <c r="D790" s="285" t="str">
        <f t="shared" ref="D790:D840" si="70">IF($C790&lt;=D$422,D789+7,"")</f>
        <v/>
      </c>
      <c r="E790" s="288" t="str">
        <f t="shared" si="69"/>
        <v/>
      </c>
    </row>
    <row r="791" spans="2:5" x14ac:dyDescent="0.25">
      <c r="B791" s="109"/>
      <c r="C791">
        <v>4</v>
      </c>
      <c r="D791" s="285" t="str">
        <f t="shared" si="70"/>
        <v/>
      </c>
      <c r="E791" s="288" t="str">
        <f t="shared" si="69"/>
        <v/>
      </c>
    </row>
    <row r="792" spans="2:5" x14ac:dyDescent="0.25">
      <c r="B792" s="109"/>
      <c r="C792">
        <v>5</v>
      </c>
      <c r="D792" s="285" t="str">
        <f t="shared" si="70"/>
        <v/>
      </c>
      <c r="E792" s="288" t="str">
        <f t="shared" si="69"/>
        <v/>
      </c>
    </row>
    <row r="793" spans="2:5" x14ac:dyDescent="0.25">
      <c r="B793" s="109"/>
      <c r="C793">
        <v>6</v>
      </c>
      <c r="D793" s="285" t="str">
        <f t="shared" si="70"/>
        <v/>
      </c>
      <c r="E793" s="288" t="str">
        <f t="shared" si="69"/>
        <v/>
      </c>
    </row>
    <row r="794" spans="2:5" x14ac:dyDescent="0.25">
      <c r="B794" s="109"/>
      <c r="C794">
        <v>7</v>
      </c>
      <c r="D794" s="285" t="str">
        <f t="shared" si="70"/>
        <v/>
      </c>
      <c r="E794" s="288" t="str">
        <f t="shared" si="69"/>
        <v/>
      </c>
    </row>
    <row r="795" spans="2:5" x14ac:dyDescent="0.25">
      <c r="B795" s="109"/>
      <c r="C795">
        <v>8</v>
      </c>
      <c r="D795" s="285" t="str">
        <f t="shared" si="70"/>
        <v/>
      </c>
      <c r="E795" s="288" t="str">
        <f t="shared" si="69"/>
        <v/>
      </c>
    </row>
    <row r="796" spans="2:5" x14ac:dyDescent="0.25">
      <c r="B796" s="109"/>
      <c r="C796">
        <v>9</v>
      </c>
      <c r="D796" s="285" t="str">
        <f t="shared" si="70"/>
        <v/>
      </c>
      <c r="E796" s="288" t="str">
        <f t="shared" si="69"/>
        <v/>
      </c>
    </row>
    <row r="797" spans="2:5" x14ac:dyDescent="0.25">
      <c r="B797" s="109"/>
      <c r="C797">
        <v>10</v>
      </c>
      <c r="D797" s="285" t="str">
        <f t="shared" si="70"/>
        <v/>
      </c>
      <c r="E797" s="288" t="str">
        <f t="shared" si="69"/>
        <v/>
      </c>
    </row>
    <row r="798" spans="2:5" x14ac:dyDescent="0.25">
      <c r="B798" s="109"/>
      <c r="C798">
        <v>11</v>
      </c>
      <c r="D798" s="285" t="str">
        <f t="shared" si="70"/>
        <v/>
      </c>
      <c r="E798" s="288" t="str">
        <f t="shared" si="69"/>
        <v/>
      </c>
    </row>
    <row r="799" spans="2:5" x14ac:dyDescent="0.25">
      <c r="B799" s="109"/>
      <c r="C799">
        <v>12</v>
      </c>
      <c r="D799" s="285" t="str">
        <f t="shared" si="70"/>
        <v/>
      </c>
      <c r="E799" s="288" t="str">
        <f t="shared" si="69"/>
        <v/>
      </c>
    </row>
    <row r="800" spans="2:5" x14ac:dyDescent="0.25">
      <c r="B800" s="109"/>
      <c r="C800">
        <v>13</v>
      </c>
      <c r="D800" s="285" t="str">
        <f t="shared" si="70"/>
        <v/>
      </c>
      <c r="E800" s="288" t="str">
        <f t="shared" si="69"/>
        <v/>
      </c>
    </row>
    <row r="801" spans="2:5" x14ac:dyDescent="0.25">
      <c r="B801" s="109"/>
      <c r="C801">
        <v>14</v>
      </c>
      <c r="D801" s="285" t="str">
        <f t="shared" si="70"/>
        <v/>
      </c>
      <c r="E801" s="288" t="str">
        <f t="shared" si="69"/>
        <v/>
      </c>
    </row>
    <row r="802" spans="2:5" x14ac:dyDescent="0.25">
      <c r="B802" s="109"/>
      <c r="C802">
        <v>15</v>
      </c>
      <c r="D802" s="285" t="str">
        <f t="shared" si="70"/>
        <v/>
      </c>
      <c r="E802" s="288" t="str">
        <f t="shared" si="69"/>
        <v/>
      </c>
    </row>
    <row r="803" spans="2:5" x14ac:dyDescent="0.25">
      <c r="B803" s="109"/>
      <c r="C803">
        <v>16</v>
      </c>
      <c r="D803" s="285" t="str">
        <f t="shared" si="70"/>
        <v/>
      </c>
      <c r="E803" s="288" t="str">
        <f t="shared" si="69"/>
        <v/>
      </c>
    </row>
    <row r="804" spans="2:5" x14ac:dyDescent="0.25">
      <c r="B804" s="109"/>
      <c r="C804">
        <v>17</v>
      </c>
      <c r="D804" s="285" t="str">
        <f t="shared" si="70"/>
        <v/>
      </c>
      <c r="E804" s="288" t="str">
        <f t="shared" si="69"/>
        <v/>
      </c>
    </row>
    <row r="805" spans="2:5" x14ac:dyDescent="0.25">
      <c r="B805" s="109"/>
      <c r="C805">
        <v>18</v>
      </c>
      <c r="D805" s="285" t="str">
        <f t="shared" si="70"/>
        <v/>
      </c>
      <c r="E805" s="288" t="str">
        <f t="shared" si="69"/>
        <v/>
      </c>
    </row>
    <row r="806" spans="2:5" x14ac:dyDescent="0.25">
      <c r="B806" s="109"/>
      <c r="C806">
        <v>19</v>
      </c>
      <c r="D806" s="285" t="str">
        <f t="shared" si="70"/>
        <v/>
      </c>
      <c r="E806" s="288" t="str">
        <f t="shared" si="69"/>
        <v/>
      </c>
    </row>
    <row r="807" spans="2:5" x14ac:dyDescent="0.25">
      <c r="B807" s="109"/>
      <c r="C807">
        <v>20</v>
      </c>
      <c r="D807" s="285" t="str">
        <f t="shared" si="70"/>
        <v/>
      </c>
      <c r="E807" s="288" t="str">
        <f t="shared" si="69"/>
        <v/>
      </c>
    </row>
    <row r="808" spans="2:5" x14ac:dyDescent="0.25">
      <c r="B808" s="109"/>
      <c r="C808">
        <v>21</v>
      </c>
      <c r="D808" s="285" t="str">
        <f t="shared" si="70"/>
        <v/>
      </c>
      <c r="E808" s="288" t="str">
        <f t="shared" si="69"/>
        <v/>
      </c>
    </row>
    <row r="809" spans="2:5" x14ac:dyDescent="0.25">
      <c r="B809" s="109"/>
      <c r="C809">
        <v>22</v>
      </c>
      <c r="D809" s="285" t="str">
        <f t="shared" si="70"/>
        <v/>
      </c>
      <c r="E809" s="288" t="str">
        <f t="shared" si="69"/>
        <v/>
      </c>
    </row>
    <row r="810" spans="2:5" x14ac:dyDescent="0.25">
      <c r="B810" s="109"/>
      <c r="C810">
        <v>23</v>
      </c>
      <c r="D810" s="285" t="str">
        <f t="shared" si="70"/>
        <v/>
      </c>
      <c r="E810" s="288" t="str">
        <f t="shared" si="69"/>
        <v/>
      </c>
    </row>
    <row r="811" spans="2:5" x14ac:dyDescent="0.25">
      <c r="B811" s="109"/>
      <c r="C811">
        <v>24</v>
      </c>
      <c r="D811" s="285" t="str">
        <f t="shared" si="70"/>
        <v/>
      </c>
      <c r="E811" s="288" t="str">
        <f t="shared" si="69"/>
        <v/>
      </c>
    </row>
    <row r="812" spans="2:5" x14ac:dyDescent="0.25">
      <c r="B812" s="109"/>
      <c r="C812">
        <v>25</v>
      </c>
      <c r="D812" s="285" t="str">
        <f t="shared" si="70"/>
        <v/>
      </c>
      <c r="E812" s="288" t="str">
        <f t="shared" si="69"/>
        <v/>
      </c>
    </row>
    <row r="813" spans="2:5" x14ac:dyDescent="0.25">
      <c r="B813" s="109"/>
      <c r="C813">
        <v>26</v>
      </c>
      <c r="D813" s="285" t="str">
        <f t="shared" si="70"/>
        <v/>
      </c>
      <c r="E813" s="288" t="str">
        <f t="shared" si="69"/>
        <v/>
      </c>
    </row>
    <row r="814" spans="2:5" x14ac:dyDescent="0.25">
      <c r="B814" s="109"/>
      <c r="C814">
        <v>27</v>
      </c>
      <c r="D814" s="285" t="str">
        <f t="shared" si="70"/>
        <v/>
      </c>
      <c r="E814" s="288" t="str">
        <f t="shared" si="69"/>
        <v/>
      </c>
    </row>
    <row r="815" spans="2:5" x14ac:dyDescent="0.25">
      <c r="B815" s="109"/>
      <c r="C815">
        <v>28</v>
      </c>
      <c r="D815" s="285" t="str">
        <f t="shared" si="70"/>
        <v/>
      </c>
      <c r="E815" s="288" t="str">
        <f t="shared" si="69"/>
        <v/>
      </c>
    </row>
    <row r="816" spans="2:5" x14ac:dyDescent="0.25">
      <c r="B816" s="109"/>
      <c r="C816">
        <v>29</v>
      </c>
      <c r="D816" s="285" t="str">
        <f t="shared" si="70"/>
        <v/>
      </c>
      <c r="E816" s="288" t="str">
        <f t="shared" si="69"/>
        <v/>
      </c>
    </row>
    <row r="817" spans="2:5" x14ac:dyDescent="0.25">
      <c r="B817" s="109"/>
      <c r="C817">
        <v>30</v>
      </c>
      <c r="D817" s="285" t="str">
        <f t="shared" si="70"/>
        <v/>
      </c>
      <c r="E817" s="288" t="str">
        <f t="shared" si="69"/>
        <v/>
      </c>
    </row>
    <row r="818" spans="2:5" x14ac:dyDescent="0.25">
      <c r="B818" s="109"/>
      <c r="C818">
        <v>31</v>
      </c>
      <c r="D818" s="285" t="str">
        <f t="shared" si="70"/>
        <v/>
      </c>
      <c r="E818" s="288" t="str">
        <f t="shared" si="69"/>
        <v/>
      </c>
    </row>
    <row r="819" spans="2:5" x14ac:dyDescent="0.25">
      <c r="B819" s="109"/>
      <c r="C819">
        <v>32</v>
      </c>
      <c r="D819" s="285" t="str">
        <f t="shared" si="70"/>
        <v/>
      </c>
      <c r="E819" s="288" t="str">
        <f t="shared" si="69"/>
        <v/>
      </c>
    </row>
    <row r="820" spans="2:5" x14ac:dyDescent="0.25">
      <c r="B820" s="109"/>
      <c r="C820">
        <v>33</v>
      </c>
      <c r="D820" s="285" t="str">
        <f t="shared" si="70"/>
        <v/>
      </c>
      <c r="E820" s="288" t="str">
        <f t="shared" si="69"/>
        <v/>
      </c>
    </row>
    <row r="821" spans="2:5" x14ac:dyDescent="0.25">
      <c r="B821" s="109"/>
      <c r="C821">
        <v>34</v>
      </c>
      <c r="D821" s="285" t="str">
        <f t="shared" si="70"/>
        <v/>
      </c>
      <c r="E821" s="288" t="str">
        <f t="shared" si="69"/>
        <v/>
      </c>
    </row>
    <row r="822" spans="2:5" x14ac:dyDescent="0.25">
      <c r="B822" s="109"/>
      <c r="C822">
        <v>35</v>
      </c>
      <c r="D822" s="285" t="str">
        <f t="shared" si="70"/>
        <v/>
      </c>
      <c r="E822" s="288" t="str">
        <f t="shared" si="69"/>
        <v/>
      </c>
    </row>
    <row r="823" spans="2:5" x14ac:dyDescent="0.25">
      <c r="B823" s="109"/>
      <c r="C823">
        <v>36</v>
      </c>
      <c r="D823" s="285" t="str">
        <f t="shared" si="70"/>
        <v/>
      </c>
      <c r="E823" s="288" t="str">
        <f t="shared" si="69"/>
        <v/>
      </c>
    </row>
    <row r="824" spans="2:5" x14ac:dyDescent="0.25">
      <c r="B824" s="109"/>
      <c r="C824">
        <v>37</v>
      </c>
      <c r="D824" s="285" t="str">
        <f t="shared" si="70"/>
        <v/>
      </c>
      <c r="E824" s="288" t="str">
        <f t="shared" si="69"/>
        <v/>
      </c>
    </row>
    <row r="825" spans="2:5" x14ac:dyDescent="0.25">
      <c r="B825" s="109"/>
      <c r="C825">
        <v>38</v>
      </c>
      <c r="D825" s="285" t="str">
        <f t="shared" si="70"/>
        <v/>
      </c>
      <c r="E825" s="288" t="str">
        <f t="shared" si="69"/>
        <v/>
      </c>
    </row>
    <row r="826" spans="2:5" x14ac:dyDescent="0.25">
      <c r="B826" s="109"/>
      <c r="C826">
        <v>39</v>
      </c>
      <c r="D826" s="285" t="str">
        <f t="shared" si="70"/>
        <v/>
      </c>
      <c r="E826" s="288" t="str">
        <f t="shared" si="69"/>
        <v/>
      </c>
    </row>
    <row r="827" spans="2:5" x14ac:dyDescent="0.25">
      <c r="B827" s="109"/>
      <c r="C827">
        <v>40</v>
      </c>
      <c r="D827" s="285" t="str">
        <f t="shared" si="70"/>
        <v/>
      </c>
      <c r="E827" s="288" t="str">
        <f t="shared" si="69"/>
        <v/>
      </c>
    </row>
    <row r="828" spans="2:5" x14ac:dyDescent="0.25">
      <c r="B828" s="109"/>
      <c r="C828">
        <v>41</v>
      </c>
      <c r="D828" s="285" t="str">
        <f t="shared" si="70"/>
        <v/>
      </c>
      <c r="E828" s="288" t="str">
        <f t="shared" si="69"/>
        <v/>
      </c>
    </row>
    <row r="829" spans="2:5" x14ac:dyDescent="0.25">
      <c r="B829" s="109"/>
      <c r="C829">
        <v>42</v>
      </c>
      <c r="D829" s="285" t="str">
        <f t="shared" si="70"/>
        <v/>
      </c>
      <c r="E829" s="288" t="str">
        <f t="shared" si="69"/>
        <v/>
      </c>
    </row>
    <row r="830" spans="2:5" x14ac:dyDescent="0.25">
      <c r="B830" s="109"/>
      <c r="C830">
        <v>43</v>
      </c>
      <c r="D830" s="285" t="str">
        <f t="shared" si="70"/>
        <v/>
      </c>
      <c r="E830" s="288" t="str">
        <f t="shared" si="69"/>
        <v/>
      </c>
    </row>
    <row r="831" spans="2:5" x14ac:dyDescent="0.25">
      <c r="B831" s="109"/>
      <c r="C831">
        <v>44</v>
      </c>
      <c r="D831" s="285" t="str">
        <f t="shared" si="70"/>
        <v/>
      </c>
      <c r="E831" s="288" t="str">
        <f t="shared" si="69"/>
        <v/>
      </c>
    </row>
    <row r="832" spans="2:5" x14ac:dyDescent="0.25">
      <c r="B832" s="109"/>
      <c r="C832">
        <v>45</v>
      </c>
      <c r="D832" s="285" t="str">
        <f t="shared" si="70"/>
        <v/>
      </c>
      <c r="E832" s="288" t="str">
        <f t="shared" si="69"/>
        <v/>
      </c>
    </row>
    <row r="833" spans="2:6" x14ac:dyDescent="0.25">
      <c r="B833" s="109"/>
      <c r="C833">
        <v>46</v>
      </c>
      <c r="D833" s="285" t="str">
        <f t="shared" si="70"/>
        <v/>
      </c>
      <c r="E833" s="288" t="str">
        <f t="shared" si="69"/>
        <v/>
      </c>
    </row>
    <row r="834" spans="2:6" x14ac:dyDescent="0.25">
      <c r="B834" s="109"/>
      <c r="C834">
        <v>47</v>
      </c>
      <c r="D834" s="285" t="str">
        <f t="shared" si="70"/>
        <v/>
      </c>
      <c r="E834" s="288" t="str">
        <f t="shared" si="69"/>
        <v/>
      </c>
    </row>
    <row r="835" spans="2:6" x14ac:dyDescent="0.25">
      <c r="B835" s="109"/>
      <c r="C835">
        <v>48</v>
      </c>
      <c r="D835" s="285" t="str">
        <f t="shared" si="70"/>
        <v/>
      </c>
      <c r="E835" s="288" t="str">
        <f t="shared" si="69"/>
        <v/>
      </c>
    </row>
    <row r="836" spans="2:6" x14ac:dyDescent="0.25">
      <c r="B836" s="109"/>
      <c r="C836">
        <v>49</v>
      </c>
      <c r="D836" s="285" t="str">
        <f t="shared" si="70"/>
        <v/>
      </c>
      <c r="E836" s="288" t="str">
        <f t="shared" si="69"/>
        <v/>
      </c>
    </row>
    <row r="837" spans="2:6" x14ac:dyDescent="0.25">
      <c r="B837" s="109"/>
      <c r="C837">
        <v>50</v>
      </c>
      <c r="D837" s="285" t="str">
        <f t="shared" si="70"/>
        <v/>
      </c>
      <c r="E837" s="288" t="str">
        <f t="shared" si="69"/>
        <v/>
      </c>
    </row>
    <row r="838" spans="2:6" x14ac:dyDescent="0.25">
      <c r="B838" s="109"/>
      <c r="C838">
        <v>51</v>
      </c>
      <c r="D838" s="285" t="str">
        <f t="shared" si="70"/>
        <v/>
      </c>
      <c r="E838" s="288" t="str">
        <f t="shared" si="69"/>
        <v/>
      </c>
    </row>
    <row r="839" spans="2:6" x14ac:dyDescent="0.25">
      <c r="B839" s="109"/>
      <c r="C839">
        <v>52</v>
      </c>
      <c r="D839" s="285" t="str">
        <f t="shared" si="70"/>
        <v/>
      </c>
      <c r="E839" s="288" t="str">
        <f t="shared" si="69"/>
        <v/>
      </c>
    </row>
    <row r="840" spans="2:6" x14ac:dyDescent="0.25">
      <c r="B840" s="109"/>
      <c r="C840">
        <v>53</v>
      </c>
      <c r="D840" s="285" t="str">
        <f t="shared" si="70"/>
        <v/>
      </c>
      <c r="E840" s="288" t="str">
        <f t="shared" si="69"/>
        <v/>
      </c>
    </row>
    <row r="841" spans="2:6" x14ac:dyDescent="0.25">
      <c r="B841" s="109"/>
      <c r="C841" s="109" t="s">
        <v>221</v>
      </c>
      <c r="D841" s="291"/>
      <c r="E841" s="292"/>
      <c r="F841" s="156" t="s">
        <v>229</v>
      </c>
    </row>
    <row r="842" spans="2:6" x14ac:dyDescent="0.25">
      <c r="B842" s="109"/>
      <c r="C842" s="109" t="s">
        <v>222</v>
      </c>
      <c r="D842" s="291"/>
      <c r="E842" s="292"/>
    </row>
    <row r="843" spans="2:6" x14ac:dyDescent="0.25">
      <c r="B843" s="109"/>
      <c r="C843" s="109" t="s">
        <v>223</v>
      </c>
      <c r="D843" s="291"/>
      <c r="E843" s="292"/>
    </row>
    <row r="844" spans="2:6" x14ac:dyDescent="0.25">
      <c r="B844" s="109"/>
      <c r="C844" s="109" t="s">
        <v>224</v>
      </c>
      <c r="D844" s="291"/>
      <c r="E844" s="292"/>
    </row>
    <row r="845" spans="2:6" x14ac:dyDescent="0.25">
      <c r="B845" s="109"/>
      <c r="C845" s="109" t="s">
        <v>225</v>
      </c>
      <c r="D845" s="291"/>
      <c r="E845" s="292"/>
    </row>
    <row r="846" spans="2:6" x14ac:dyDescent="0.25">
      <c r="B846" s="282" t="s">
        <v>207</v>
      </c>
      <c r="C846" s="283">
        <v>1</v>
      </c>
      <c r="D846" s="285">
        <f>D426</f>
        <v>0</v>
      </c>
      <c r="E846" s="288">
        <f>IF(D846&lt;&gt;"",D$428,"")</f>
        <v>0</v>
      </c>
    </row>
    <row r="847" spans="2:6" x14ac:dyDescent="0.25">
      <c r="B847" s="109"/>
      <c r="C847">
        <v>2</v>
      </c>
      <c r="D847" s="285" t="str">
        <f>IF($C847&lt;=D$427,D846+7,"")</f>
        <v/>
      </c>
      <c r="E847" s="288" t="str">
        <f t="shared" ref="E847:E898" si="71">IF(D847&lt;&gt;"",D$428,"")</f>
        <v/>
      </c>
    </row>
    <row r="848" spans="2:6" x14ac:dyDescent="0.25">
      <c r="B848" s="109"/>
      <c r="C848">
        <v>3</v>
      </c>
      <c r="D848" s="285" t="str">
        <f t="shared" ref="D848:D898" si="72">IF($C848&lt;=D$427,D847+7,"")</f>
        <v/>
      </c>
      <c r="E848" s="288" t="str">
        <f t="shared" si="71"/>
        <v/>
      </c>
    </row>
    <row r="849" spans="2:5" x14ac:dyDescent="0.25">
      <c r="B849" s="109"/>
      <c r="C849">
        <v>4</v>
      </c>
      <c r="D849" s="285" t="str">
        <f t="shared" si="72"/>
        <v/>
      </c>
      <c r="E849" s="288" t="str">
        <f t="shared" si="71"/>
        <v/>
      </c>
    </row>
    <row r="850" spans="2:5" x14ac:dyDescent="0.25">
      <c r="C850">
        <v>5</v>
      </c>
      <c r="D850" s="285" t="str">
        <f t="shared" si="72"/>
        <v/>
      </c>
      <c r="E850" s="288" t="str">
        <f t="shared" si="71"/>
        <v/>
      </c>
    </row>
    <row r="851" spans="2:5" x14ac:dyDescent="0.25">
      <c r="C851">
        <v>6</v>
      </c>
      <c r="D851" s="285" t="str">
        <f t="shared" si="72"/>
        <v/>
      </c>
      <c r="E851" s="288" t="str">
        <f t="shared" si="71"/>
        <v/>
      </c>
    </row>
    <row r="852" spans="2:5" x14ac:dyDescent="0.25">
      <c r="C852">
        <v>7</v>
      </c>
      <c r="D852" s="285" t="str">
        <f t="shared" si="72"/>
        <v/>
      </c>
      <c r="E852" s="288" t="str">
        <f t="shared" si="71"/>
        <v/>
      </c>
    </row>
    <row r="853" spans="2:5" x14ac:dyDescent="0.25">
      <c r="C853">
        <v>8</v>
      </c>
      <c r="D853" s="285" t="str">
        <f t="shared" si="72"/>
        <v/>
      </c>
      <c r="E853" s="288" t="str">
        <f t="shared" si="71"/>
        <v/>
      </c>
    </row>
    <row r="854" spans="2:5" x14ac:dyDescent="0.25">
      <c r="C854">
        <v>9</v>
      </c>
      <c r="D854" s="285" t="str">
        <f t="shared" si="72"/>
        <v/>
      </c>
      <c r="E854" s="288" t="str">
        <f t="shared" si="71"/>
        <v/>
      </c>
    </row>
    <row r="855" spans="2:5" x14ac:dyDescent="0.25">
      <c r="C855">
        <v>10</v>
      </c>
      <c r="D855" s="285" t="str">
        <f t="shared" si="72"/>
        <v/>
      </c>
      <c r="E855" s="288" t="str">
        <f t="shared" si="71"/>
        <v/>
      </c>
    </row>
    <row r="856" spans="2:5" x14ac:dyDescent="0.25">
      <c r="C856">
        <v>11</v>
      </c>
      <c r="D856" s="285" t="str">
        <f t="shared" si="72"/>
        <v/>
      </c>
      <c r="E856" s="288" t="str">
        <f t="shared" si="71"/>
        <v/>
      </c>
    </row>
    <row r="857" spans="2:5" x14ac:dyDescent="0.25">
      <c r="C857">
        <v>12</v>
      </c>
      <c r="D857" s="285" t="str">
        <f t="shared" si="72"/>
        <v/>
      </c>
      <c r="E857" s="288" t="str">
        <f t="shared" si="71"/>
        <v/>
      </c>
    </row>
    <row r="858" spans="2:5" x14ac:dyDescent="0.25">
      <c r="C858">
        <v>13</v>
      </c>
      <c r="D858" s="285" t="str">
        <f t="shared" si="72"/>
        <v/>
      </c>
      <c r="E858" s="288" t="str">
        <f t="shared" si="71"/>
        <v/>
      </c>
    </row>
    <row r="859" spans="2:5" x14ac:dyDescent="0.25">
      <c r="C859">
        <v>14</v>
      </c>
      <c r="D859" s="285" t="str">
        <f t="shared" si="72"/>
        <v/>
      </c>
      <c r="E859" s="288" t="str">
        <f t="shared" si="71"/>
        <v/>
      </c>
    </row>
    <row r="860" spans="2:5" x14ac:dyDescent="0.25">
      <c r="C860">
        <v>15</v>
      </c>
      <c r="D860" s="285" t="str">
        <f t="shared" si="72"/>
        <v/>
      </c>
      <c r="E860" s="288" t="str">
        <f t="shared" si="71"/>
        <v/>
      </c>
    </row>
    <row r="861" spans="2:5" x14ac:dyDescent="0.25">
      <c r="C861">
        <v>16</v>
      </c>
      <c r="D861" s="285" t="str">
        <f t="shared" si="72"/>
        <v/>
      </c>
      <c r="E861" s="288" t="str">
        <f t="shared" si="71"/>
        <v/>
      </c>
    </row>
    <row r="862" spans="2:5" x14ac:dyDescent="0.25">
      <c r="C862">
        <v>17</v>
      </c>
      <c r="D862" s="285" t="str">
        <f t="shared" si="72"/>
        <v/>
      </c>
      <c r="E862" s="288" t="str">
        <f t="shared" si="71"/>
        <v/>
      </c>
    </row>
    <row r="863" spans="2:5" x14ac:dyDescent="0.25">
      <c r="C863">
        <v>18</v>
      </c>
      <c r="D863" s="285" t="str">
        <f t="shared" si="72"/>
        <v/>
      </c>
      <c r="E863" s="288" t="str">
        <f t="shared" si="71"/>
        <v/>
      </c>
    </row>
    <row r="864" spans="2:5" x14ac:dyDescent="0.25">
      <c r="C864">
        <v>19</v>
      </c>
      <c r="D864" s="285" t="str">
        <f t="shared" si="72"/>
        <v/>
      </c>
      <c r="E864" s="288" t="str">
        <f t="shared" si="71"/>
        <v/>
      </c>
    </row>
    <row r="865" spans="3:5" x14ac:dyDescent="0.25">
      <c r="C865">
        <v>20</v>
      </c>
      <c r="D865" s="285" t="str">
        <f t="shared" si="72"/>
        <v/>
      </c>
      <c r="E865" s="288" t="str">
        <f t="shared" si="71"/>
        <v/>
      </c>
    </row>
    <row r="866" spans="3:5" x14ac:dyDescent="0.25">
      <c r="C866">
        <v>21</v>
      </c>
      <c r="D866" s="285" t="str">
        <f t="shared" si="72"/>
        <v/>
      </c>
      <c r="E866" s="288" t="str">
        <f t="shared" si="71"/>
        <v/>
      </c>
    </row>
    <row r="867" spans="3:5" x14ac:dyDescent="0.25">
      <c r="C867">
        <v>22</v>
      </c>
      <c r="D867" s="285" t="str">
        <f t="shared" si="72"/>
        <v/>
      </c>
      <c r="E867" s="288" t="str">
        <f t="shared" si="71"/>
        <v/>
      </c>
    </row>
    <row r="868" spans="3:5" x14ac:dyDescent="0.25">
      <c r="C868">
        <v>23</v>
      </c>
      <c r="D868" s="285" t="str">
        <f t="shared" si="72"/>
        <v/>
      </c>
      <c r="E868" s="288" t="str">
        <f t="shared" si="71"/>
        <v/>
      </c>
    </row>
    <row r="869" spans="3:5" x14ac:dyDescent="0.25">
      <c r="C869">
        <v>24</v>
      </c>
      <c r="D869" s="285" t="str">
        <f t="shared" si="72"/>
        <v/>
      </c>
      <c r="E869" s="288" t="str">
        <f t="shared" si="71"/>
        <v/>
      </c>
    </row>
    <row r="870" spans="3:5" x14ac:dyDescent="0.25">
      <c r="C870">
        <v>25</v>
      </c>
      <c r="D870" s="285" t="str">
        <f t="shared" si="72"/>
        <v/>
      </c>
      <c r="E870" s="288" t="str">
        <f t="shared" si="71"/>
        <v/>
      </c>
    </row>
    <row r="871" spans="3:5" x14ac:dyDescent="0.25">
      <c r="C871">
        <v>26</v>
      </c>
      <c r="D871" s="285" t="str">
        <f t="shared" si="72"/>
        <v/>
      </c>
      <c r="E871" s="288" t="str">
        <f t="shared" si="71"/>
        <v/>
      </c>
    </row>
    <row r="872" spans="3:5" x14ac:dyDescent="0.25">
      <c r="C872">
        <v>27</v>
      </c>
      <c r="D872" s="285" t="str">
        <f t="shared" si="72"/>
        <v/>
      </c>
      <c r="E872" s="288" t="str">
        <f t="shared" si="71"/>
        <v/>
      </c>
    </row>
    <row r="873" spans="3:5" x14ac:dyDescent="0.25">
      <c r="C873">
        <v>28</v>
      </c>
      <c r="D873" s="285" t="str">
        <f t="shared" si="72"/>
        <v/>
      </c>
      <c r="E873" s="288" t="str">
        <f t="shared" si="71"/>
        <v/>
      </c>
    </row>
    <row r="874" spans="3:5" x14ac:dyDescent="0.25">
      <c r="C874">
        <v>29</v>
      </c>
      <c r="D874" s="285" t="str">
        <f t="shared" si="72"/>
        <v/>
      </c>
      <c r="E874" s="288" t="str">
        <f t="shared" si="71"/>
        <v/>
      </c>
    </row>
    <row r="875" spans="3:5" x14ac:dyDescent="0.25">
      <c r="C875">
        <v>30</v>
      </c>
      <c r="D875" s="285" t="str">
        <f t="shared" si="72"/>
        <v/>
      </c>
      <c r="E875" s="288" t="str">
        <f t="shared" si="71"/>
        <v/>
      </c>
    </row>
    <row r="876" spans="3:5" x14ac:dyDescent="0.25">
      <c r="C876">
        <v>31</v>
      </c>
      <c r="D876" s="285" t="str">
        <f t="shared" si="72"/>
        <v/>
      </c>
      <c r="E876" s="288" t="str">
        <f t="shared" si="71"/>
        <v/>
      </c>
    </row>
    <row r="877" spans="3:5" x14ac:dyDescent="0.25">
      <c r="C877">
        <v>32</v>
      </c>
      <c r="D877" s="285" t="str">
        <f t="shared" si="72"/>
        <v/>
      </c>
      <c r="E877" s="288" t="str">
        <f t="shared" si="71"/>
        <v/>
      </c>
    </row>
    <row r="878" spans="3:5" x14ac:dyDescent="0.25">
      <c r="C878">
        <v>33</v>
      </c>
      <c r="D878" s="285" t="str">
        <f t="shared" si="72"/>
        <v/>
      </c>
      <c r="E878" s="288" t="str">
        <f t="shared" si="71"/>
        <v/>
      </c>
    </row>
    <row r="879" spans="3:5" x14ac:dyDescent="0.25">
      <c r="C879">
        <v>34</v>
      </c>
      <c r="D879" s="285" t="str">
        <f t="shared" si="72"/>
        <v/>
      </c>
      <c r="E879" s="288" t="str">
        <f t="shared" si="71"/>
        <v/>
      </c>
    </row>
    <row r="880" spans="3:5" x14ac:dyDescent="0.25">
      <c r="C880">
        <v>35</v>
      </c>
      <c r="D880" s="285" t="str">
        <f t="shared" si="72"/>
        <v/>
      </c>
      <c r="E880" s="288" t="str">
        <f t="shared" si="71"/>
        <v/>
      </c>
    </row>
    <row r="881" spans="3:5" x14ac:dyDescent="0.25">
      <c r="C881">
        <v>36</v>
      </c>
      <c r="D881" s="285" t="str">
        <f t="shared" si="72"/>
        <v/>
      </c>
      <c r="E881" s="288" t="str">
        <f t="shared" si="71"/>
        <v/>
      </c>
    </row>
    <row r="882" spans="3:5" x14ac:dyDescent="0.25">
      <c r="C882">
        <v>37</v>
      </c>
      <c r="D882" s="285" t="str">
        <f t="shared" si="72"/>
        <v/>
      </c>
      <c r="E882" s="288" t="str">
        <f t="shared" si="71"/>
        <v/>
      </c>
    </row>
    <row r="883" spans="3:5" x14ac:dyDescent="0.25">
      <c r="C883">
        <v>38</v>
      </c>
      <c r="D883" s="285" t="str">
        <f t="shared" si="72"/>
        <v/>
      </c>
      <c r="E883" s="288" t="str">
        <f t="shared" si="71"/>
        <v/>
      </c>
    </row>
    <row r="884" spans="3:5" x14ac:dyDescent="0.25">
      <c r="C884">
        <v>39</v>
      </c>
      <c r="D884" s="285" t="str">
        <f t="shared" si="72"/>
        <v/>
      </c>
      <c r="E884" s="288" t="str">
        <f t="shared" si="71"/>
        <v/>
      </c>
    </row>
    <row r="885" spans="3:5" x14ac:dyDescent="0.25">
      <c r="C885">
        <v>40</v>
      </c>
      <c r="D885" s="285" t="str">
        <f t="shared" si="72"/>
        <v/>
      </c>
      <c r="E885" s="288" t="str">
        <f t="shared" si="71"/>
        <v/>
      </c>
    </row>
    <row r="886" spans="3:5" x14ac:dyDescent="0.25">
      <c r="C886">
        <v>41</v>
      </c>
      <c r="D886" s="285" t="str">
        <f t="shared" si="72"/>
        <v/>
      </c>
      <c r="E886" s="288" t="str">
        <f t="shared" si="71"/>
        <v/>
      </c>
    </row>
    <row r="887" spans="3:5" x14ac:dyDescent="0.25">
      <c r="C887">
        <v>42</v>
      </c>
      <c r="D887" s="285" t="str">
        <f t="shared" si="72"/>
        <v/>
      </c>
      <c r="E887" s="288" t="str">
        <f t="shared" si="71"/>
        <v/>
      </c>
    </row>
    <row r="888" spans="3:5" x14ac:dyDescent="0.25">
      <c r="C888">
        <v>43</v>
      </c>
      <c r="D888" s="285" t="str">
        <f t="shared" si="72"/>
        <v/>
      </c>
      <c r="E888" s="288" t="str">
        <f t="shared" si="71"/>
        <v/>
      </c>
    </row>
    <row r="889" spans="3:5" x14ac:dyDescent="0.25">
      <c r="C889">
        <v>44</v>
      </c>
      <c r="D889" s="285" t="str">
        <f t="shared" si="72"/>
        <v/>
      </c>
      <c r="E889" s="288" t="str">
        <f t="shared" si="71"/>
        <v/>
      </c>
    </row>
    <row r="890" spans="3:5" x14ac:dyDescent="0.25">
      <c r="C890">
        <v>45</v>
      </c>
      <c r="D890" s="285" t="str">
        <f t="shared" si="72"/>
        <v/>
      </c>
      <c r="E890" s="288" t="str">
        <f t="shared" si="71"/>
        <v/>
      </c>
    </row>
    <row r="891" spans="3:5" x14ac:dyDescent="0.25">
      <c r="C891">
        <v>46</v>
      </c>
      <c r="D891" s="285" t="str">
        <f t="shared" si="72"/>
        <v/>
      </c>
      <c r="E891" s="288" t="str">
        <f t="shared" si="71"/>
        <v/>
      </c>
    </row>
    <row r="892" spans="3:5" x14ac:dyDescent="0.25">
      <c r="C892">
        <v>47</v>
      </c>
      <c r="D892" s="285" t="str">
        <f t="shared" si="72"/>
        <v/>
      </c>
      <c r="E892" s="288" t="str">
        <f t="shared" si="71"/>
        <v/>
      </c>
    </row>
    <row r="893" spans="3:5" x14ac:dyDescent="0.25">
      <c r="C893">
        <v>48</v>
      </c>
      <c r="D893" s="285" t="str">
        <f t="shared" si="72"/>
        <v/>
      </c>
      <c r="E893" s="288" t="str">
        <f t="shared" si="71"/>
        <v/>
      </c>
    </row>
    <row r="894" spans="3:5" x14ac:dyDescent="0.25">
      <c r="C894">
        <v>49</v>
      </c>
      <c r="D894" s="285" t="str">
        <f t="shared" si="72"/>
        <v/>
      </c>
      <c r="E894" s="288" t="str">
        <f t="shared" si="71"/>
        <v/>
      </c>
    </row>
    <row r="895" spans="3:5" x14ac:dyDescent="0.25">
      <c r="C895">
        <v>50</v>
      </c>
      <c r="D895" s="285" t="str">
        <f t="shared" si="72"/>
        <v/>
      </c>
      <c r="E895" s="288" t="str">
        <f t="shared" si="71"/>
        <v/>
      </c>
    </row>
    <row r="896" spans="3:5" x14ac:dyDescent="0.25">
      <c r="C896">
        <v>51</v>
      </c>
      <c r="D896" s="285" t="str">
        <f t="shared" si="72"/>
        <v/>
      </c>
      <c r="E896" s="288" t="str">
        <f t="shared" si="71"/>
        <v/>
      </c>
    </row>
    <row r="897" spans="2:6" x14ac:dyDescent="0.25">
      <c r="C897">
        <v>52</v>
      </c>
      <c r="D897" s="285" t="str">
        <f t="shared" si="72"/>
        <v/>
      </c>
      <c r="E897" s="288" t="str">
        <f t="shared" si="71"/>
        <v/>
      </c>
    </row>
    <row r="898" spans="2:6" x14ac:dyDescent="0.25">
      <c r="C898">
        <v>53</v>
      </c>
      <c r="D898" s="285" t="str">
        <f t="shared" si="72"/>
        <v/>
      </c>
      <c r="E898" s="288" t="str">
        <f t="shared" si="71"/>
        <v/>
      </c>
    </row>
    <row r="899" spans="2:6" x14ac:dyDescent="0.25">
      <c r="B899" s="109"/>
      <c r="C899" s="109" t="s">
        <v>221</v>
      </c>
      <c r="D899" s="291"/>
      <c r="E899" s="292"/>
      <c r="F899" s="156" t="s">
        <v>230</v>
      </c>
    </row>
    <row r="900" spans="2:6" x14ac:dyDescent="0.25">
      <c r="B900" s="109"/>
      <c r="C900" s="109" t="s">
        <v>222</v>
      </c>
      <c r="D900" s="291"/>
      <c r="E900" s="292"/>
    </row>
    <row r="901" spans="2:6" x14ac:dyDescent="0.25">
      <c r="B901" s="109"/>
      <c r="C901" s="109" t="s">
        <v>223</v>
      </c>
      <c r="D901" s="291"/>
      <c r="E901" s="292"/>
    </row>
    <row r="902" spans="2:6" x14ac:dyDescent="0.25">
      <c r="B902" s="109"/>
      <c r="C902" s="109" t="s">
        <v>224</v>
      </c>
      <c r="D902" s="291"/>
      <c r="E902" s="292"/>
    </row>
    <row r="903" spans="2:6" x14ac:dyDescent="0.25">
      <c r="B903" s="109"/>
      <c r="C903" s="109" t="s">
        <v>225</v>
      </c>
      <c r="D903" s="291"/>
      <c r="E903" s="292"/>
    </row>
    <row r="904" spans="2:6" x14ac:dyDescent="0.25">
      <c r="B904" s="283" t="s">
        <v>208</v>
      </c>
      <c r="C904" s="283">
        <v>1</v>
      </c>
      <c r="D904" s="285">
        <f>D431</f>
        <v>0</v>
      </c>
      <c r="E904" s="288">
        <f>IF(D904&lt;&gt;"",D$433,"")</f>
        <v>0</v>
      </c>
    </row>
    <row r="905" spans="2:6" x14ac:dyDescent="0.25">
      <c r="C905">
        <v>2</v>
      </c>
      <c r="D905" s="285" t="str">
        <f>IF($C905&lt;=D$432,D904+7,"")</f>
        <v/>
      </c>
      <c r="E905" s="288" t="str">
        <f t="shared" ref="E905:E956" si="73">IF(D905&lt;&gt;"",D$433,"")</f>
        <v/>
      </c>
    </row>
    <row r="906" spans="2:6" x14ac:dyDescent="0.25">
      <c r="C906">
        <v>3</v>
      </c>
      <c r="D906" s="285" t="str">
        <f t="shared" ref="D906:D956" si="74">IF($C906&lt;=D$432,D905+7,"")</f>
        <v/>
      </c>
      <c r="E906" s="288" t="str">
        <f t="shared" si="73"/>
        <v/>
      </c>
    </row>
    <row r="907" spans="2:6" x14ac:dyDescent="0.25">
      <c r="C907">
        <v>4</v>
      </c>
      <c r="D907" s="285" t="str">
        <f t="shared" si="74"/>
        <v/>
      </c>
      <c r="E907" s="288" t="str">
        <f t="shared" si="73"/>
        <v/>
      </c>
    </row>
    <row r="908" spans="2:6" x14ac:dyDescent="0.25">
      <c r="C908">
        <v>5</v>
      </c>
      <c r="D908" s="285" t="str">
        <f t="shared" si="74"/>
        <v/>
      </c>
      <c r="E908" s="288" t="str">
        <f t="shared" si="73"/>
        <v/>
      </c>
    </row>
    <row r="909" spans="2:6" x14ac:dyDescent="0.25">
      <c r="C909">
        <v>6</v>
      </c>
      <c r="D909" s="285" t="str">
        <f t="shared" si="74"/>
        <v/>
      </c>
      <c r="E909" s="288" t="str">
        <f t="shared" si="73"/>
        <v/>
      </c>
    </row>
    <row r="910" spans="2:6" x14ac:dyDescent="0.25">
      <c r="C910">
        <v>7</v>
      </c>
      <c r="D910" s="285" t="str">
        <f t="shared" si="74"/>
        <v/>
      </c>
      <c r="E910" s="288" t="str">
        <f t="shared" si="73"/>
        <v/>
      </c>
    </row>
    <row r="911" spans="2:6" x14ac:dyDescent="0.25">
      <c r="C911">
        <v>8</v>
      </c>
      <c r="D911" s="285" t="str">
        <f t="shared" si="74"/>
        <v/>
      </c>
      <c r="E911" s="288" t="str">
        <f t="shared" si="73"/>
        <v/>
      </c>
    </row>
    <row r="912" spans="2:6" x14ac:dyDescent="0.25">
      <c r="C912">
        <v>9</v>
      </c>
      <c r="D912" s="285" t="str">
        <f t="shared" si="74"/>
        <v/>
      </c>
      <c r="E912" s="288" t="str">
        <f t="shared" si="73"/>
        <v/>
      </c>
    </row>
    <row r="913" spans="3:5" x14ac:dyDescent="0.25">
      <c r="C913">
        <v>10</v>
      </c>
      <c r="D913" s="285" t="str">
        <f t="shared" si="74"/>
        <v/>
      </c>
      <c r="E913" s="288" t="str">
        <f t="shared" si="73"/>
        <v/>
      </c>
    </row>
    <row r="914" spans="3:5" x14ac:dyDescent="0.25">
      <c r="C914">
        <v>11</v>
      </c>
      <c r="D914" s="285" t="str">
        <f t="shared" si="74"/>
        <v/>
      </c>
      <c r="E914" s="288" t="str">
        <f t="shared" si="73"/>
        <v/>
      </c>
    </row>
    <row r="915" spans="3:5" x14ac:dyDescent="0.25">
      <c r="C915">
        <v>12</v>
      </c>
      <c r="D915" s="285" t="str">
        <f t="shared" si="74"/>
        <v/>
      </c>
      <c r="E915" s="288" t="str">
        <f t="shared" si="73"/>
        <v/>
      </c>
    </row>
    <row r="916" spans="3:5" x14ac:dyDescent="0.25">
      <c r="C916">
        <v>13</v>
      </c>
      <c r="D916" s="285" t="str">
        <f t="shared" si="74"/>
        <v/>
      </c>
      <c r="E916" s="288" t="str">
        <f t="shared" si="73"/>
        <v/>
      </c>
    </row>
    <row r="917" spans="3:5" x14ac:dyDescent="0.25">
      <c r="C917">
        <v>14</v>
      </c>
      <c r="D917" s="285" t="str">
        <f t="shared" si="74"/>
        <v/>
      </c>
      <c r="E917" s="288" t="str">
        <f t="shared" si="73"/>
        <v/>
      </c>
    </row>
    <row r="918" spans="3:5" x14ac:dyDescent="0.25">
      <c r="C918">
        <v>15</v>
      </c>
      <c r="D918" s="285" t="str">
        <f t="shared" si="74"/>
        <v/>
      </c>
      <c r="E918" s="288" t="str">
        <f t="shared" si="73"/>
        <v/>
      </c>
    </row>
    <row r="919" spans="3:5" x14ac:dyDescent="0.25">
      <c r="C919">
        <v>16</v>
      </c>
      <c r="D919" s="285" t="str">
        <f t="shared" si="74"/>
        <v/>
      </c>
      <c r="E919" s="288" t="str">
        <f t="shared" si="73"/>
        <v/>
      </c>
    </row>
    <row r="920" spans="3:5" x14ac:dyDescent="0.25">
      <c r="C920">
        <v>17</v>
      </c>
      <c r="D920" s="285" t="str">
        <f t="shared" si="74"/>
        <v/>
      </c>
      <c r="E920" s="288" t="str">
        <f t="shared" si="73"/>
        <v/>
      </c>
    </row>
    <row r="921" spans="3:5" x14ac:dyDescent="0.25">
      <c r="C921">
        <v>18</v>
      </c>
      <c r="D921" s="285" t="str">
        <f t="shared" si="74"/>
        <v/>
      </c>
      <c r="E921" s="288" t="str">
        <f t="shared" si="73"/>
        <v/>
      </c>
    </row>
    <row r="922" spans="3:5" x14ac:dyDescent="0.25">
      <c r="C922">
        <v>19</v>
      </c>
      <c r="D922" s="285" t="str">
        <f t="shared" si="74"/>
        <v/>
      </c>
      <c r="E922" s="288" t="str">
        <f t="shared" si="73"/>
        <v/>
      </c>
    </row>
    <row r="923" spans="3:5" x14ac:dyDescent="0.25">
      <c r="C923">
        <v>20</v>
      </c>
      <c r="D923" s="285" t="str">
        <f t="shared" si="74"/>
        <v/>
      </c>
      <c r="E923" s="288" t="str">
        <f t="shared" si="73"/>
        <v/>
      </c>
    </row>
    <row r="924" spans="3:5" x14ac:dyDescent="0.25">
      <c r="C924">
        <v>21</v>
      </c>
      <c r="D924" s="285" t="str">
        <f t="shared" si="74"/>
        <v/>
      </c>
      <c r="E924" s="288" t="str">
        <f t="shared" si="73"/>
        <v/>
      </c>
    </row>
    <row r="925" spans="3:5" x14ac:dyDescent="0.25">
      <c r="C925">
        <v>22</v>
      </c>
      <c r="D925" s="285" t="str">
        <f t="shared" si="74"/>
        <v/>
      </c>
      <c r="E925" s="288" t="str">
        <f t="shared" si="73"/>
        <v/>
      </c>
    </row>
    <row r="926" spans="3:5" x14ac:dyDescent="0.25">
      <c r="C926">
        <v>23</v>
      </c>
      <c r="D926" s="285" t="str">
        <f t="shared" si="74"/>
        <v/>
      </c>
      <c r="E926" s="288" t="str">
        <f t="shared" si="73"/>
        <v/>
      </c>
    </row>
    <row r="927" spans="3:5" x14ac:dyDescent="0.25">
      <c r="C927">
        <v>24</v>
      </c>
      <c r="D927" s="285" t="str">
        <f t="shared" si="74"/>
        <v/>
      </c>
      <c r="E927" s="288" t="str">
        <f t="shared" si="73"/>
        <v/>
      </c>
    </row>
    <row r="928" spans="3:5" x14ac:dyDescent="0.25">
      <c r="C928">
        <v>25</v>
      </c>
      <c r="D928" s="285" t="str">
        <f t="shared" si="74"/>
        <v/>
      </c>
      <c r="E928" s="288" t="str">
        <f t="shared" si="73"/>
        <v/>
      </c>
    </row>
    <row r="929" spans="3:5" x14ac:dyDescent="0.25">
      <c r="C929">
        <v>26</v>
      </c>
      <c r="D929" s="285" t="str">
        <f t="shared" si="74"/>
        <v/>
      </c>
      <c r="E929" s="288" t="str">
        <f t="shared" si="73"/>
        <v/>
      </c>
    </row>
    <row r="930" spans="3:5" x14ac:dyDescent="0.25">
      <c r="C930">
        <v>27</v>
      </c>
      <c r="D930" s="285" t="str">
        <f t="shared" si="74"/>
        <v/>
      </c>
      <c r="E930" s="288" t="str">
        <f t="shared" si="73"/>
        <v/>
      </c>
    </row>
    <row r="931" spans="3:5" x14ac:dyDescent="0.25">
      <c r="C931">
        <v>28</v>
      </c>
      <c r="D931" s="285" t="str">
        <f t="shared" si="74"/>
        <v/>
      </c>
      <c r="E931" s="288" t="str">
        <f t="shared" si="73"/>
        <v/>
      </c>
    </row>
    <row r="932" spans="3:5" x14ac:dyDescent="0.25">
      <c r="C932">
        <v>29</v>
      </c>
      <c r="D932" s="285" t="str">
        <f t="shared" si="74"/>
        <v/>
      </c>
      <c r="E932" s="288" t="str">
        <f t="shared" si="73"/>
        <v/>
      </c>
    </row>
    <row r="933" spans="3:5" x14ac:dyDescent="0.25">
      <c r="C933">
        <v>30</v>
      </c>
      <c r="D933" s="285" t="str">
        <f t="shared" si="74"/>
        <v/>
      </c>
      <c r="E933" s="288" t="str">
        <f t="shared" si="73"/>
        <v/>
      </c>
    </row>
    <row r="934" spans="3:5" x14ac:dyDescent="0.25">
      <c r="C934">
        <v>31</v>
      </c>
      <c r="D934" s="285" t="str">
        <f t="shared" si="74"/>
        <v/>
      </c>
      <c r="E934" s="288" t="str">
        <f t="shared" si="73"/>
        <v/>
      </c>
    </row>
    <row r="935" spans="3:5" x14ac:dyDescent="0.25">
      <c r="C935">
        <v>32</v>
      </c>
      <c r="D935" s="285" t="str">
        <f t="shared" si="74"/>
        <v/>
      </c>
      <c r="E935" s="288" t="str">
        <f t="shared" si="73"/>
        <v/>
      </c>
    </row>
    <row r="936" spans="3:5" x14ac:dyDescent="0.25">
      <c r="C936">
        <v>33</v>
      </c>
      <c r="D936" s="285" t="str">
        <f t="shared" si="74"/>
        <v/>
      </c>
      <c r="E936" s="288" t="str">
        <f t="shared" si="73"/>
        <v/>
      </c>
    </row>
    <row r="937" spans="3:5" x14ac:dyDescent="0.25">
      <c r="C937">
        <v>34</v>
      </c>
      <c r="D937" s="285" t="str">
        <f t="shared" si="74"/>
        <v/>
      </c>
      <c r="E937" s="288" t="str">
        <f t="shared" si="73"/>
        <v/>
      </c>
    </row>
    <row r="938" spans="3:5" x14ac:dyDescent="0.25">
      <c r="C938">
        <v>35</v>
      </c>
      <c r="D938" s="285" t="str">
        <f t="shared" si="74"/>
        <v/>
      </c>
      <c r="E938" s="288" t="str">
        <f t="shared" si="73"/>
        <v/>
      </c>
    </row>
    <row r="939" spans="3:5" x14ac:dyDescent="0.25">
      <c r="C939">
        <v>36</v>
      </c>
      <c r="D939" s="285" t="str">
        <f t="shared" si="74"/>
        <v/>
      </c>
      <c r="E939" s="288" t="str">
        <f t="shared" si="73"/>
        <v/>
      </c>
    </row>
    <row r="940" spans="3:5" x14ac:dyDescent="0.25">
      <c r="C940">
        <v>37</v>
      </c>
      <c r="D940" s="285" t="str">
        <f t="shared" si="74"/>
        <v/>
      </c>
      <c r="E940" s="288" t="str">
        <f t="shared" si="73"/>
        <v/>
      </c>
    </row>
    <row r="941" spans="3:5" x14ac:dyDescent="0.25">
      <c r="C941">
        <v>38</v>
      </c>
      <c r="D941" s="285" t="str">
        <f t="shared" si="74"/>
        <v/>
      </c>
      <c r="E941" s="288" t="str">
        <f t="shared" si="73"/>
        <v/>
      </c>
    </row>
    <row r="942" spans="3:5" x14ac:dyDescent="0.25">
      <c r="C942">
        <v>39</v>
      </c>
      <c r="D942" s="285" t="str">
        <f t="shared" si="74"/>
        <v/>
      </c>
      <c r="E942" s="288" t="str">
        <f t="shared" si="73"/>
        <v/>
      </c>
    </row>
    <row r="943" spans="3:5" x14ac:dyDescent="0.25">
      <c r="C943">
        <v>40</v>
      </c>
      <c r="D943" s="285" t="str">
        <f t="shared" si="74"/>
        <v/>
      </c>
      <c r="E943" s="288" t="str">
        <f t="shared" si="73"/>
        <v/>
      </c>
    </row>
    <row r="944" spans="3:5" x14ac:dyDescent="0.25">
      <c r="C944">
        <v>41</v>
      </c>
      <c r="D944" s="285" t="str">
        <f t="shared" si="74"/>
        <v/>
      </c>
      <c r="E944" s="288" t="str">
        <f t="shared" si="73"/>
        <v/>
      </c>
    </row>
    <row r="945" spans="2:6" x14ac:dyDescent="0.25">
      <c r="C945">
        <v>42</v>
      </c>
      <c r="D945" s="285" t="str">
        <f t="shared" si="74"/>
        <v/>
      </c>
      <c r="E945" s="288" t="str">
        <f t="shared" si="73"/>
        <v/>
      </c>
    </row>
    <row r="946" spans="2:6" x14ac:dyDescent="0.25">
      <c r="C946">
        <v>43</v>
      </c>
      <c r="D946" s="285" t="str">
        <f t="shared" si="74"/>
        <v/>
      </c>
      <c r="E946" s="288" t="str">
        <f t="shared" si="73"/>
        <v/>
      </c>
    </row>
    <row r="947" spans="2:6" x14ac:dyDescent="0.25">
      <c r="C947">
        <v>44</v>
      </c>
      <c r="D947" s="285" t="str">
        <f t="shared" si="74"/>
        <v/>
      </c>
      <c r="E947" s="288" t="str">
        <f t="shared" si="73"/>
        <v/>
      </c>
    </row>
    <row r="948" spans="2:6" x14ac:dyDescent="0.25">
      <c r="C948">
        <v>45</v>
      </c>
      <c r="D948" s="285" t="str">
        <f t="shared" si="74"/>
        <v/>
      </c>
      <c r="E948" s="288" t="str">
        <f t="shared" si="73"/>
        <v/>
      </c>
    </row>
    <row r="949" spans="2:6" x14ac:dyDescent="0.25">
      <c r="C949">
        <v>46</v>
      </c>
      <c r="D949" s="285" t="str">
        <f t="shared" si="74"/>
        <v/>
      </c>
      <c r="E949" s="288" t="str">
        <f t="shared" si="73"/>
        <v/>
      </c>
    </row>
    <row r="950" spans="2:6" x14ac:dyDescent="0.25">
      <c r="C950">
        <v>47</v>
      </c>
      <c r="D950" s="285" t="str">
        <f t="shared" si="74"/>
        <v/>
      </c>
      <c r="E950" s="288" t="str">
        <f t="shared" si="73"/>
        <v/>
      </c>
    </row>
    <row r="951" spans="2:6" x14ac:dyDescent="0.25">
      <c r="C951">
        <v>48</v>
      </c>
      <c r="D951" s="285" t="str">
        <f t="shared" si="74"/>
        <v/>
      </c>
      <c r="E951" s="288" t="str">
        <f t="shared" si="73"/>
        <v/>
      </c>
    </row>
    <row r="952" spans="2:6" x14ac:dyDescent="0.25">
      <c r="C952">
        <v>49</v>
      </c>
      <c r="D952" s="285" t="str">
        <f t="shared" si="74"/>
        <v/>
      </c>
      <c r="E952" s="288" t="str">
        <f t="shared" si="73"/>
        <v/>
      </c>
    </row>
    <row r="953" spans="2:6" x14ac:dyDescent="0.25">
      <c r="C953">
        <v>50</v>
      </c>
      <c r="D953" s="285" t="str">
        <f t="shared" si="74"/>
        <v/>
      </c>
      <c r="E953" s="288" t="str">
        <f t="shared" si="73"/>
        <v/>
      </c>
    </row>
    <row r="954" spans="2:6" x14ac:dyDescent="0.25">
      <c r="C954">
        <v>51</v>
      </c>
      <c r="D954" s="285" t="str">
        <f t="shared" si="74"/>
        <v/>
      </c>
      <c r="E954" s="288" t="str">
        <f t="shared" si="73"/>
        <v/>
      </c>
    </row>
    <row r="955" spans="2:6" x14ac:dyDescent="0.25">
      <c r="C955">
        <v>52</v>
      </c>
      <c r="D955" s="285" t="str">
        <f t="shared" si="74"/>
        <v/>
      </c>
      <c r="E955" s="288" t="str">
        <f t="shared" si="73"/>
        <v/>
      </c>
    </row>
    <row r="956" spans="2:6" x14ac:dyDescent="0.25">
      <c r="C956">
        <v>53</v>
      </c>
      <c r="D956" s="285" t="str">
        <f t="shared" si="74"/>
        <v/>
      </c>
      <c r="E956" s="288" t="str">
        <f t="shared" si="73"/>
        <v/>
      </c>
    </row>
    <row r="957" spans="2:6" x14ac:dyDescent="0.25">
      <c r="B957" s="109"/>
      <c r="C957" s="109" t="s">
        <v>221</v>
      </c>
      <c r="D957" s="291"/>
      <c r="E957" s="292"/>
      <c r="F957" s="156" t="s">
        <v>228</v>
      </c>
    </row>
    <row r="958" spans="2:6" x14ac:dyDescent="0.25">
      <c r="B958" s="109"/>
      <c r="C958" s="109" t="s">
        <v>222</v>
      </c>
      <c r="D958" s="291"/>
      <c r="E958" s="292"/>
    </row>
    <row r="959" spans="2:6" x14ac:dyDescent="0.25">
      <c r="B959" s="109"/>
      <c r="C959" s="109" t="s">
        <v>223</v>
      </c>
      <c r="D959" s="291"/>
      <c r="E959" s="292"/>
    </row>
    <row r="960" spans="2:6" x14ac:dyDescent="0.25">
      <c r="B960" s="109"/>
      <c r="C960" s="109" t="s">
        <v>224</v>
      </c>
      <c r="D960" s="291"/>
      <c r="E960" s="292"/>
    </row>
    <row r="961" spans="2:5" x14ac:dyDescent="0.25">
      <c r="B961" s="109"/>
      <c r="C961" s="109" t="s">
        <v>225</v>
      </c>
      <c r="D961" s="291"/>
      <c r="E961" s="292"/>
    </row>
    <row r="962" spans="2:5" x14ac:dyDescent="0.25">
      <c r="B962" s="282" t="s">
        <v>209</v>
      </c>
      <c r="C962" s="283">
        <v>1</v>
      </c>
      <c r="D962" s="285">
        <f>D436</f>
        <v>0</v>
      </c>
      <c r="E962" s="288">
        <f>IF(D962&lt;&gt;"",D$438,"")</f>
        <v>0</v>
      </c>
    </row>
    <row r="963" spans="2:5" x14ac:dyDescent="0.25">
      <c r="C963">
        <v>2</v>
      </c>
      <c r="D963" s="285" t="str">
        <f>IF($C963&lt;=D$437,D962+7,"")</f>
        <v/>
      </c>
      <c r="E963" s="288" t="str">
        <f t="shared" ref="E963:E1014" si="75">IF(D963&lt;&gt;"",D$438,"")</f>
        <v/>
      </c>
    </row>
    <row r="964" spans="2:5" x14ac:dyDescent="0.25">
      <c r="C964">
        <v>3</v>
      </c>
      <c r="D964" s="285" t="str">
        <f t="shared" ref="D964:D1014" si="76">IF($C964&lt;=D$437,D963+7,"")</f>
        <v/>
      </c>
      <c r="E964" s="288" t="str">
        <f t="shared" si="75"/>
        <v/>
      </c>
    </row>
    <row r="965" spans="2:5" x14ac:dyDescent="0.25">
      <c r="C965">
        <v>4</v>
      </c>
      <c r="D965" s="285" t="str">
        <f t="shared" si="76"/>
        <v/>
      </c>
      <c r="E965" s="288" t="str">
        <f t="shared" si="75"/>
        <v/>
      </c>
    </row>
    <row r="966" spans="2:5" x14ac:dyDescent="0.25">
      <c r="C966">
        <v>5</v>
      </c>
      <c r="D966" s="285" t="str">
        <f t="shared" si="76"/>
        <v/>
      </c>
      <c r="E966" s="288" t="str">
        <f t="shared" si="75"/>
        <v/>
      </c>
    </row>
    <row r="967" spans="2:5" x14ac:dyDescent="0.25">
      <c r="C967">
        <v>6</v>
      </c>
      <c r="D967" s="285" t="str">
        <f t="shared" si="76"/>
        <v/>
      </c>
      <c r="E967" s="288" t="str">
        <f t="shared" si="75"/>
        <v/>
      </c>
    </row>
    <row r="968" spans="2:5" x14ac:dyDescent="0.25">
      <c r="C968">
        <v>7</v>
      </c>
      <c r="D968" s="285" t="str">
        <f t="shared" si="76"/>
        <v/>
      </c>
      <c r="E968" s="288" t="str">
        <f t="shared" si="75"/>
        <v/>
      </c>
    </row>
    <row r="969" spans="2:5" x14ac:dyDescent="0.25">
      <c r="C969">
        <v>8</v>
      </c>
      <c r="D969" s="285" t="str">
        <f t="shared" si="76"/>
        <v/>
      </c>
      <c r="E969" s="288" t="str">
        <f t="shared" si="75"/>
        <v/>
      </c>
    </row>
    <row r="970" spans="2:5" x14ac:dyDescent="0.25">
      <c r="C970">
        <v>9</v>
      </c>
      <c r="D970" s="285" t="str">
        <f t="shared" si="76"/>
        <v/>
      </c>
      <c r="E970" s="288" t="str">
        <f t="shared" si="75"/>
        <v/>
      </c>
    </row>
    <row r="971" spans="2:5" x14ac:dyDescent="0.25">
      <c r="C971">
        <v>10</v>
      </c>
      <c r="D971" s="285" t="str">
        <f t="shared" si="76"/>
        <v/>
      </c>
      <c r="E971" s="288" t="str">
        <f t="shared" si="75"/>
        <v/>
      </c>
    </row>
    <row r="972" spans="2:5" x14ac:dyDescent="0.25">
      <c r="C972">
        <v>11</v>
      </c>
      <c r="D972" s="285" t="str">
        <f t="shared" si="76"/>
        <v/>
      </c>
      <c r="E972" s="288" t="str">
        <f t="shared" si="75"/>
        <v/>
      </c>
    </row>
    <row r="973" spans="2:5" x14ac:dyDescent="0.25">
      <c r="C973">
        <v>12</v>
      </c>
      <c r="D973" s="285" t="str">
        <f t="shared" si="76"/>
        <v/>
      </c>
      <c r="E973" s="288" t="str">
        <f t="shared" si="75"/>
        <v/>
      </c>
    </row>
    <row r="974" spans="2:5" x14ac:dyDescent="0.25">
      <c r="C974">
        <v>13</v>
      </c>
      <c r="D974" s="285" t="str">
        <f t="shared" si="76"/>
        <v/>
      </c>
      <c r="E974" s="288" t="str">
        <f t="shared" si="75"/>
        <v/>
      </c>
    </row>
    <row r="975" spans="2:5" x14ac:dyDescent="0.25">
      <c r="C975">
        <v>14</v>
      </c>
      <c r="D975" s="285" t="str">
        <f t="shared" si="76"/>
        <v/>
      </c>
      <c r="E975" s="288" t="str">
        <f t="shared" si="75"/>
        <v/>
      </c>
    </row>
    <row r="976" spans="2:5" x14ac:dyDescent="0.25">
      <c r="C976">
        <v>15</v>
      </c>
      <c r="D976" s="285" t="str">
        <f t="shared" si="76"/>
        <v/>
      </c>
      <c r="E976" s="288" t="str">
        <f t="shared" si="75"/>
        <v/>
      </c>
    </row>
    <row r="977" spans="3:5" x14ac:dyDescent="0.25">
      <c r="C977">
        <v>16</v>
      </c>
      <c r="D977" s="285" t="str">
        <f t="shared" si="76"/>
        <v/>
      </c>
      <c r="E977" s="288" t="str">
        <f t="shared" si="75"/>
        <v/>
      </c>
    </row>
    <row r="978" spans="3:5" x14ac:dyDescent="0.25">
      <c r="C978">
        <v>17</v>
      </c>
      <c r="D978" s="285" t="str">
        <f t="shared" si="76"/>
        <v/>
      </c>
      <c r="E978" s="288" t="str">
        <f t="shared" si="75"/>
        <v/>
      </c>
    </row>
    <row r="979" spans="3:5" x14ac:dyDescent="0.25">
      <c r="C979">
        <v>18</v>
      </c>
      <c r="D979" s="285" t="str">
        <f t="shared" si="76"/>
        <v/>
      </c>
      <c r="E979" s="288" t="str">
        <f t="shared" si="75"/>
        <v/>
      </c>
    </row>
    <row r="980" spans="3:5" x14ac:dyDescent="0.25">
      <c r="C980">
        <v>19</v>
      </c>
      <c r="D980" s="285" t="str">
        <f t="shared" si="76"/>
        <v/>
      </c>
      <c r="E980" s="288" t="str">
        <f t="shared" si="75"/>
        <v/>
      </c>
    </row>
    <row r="981" spans="3:5" x14ac:dyDescent="0.25">
      <c r="C981">
        <v>20</v>
      </c>
      <c r="D981" s="285" t="str">
        <f t="shared" si="76"/>
        <v/>
      </c>
      <c r="E981" s="288" t="str">
        <f t="shared" si="75"/>
        <v/>
      </c>
    </row>
    <row r="982" spans="3:5" x14ac:dyDescent="0.25">
      <c r="C982">
        <v>21</v>
      </c>
      <c r="D982" s="285" t="str">
        <f t="shared" si="76"/>
        <v/>
      </c>
      <c r="E982" s="288" t="str">
        <f t="shared" si="75"/>
        <v/>
      </c>
    </row>
    <row r="983" spans="3:5" x14ac:dyDescent="0.25">
      <c r="C983">
        <v>22</v>
      </c>
      <c r="D983" s="285" t="str">
        <f t="shared" si="76"/>
        <v/>
      </c>
      <c r="E983" s="288" t="str">
        <f t="shared" si="75"/>
        <v/>
      </c>
    </row>
    <row r="984" spans="3:5" x14ac:dyDescent="0.25">
      <c r="C984">
        <v>23</v>
      </c>
      <c r="D984" s="285" t="str">
        <f t="shared" si="76"/>
        <v/>
      </c>
      <c r="E984" s="288" t="str">
        <f t="shared" si="75"/>
        <v/>
      </c>
    </row>
    <row r="985" spans="3:5" x14ac:dyDescent="0.25">
      <c r="C985">
        <v>24</v>
      </c>
      <c r="D985" s="285" t="str">
        <f t="shared" si="76"/>
        <v/>
      </c>
      <c r="E985" s="288" t="str">
        <f t="shared" si="75"/>
        <v/>
      </c>
    </row>
    <row r="986" spans="3:5" x14ac:dyDescent="0.25">
      <c r="C986">
        <v>25</v>
      </c>
      <c r="D986" s="285" t="str">
        <f t="shared" si="76"/>
        <v/>
      </c>
      <c r="E986" s="288" t="str">
        <f t="shared" si="75"/>
        <v/>
      </c>
    </row>
    <row r="987" spans="3:5" x14ac:dyDescent="0.25">
      <c r="C987">
        <v>26</v>
      </c>
      <c r="D987" s="285" t="str">
        <f t="shared" si="76"/>
        <v/>
      </c>
      <c r="E987" s="288" t="str">
        <f t="shared" si="75"/>
        <v/>
      </c>
    </row>
    <row r="988" spans="3:5" x14ac:dyDescent="0.25">
      <c r="C988">
        <v>27</v>
      </c>
      <c r="D988" s="285" t="str">
        <f t="shared" si="76"/>
        <v/>
      </c>
      <c r="E988" s="288" t="str">
        <f t="shared" si="75"/>
        <v/>
      </c>
    </row>
    <row r="989" spans="3:5" x14ac:dyDescent="0.25">
      <c r="C989">
        <v>28</v>
      </c>
      <c r="D989" s="285" t="str">
        <f t="shared" si="76"/>
        <v/>
      </c>
      <c r="E989" s="288" t="str">
        <f t="shared" si="75"/>
        <v/>
      </c>
    </row>
    <row r="990" spans="3:5" x14ac:dyDescent="0.25">
      <c r="C990">
        <v>29</v>
      </c>
      <c r="D990" s="285" t="str">
        <f t="shared" si="76"/>
        <v/>
      </c>
      <c r="E990" s="288" t="str">
        <f t="shared" si="75"/>
        <v/>
      </c>
    </row>
    <row r="991" spans="3:5" x14ac:dyDescent="0.25">
      <c r="C991">
        <v>30</v>
      </c>
      <c r="D991" s="285" t="str">
        <f t="shared" si="76"/>
        <v/>
      </c>
      <c r="E991" s="288" t="str">
        <f t="shared" si="75"/>
        <v/>
      </c>
    </row>
    <row r="992" spans="3:5" x14ac:dyDescent="0.25">
      <c r="C992">
        <v>31</v>
      </c>
      <c r="D992" s="285" t="str">
        <f t="shared" si="76"/>
        <v/>
      </c>
      <c r="E992" s="288" t="str">
        <f t="shared" si="75"/>
        <v/>
      </c>
    </row>
    <row r="993" spans="3:5" x14ac:dyDescent="0.25">
      <c r="C993">
        <v>32</v>
      </c>
      <c r="D993" s="285" t="str">
        <f t="shared" si="76"/>
        <v/>
      </c>
      <c r="E993" s="288" t="str">
        <f t="shared" si="75"/>
        <v/>
      </c>
    </row>
    <row r="994" spans="3:5" x14ac:dyDescent="0.25">
      <c r="C994">
        <v>33</v>
      </c>
      <c r="D994" s="285" t="str">
        <f t="shared" si="76"/>
        <v/>
      </c>
      <c r="E994" s="288" t="str">
        <f t="shared" si="75"/>
        <v/>
      </c>
    </row>
    <row r="995" spans="3:5" x14ac:dyDescent="0.25">
      <c r="C995">
        <v>34</v>
      </c>
      <c r="D995" s="285" t="str">
        <f t="shared" si="76"/>
        <v/>
      </c>
      <c r="E995" s="288" t="str">
        <f t="shared" si="75"/>
        <v/>
      </c>
    </row>
    <row r="996" spans="3:5" x14ac:dyDescent="0.25">
      <c r="C996">
        <v>35</v>
      </c>
      <c r="D996" s="285" t="str">
        <f t="shared" si="76"/>
        <v/>
      </c>
      <c r="E996" s="288" t="str">
        <f t="shared" si="75"/>
        <v/>
      </c>
    </row>
    <row r="997" spans="3:5" x14ac:dyDescent="0.25">
      <c r="C997">
        <v>36</v>
      </c>
      <c r="D997" s="285" t="str">
        <f t="shared" si="76"/>
        <v/>
      </c>
      <c r="E997" s="288" t="str">
        <f t="shared" si="75"/>
        <v/>
      </c>
    </row>
    <row r="998" spans="3:5" x14ac:dyDescent="0.25">
      <c r="C998">
        <v>37</v>
      </c>
      <c r="D998" s="285" t="str">
        <f t="shared" si="76"/>
        <v/>
      </c>
      <c r="E998" s="288" t="str">
        <f t="shared" si="75"/>
        <v/>
      </c>
    </row>
    <row r="999" spans="3:5" x14ac:dyDescent="0.25">
      <c r="C999">
        <v>38</v>
      </c>
      <c r="D999" s="285" t="str">
        <f t="shared" si="76"/>
        <v/>
      </c>
      <c r="E999" s="288" t="str">
        <f t="shared" si="75"/>
        <v/>
      </c>
    </row>
    <row r="1000" spans="3:5" x14ac:dyDescent="0.25">
      <c r="C1000">
        <v>39</v>
      </c>
      <c r="D1000" s="285" t="str">
        <f t="shared" si="76"/>
        <v/>
      </c>
      <c r="E1000" s="288" t="str">
        <f t="shared" si="75"/>
        <v/>
      </c>
    </row>
    <row r="1001" spans="3:5" x14ac:dyDescent="0.25">
      <c r="C1001">
        <v>40</v>
      </c>
      <c r="D1001" s="285" t="str">
        <f t="shared" si="76"/>
        <v/>
      </c>
      <c r="E1001" s="288" t="str">
        <f t="shared" si="75"/>
        <v/>
      </c>
    </row>
    <row r="1002" spans="3:5" x14ac:dyDescent="0.25">
      <c r="C1002">
        <v>41</v>
      </c>
      <c r="D1002" s="285" t="str">
        <f t="shared" si="76"/>
        <v/>
      </c>
      <c r="E1002" s="288" t="str">
        <f t="shared" si="75"/>
        <v/>
      </c>
    </row>
    <row r="1003" spans="3:5" x14ac:dyDescent="0.25">
      <c r="C1003">
        <v>42</v>
      </c>
      <c r="D1003" s="285" t="str">
        <f t="shared" si="76"/>
        <v/>
      </c>
      <c r="E1003" s="288" t="str">
        <f t="shared" si="75"/>
        <v/>
      </c>
    </row>
    <row r="1004" spans="3:5" x14ac:dyDescent="0.25">
      <c r="C1004">
        <v>43</v>
      </c>
      <c r="D1004" s="285" t="str">
        <f t="shared" si="76"/>
        <v/>
      </c>
      <c r="E1004" s="288" t="str">
        <f t="shared" si="75"/>
        <v/>
      </c>
    </row>
    <row r="1005" spans="3:5" x14ac:dyDescent="0.25">
      <c r="C1005">
        <v>44</v>
      </c>
      <c r="D1005" s="285" t="str">
        <f t="shared" si="76"/>
        <v/>
      </c>
      <c r="E1005" s="288" t="str">
        <f t="shared" si="75"/>
        <v/>
      </c>
    </row>
    <row r="1006" spans="3:5" x14ac:dyDescent="0.25">
      <c r="C1006">
        <v>45</v>
      </c>
      <c r="D1006" s="285" t="str">
        <f t="shared" si="76"/>
        <v/>
      </c>
      <c r="E1006" s="288" t="str">
        <f t="shared" si="75"/>
        <v/>
      </c>
    </row>
    <row r="1007" spans="3:5" x14ac:dyDescent="0.25">
      <c r="C1007">
        <v>46</v>
      </c>
      <c r="D1007" s="285" t="str">
        <f t="shared" si="76"/>
        <v/>
      </c>
      <c r="E1007" s="288" t="str">
        <f t="shared" si="75"/>
        <v/>
      </c>
    </row>
    <row r="1008" spans="3:5" x14ac:dyDescent="0.25">
      <c r="C1008">
        <v>47</v>
      </c>
      <c r="D1008" s="285" t="str">
        <f t="shared" si="76"/>
        <v/>
      </c>
      <c r="E1008" s="288" t="str">
        <f t="shared" si="75"/>
        <v/>
      </c>
    </row>
    <row r="1009" spans="2:6" x14ac:dyDescent="0.25">
      <c r="C1009">
        <v>48</v>
      </c>
      <c r="D1009" s="285" t="str">
        <f t="shared" si="76"/>
        <v/>
      </c>
      <c r="E1009" s="288" t="str">
        <f t="shared" si="75"/>
        <v/>
      </c>
    </row>
    <row r="1010" spans="2:6" x14ac:dyDescent="0.25">
      <c r="C1010">
        <v>49</v>
      </c>
      <c r="D1010" s="285" t="str">
        <f t="shared" si="76"/>
        <v/>
      </c>
      <c r="E1010" s="288" t="str">
        <f t="shared" si="75"/>
        <v/>
      </c>
    </row>
    <row r="1011" spans="2:6" x14ac:dyDescent="0.25">
      <c r="C1011">
        <v>50</v>
      </c>
      <c r="D1011" s="285" t="str">
        <f t="shared" si="76"/>
        <v/>
      </c>
      <c r="E1011" s="288" t="str">
        <f t="shared" si="75"/>
        <v/>
      </c>
    </row>
    <row r="1012" spans="2:6" x14ac:dyDescent="0.25">
      <c r="C1012">
        <v>51</v>
      </c>
      <c r="D1012" s="285" t="str">
        <f t="shared" si="76"/>
        <v/>
      </c>
      <c r="E1012" s="288" t="str">
        <f t="shared" si="75"/>
        <v/>
      </c>
    </row>
    <row r="1013" spans="2:6" x14ac:dyDescent="0.25">
      <c r="C1013">
        <v>52</v>
      </c>
      <c r="D1013" s="285" t="str">
        <f t="shared" si="76"/>
        <v/>
      </c>
      <c r="E1013" s="288" t="str">
        <f t="shared" si="75"/>
        <v/>
      </c>
    </row>
    <row r="1014" spans="2:6" ht="15.75" thickBot="1" x14ac:dyDescent="0.3">
      <c r="C1014">
        <v>53</v>
      </c>
      <c r="D1014" s="286" t="str">
        <f t="shared" si="76"/>
        <v/>
      </c>
      <c r="E1014" s="289" t="str">
        <f t="shared" si="75"/>
        <v/>
      </c>
    </row>
    <row r="1015" spans="2:6" x14ac:dyDescent="0.25">
      <c r="B1015" s="109"/>
      <c r="C1015" s="109" t="s">
        <v>221</v>
      </c>
      <c r="D1015" s="295"/>
      <c r="E1015" s="296"/>
      <c r="F1015" s="156" t="s">
        <v>227</v>
      </c>
    </row>
    <row r="1016" spans="2:6" x14ac:dyDescent="0.25">
      <c r="B1016" s="109"/>
      <c r="C1016" s="109" t="s">
        <v>222</v>
      </c>
      <c r="D1016" s="291"/>
      <c r="E1016" s="292"/>
    </row>
    <row r="1017" spans="2:6" x14ac:dyDescent="0.25">
      <c r="B1017" s="109"/>
      <c r="C1017" s="109" t="s">
        <v>223</v>
      </c>
      <c r="D1017" s="291"/>
      <c r="E1017" s="292"/>
    </row>
    <row r="1018" spans="2:6" x14ac:dyDescent="0.25">
      <c r="B1018" s="109"/>
      <c r="C1018" s="109" t="s">
        <v>224</v>
      </c>
      <c r="D1018" s="291"/>
      <c r="E1018" s="292"/>
    </row>
    <row r="1019" spans="2:6" ht="15.75" thickBot="1" x14ac:dyDescent="0.3">
      <c r="B1019" s="109"/>
      <c r="C1019" s="109" t="s">
        <v>225</v>
      </c>
      <c r="D1019" s="297"/>
      <c r="E1019" s="298"/>
    </row>
    <row r="1020" spans="2:6" x14ac:dyDescent="0.25">
      <c r="C1020">
        <v>1</v>
      </c>
      <c r="D1020" s="299"/>
      <c r="E1020" s="300"/>
      <c r="F1020" s="156" t="s">
        <v>242</v>
      </c>
    </row>
    <row r="1021" spans="2:6" x14ac:dyDescent="0.25">
      <c r="C1021">
        <v>2</v>
      </c>
      <c r="D1021" s="293"/>
      <c r="E1021" s="294"/>
    </row>
    <row r="1022" spans="2:6" x14ac:dyDescent="0.25">
      <c r="C1022">
        <v>3</v>
      </c>
      <c r="D1022" s="293"/>
      <c r="E1022" s="294"/>
    </row>
    <row r="1023" spans="2:6" x14ac:dyDescent="0.25">
      <c r="C1023">
        <v>4</v>
      </c>
      <c r="D1023" s="293"/>
      <c r="E1023" s="294"/>
    </row>
    <row r="1024" spans="2:6" x14ac:dyDescent="0.25">
      <c r="C1024">
        <v>5</v>
      </c>
      <c r="D1024" s="293"/>
      <c r="E1024" s="294"/>
    </row>
    <row r="1025" spans="3:5" x14ac:dyDescent="0.25">
      <c r="C1025">
        <v>6</v>
      </c>
      <c r="D1025" s="293"/>
      <c r="E1025" s="294"/>
    </row>
    <row r="1026" spans="3:5" x14ac:dyDescent="0.25">
      <c r="C1026">
        <v>7</v>
      </c>
      <c r="D1026" s="293"/>
      <c r="E1026" s="294"/>
    </row>
    <row r="1027" spans="3:5" x14ac:dyDescent="0.25">
      <c r="C1027">
        <v>8</v>
      </c>
      <c r="D1027" s="293"/>
      <c r="E1027" s="294"/>
    </row>
    <row r="1028" spans="3:5" x14ac:dyDescent="0.25">
      <c r="C1028">
        <v>9</v>
      </c>
      <c r="D1028" s="293"/>
      <c r="E1028" s="294"/>
    </row>
    <row r="1029" spans="3:5" x14ac:dyDescent="0.25">
      <c r="C1029">
        <v>10</v>
      </c>
      <c r="D1029" s="293"/>
      <c r="E1029" s="294"/>
    </row>
    <row r="1030" spans="3:5" x14ac:dyDescent="0.25">
      <c r="C1030">
        <v>11</v>
      </c>
      <c r="D1030" s="293"/>
      <c r="E1030" s="294"/>
    </row>
    <row r="1031" spans="3:5" x14ac:dyDescent="0.25">
      <c r="C1031">
        <v>12</v>
      </c>
      <c r="D1031" s="293"/>
      <c r="E1031" s="294"/>
    </row>
    <row r="1032" spans="3:5" x14ac:dyDescent="0.25">
      <c r="C1032">
        <v>13</v>
      </c>
      <c r="D1032" s="293"/>
      <c r="E1032" s="294"/>
    </row>
    <row r="1033" spans="3:5" x14ac:dyDescent="0.25">
      <c r="C1033">
        <v>14</v>
      </c>
      <c r="D1033" s="293"/>
      <c r="E1033" s="294"/>
    </row>
    <row r="1034" spans="3:5" x14ac:dyDescent="0.25">
      <c r="C1034">
        <v>15</v>
      </c>
      <c r="D1034" s="293"/>
      <c r="E1034" s="294"/>
    </row>
    <row r="1035" spans="3:5" x14ac:dyDescent="0.25">
      <c r="C1035">
        <v>16</v>
      </c>
      <c r="D1035" s="293"/>
      <c r="E1035" s="294"/>
    </row>
    <row r="1036" spans="3:5" x14ac:dyDescent="0.25">
      <c r="C1036">
        <v>17</v>
      </c>
      <c r="D1036" s="293"/>
      <c r="E1036" s="294"/>
    </row>
    <row r="1037" spans="3:5" x14ac:dyDescent="0.25">
      <c r="C1037">
        <v>18</v>
      </c>
      <c r="D1037" s="293"/>
      <c r="E1037" s="294"/>
    </row>
    <row r="1038" spans="3:5" x14ac:dyDescent="0.25">
      <c r="C1038">
        <v>19</v>
      </c>
      <c r="D1038" s="293"/>
      <c r="E1038" s="294"/>
    </row>
    <row r="1039" spans="3:5" x14ac:dyDescent="0.25">
      <c r="C1039">
        <v>20</v>
      </c>
      <c r="D1039" s="293"/>
      <c r="E1039" s="294"/>
    </row>
    <row r="1040" spans="3:5" x14ac:dyDescent="0.25">
      <c r="C1040">
        <v>21</v>
      </c>
      <c r="D1040" s="293"/>
      <c r="E1040" s="294"/>
    </row>
    <row r="1041" spans="3:5" x14ac:dyDescent="0.25">
      <c r="C1041">
        <v>22</v>
      </c>
      <c r="D1041" s="293"/>
      <c r="E1041" s="294"/>
    </row>
    <row r="1042" spans="3:5" x14ac:dyDescent="0.25">
      <c r="C1042">
        <v>23</v>
      </c>
      <c r="D1042" s="293"/>
      <c r="E1042" s="294"/>
    </row>
    <row r="1043" spans="3:5" x14ac:dyDescent="0.25">
      <c r="C1043">
        <v>24</v>
      </c>
      <c r="D1043" s="293"/>
      <c r="E1043" s="294"/>
    </row>
    <row r="1044" spans="3:5" x14ac:dyDescent="0.25">
      <c r="C1044">
        <v>25</v>
      </c>
      <c r="D1044" s="293"/>
      <c r="E1044" s="294"/>
    </row>
    <row r="1045" spans="3:5" x14ac:dyDescent="0.25">
      <c r="C1045">
        <v>26</v>
      </c>
      <c r="D1045" s="293"/>
      <c r="E1045" s="294"/>
    </row>
    <row r="1046" spans="3:5" x14ac:dyDescent="0.25">
      <c r="C1046">
        <v>27</v>
      </c>
      <c r="D1046" s="293"/>
      <c r="E1046" s="294"/>
    </row>
    <row r="1047" spans="3:5" x14ac:dyDescent="0.25">
      <c r="C1047">
        <v>28</v>
      </c>
      <c r="D1047" s="293"/>
      <c r="E1047" s="294"/>
    </row>
    <row r="1048" spans="3:5" x14ac:dyDescent="0.25">
      <c r="C1048">
        <v>29</v>
      </c>
      <c r="D1048" s="293"/>
      <c r="E1048" s="294"/>
    </row>
    <row r="1049" spans="3:5" x14ac:dyDescent="0.25">
      <c r="C1049">
        <v>30</v>
      </c>
      <c r="D1049" s="293"/>
      <c r="E1049" s="294"/>
    </row>
    <row r="1050" spans="3:5" x14ac:dyDescent="0.25">
      <c r="C1050">
        <v>31</v>
      </c>
      <c r="D1050" s="293"/>
      <c r="E1050" s="294"/>
    </row>
    <row r="1051" spans="3:5" x14ac:dyDescent="0.25">
      <c r="C1051">
        <v>32</v>
      </c>
      <c r="D1051" s="293"/>
      <c r="E1051" s="294"/>
    </row>
    <row r="1052" spans="3:5" x14ac:dyDescent="0.25">
      <c r="C1052">
        <v>33</v>
      </c>
      <c r="D1052" s="293"/>
      <c r="E1052" s="294"/>
    </row>
    <row r="1053" spans="3:5" x14ac:dyDescent="0.25">
      <c r="C1053">
        <v>34</v>
      </c>
      <c r="D1053" s="293"/>
      <c r="E1053" s="294"/>
    </row>
    <row r="1054" spans="3:5" x14ac:dyDescent="0.25">
      <c r="C1054">
        <v>35</v>
      </c>
      <c r="D1054" s="293"/>
      <c r="E1054" s="294"/>
    </row>
    <row r="1055" spans="3:5" x14ac:dyDescent="0.25">
      <c r="C1055">
        <v>36</v>
      </c>
      <c r="D1055" s="293"/>
      <c r="E1055" s="294"/>
    </row>
    <row r="1056" spans="3:5" x14ac:dyDescent="0.25">
      <c r="C1056">
        <v>37</v>
      </c>
      <c r="D1056" s="293"/>
      <c r="E1056" s="294"/>
    </row>
    <row r="1057" spans="3:5" x14ac:dyDescent="0.25">
      <c r="C1057">
        <v>38</v>
      </c>
      <c r="D1057" s="293"/>
      <c r="E1057" s="294"/>
    </row>
    <row r="1058" spans="3:5" x14ac:dyDescent="0.25">
      <c r="C1058">
        <v>39</v>
      </c>
      <c r="D1058" s="293"/>
      <c r="E1058" s="294"/>
    </row>
    <row r="1059" spans="3:5" x14ac:dyDescent="0.25">
      <c r="C1059">
        <v>40</v>
      </c>
      <c r="D1059" s="293"/>
      <c r="E1059" s="294"/>
    </row>
    <row r="1060" spans="3:5" x14ac:dyDescent="0.25">
      <c r="C1060">
        <v>41</v>
      </c>
      <c r="D1060" s="293"/>
      <c r="E1060" s="294"/>
    </row>
    <row r="1061" spans="3:5" x14ac:dyDescent="0.25">
      <c r="C1061">
        <v>42</v>
      </c>
      <c r="D1061" s="293"/>
      <c r="E1061" s="294"/>
    </row>
    <row r="1062" spans="3:5" x14ac:dyDescent="0.25">
      <c r="C1062">
        <v>43</v>
      </c>
      <c r="D1062" s="293"/>
      <c r="E1062" s="294"/>
    </row>
    <row r="1063" spans="3:5" x14ac:dyDescent="0.25">
      <c r="C1063">
        <v>44</v>
      </c>
      <c r="D1063" s="293"/>
      <c r="E1063" s="294"/>
    </row>
    <row r="1064" spans="3:5" x14ac:dyDescent="0.25">
      <c r="C1064">
        <v>45</v>
      </c>
      <c r="D1064" s="293"/>
      <c r="E1064" s="294"/>
    </row>
    <row r="1065" spans="3:5" x14ac:dyDescent="0.25">
      <c r="C1065">
        <v>46</v>
      </c>
      <c r="D1065" s="293"/>
      <c r="E1065" s="294"/>
    </row>
    <row r="1066" spans="3:5" x14ac:dyDescent="0.25">
      <c r="C1066">
        <v>47</v>
      </c>
      <c r="D1066" s="293"/>
      <c r="E1066" s="294"/>
    </row>
    <row r="1067" spans="3:5" x14ac:dyDescent="0.25">
      <c r="C1067">
        <v>48</v>
      </c>
      <c r="D1067" s="293"/>
      <c r="E1067" s="294"/>
    </row>
    <row r="1068" spans="3:5" x14ac:dyDescent="0.25">
      <c r="C1068">
        <v>49</v>
      </c>
      <c r="D1068" s="293"/>
      <c r="E1068" s="294"/>
    </row>
    <row r="1069" spans="3:5" x14ac:dyDescent="0.25">
      <c r="C1069">
        <v>50</v>
      </c>
      <c r="D1069" s="293"/>
      <c r="E1069" s="294"/>
    </row>
    <row r="1070" spans="3:5" x14ac:dyDescent="0.25">
      <c r="C1070">
        <v>51</v>
      </c>
      <c r="D1070" s="293"/>
      <c r="E1070" s="294"/>
    </row>
    <row r="1071" spans="3:5" x14ac:dyDescent="0.25">
      <c r="C1071">
        <v>52</v>
      </c>
      <c r="D1071" s="293"/>
      <c r="E1071" s="294"/>
    </row>
    <row r="1072" spans="3:5" x14ac:dyDescent="0.25">
      <c r="C1072">
        <v>53</v>
      </c>
      <c r="D1072" s="293"/>
      <c r="E1072" s="294"/>
    </row>
    <row r="1073" spans="1:32" x14ac:dyDescent="0.25">
      <c r="C1073">
        <v>54</v>
      </c>
      <c r="D1073" s="293"/>
      <c r="E1073" s="294"/>
    </row>
    <row r="1074" spans="1:32" x14ac:dyDescent="0.25">
      <c r="C1074">
        <v>55</v>
      </c>
      <c r="D1074" s="293"/>
      <c r="E1074" s="294"/>
    </row>
    <row r="1075" spans="1:32" x14ac:dyDescent="0.25">
      <c r="C1075">
        <v>56</v>
      </c>
      <c r="D1075" s="293"/>
      <c r="E1075" s="294"/>
    </row>
    <row r="1076" spans="1:32" x14ac:dyDescent="0.25">
      <c r="C1076">
        <v>57</v>
      </c>
      <c r="D1076" s="293"/>
      <c r="E1076" s="294"/>
    </row>
    <row r="1077" spans="1:32" x14ac:dyDescent="0.25">
      <c r="C1077">
        <v>58</v>
      </c>
      <c r="D1077" s="293"/>
      <c r="E1077" s="294"/>
    </row>
    <row r="1078" spans="1:32" x14ac:dyDescent="0.25">
      <c r="C1078">
        <v>59</v>
      </c>
      <c r="D1078" s="293"/>
      <c r="E1078" s="294"/>
    </row>
    <row r="1079" spans="1:32" x14ac:dyDescent="0.25">
      <c r="C1079">
        <v>60</v>
      </c>
      <c r="D1079" s="293"/>
      <c r="E1079" s="294"/>
    </row>
    <row r="1082" spans="1:32" ht="18.75" x14ac:dyDescent="0.25">
      <c r="A1082" s="270" t="s">
        <v>218</v>
      </c>
      <c r="B1082" s="270"/>
      <c r="C1082" s="270"/>
      <c r="D1082" s="270"/>
      <c r="E1082" s="270"/>
      <c r="F1082" s="92"/>
      <c r="G1082" s="92"/>
      <c r="H1082" s="92"/>
      <c r="I1082" s="92"/>
      <c r="J1082" s="92"/>
      <c r="K1082" s="92"/>
      <c r="L1082" s="92"/>
      <c r="M1082" s="92"/>
      <c r="N1082" s="92"/>
      <c r="O1082" s="92"/>
      <c r="P1082" s="92"/>
      <c r="Q1082" s="92"/>
      <c r="R1082" s="92"/>
      <c r="S1082" s="92"/>
      <c r="T1082" s="92"/>
      <c r="U1082" s="92"/>
      <c r="V1082" s="92"/>
      <c r="W1082" s="92"/>
      <c r="X1082" s="92"/>
      <c r="Y1082" s="92"/>
      <c r="Z1082" s="92"/>
      <c r="AA1082" s="92"/>
      <c r="AB1082" s="92"/>
      <c r="AC1082" s="92"/>
      <c r="AD1082" s="92"/>
      <c r="AE1082" s="92"/>
      <c r="AF1082" s="92"/>
    </row>
    <row r="1084" spans="1:32" x14ac:dyDescent="0.25">
      <c r="A1084" t="s">
        <v>188</v>
      </c>
    </row>
    <row r="1085" spans="1:32" x14ac:dyDescent="0.25">
      <c r="A1085" t="s">
        <v>189</v>
      </c>
    </row>
    <row r="1086" spans="1:32" x14ac:dyDescent="0.25">
      <c r="A1086" t="s">
        <v>241</v>
      </c>
    </row>
    <row r="1087" spans="1:32" x14ac:dyDescent="0.25">
      <c r="A1087" t="s">
        <v>243</v>
      </c>
    </row>
    <row r="1088" spans="1:32" x14ac:dyDescent="0.25">
      <c r="A1088" t="s">
        <v>244</v>
      </c>
    </row>
    <row r="1089" spans="1:1" x14ac:dyDescent="0.25">
      <c r="A1089" t="s">
        <v>247</v>
      </c>
    </row>
    <row r="1090" spans="1:1" x14ac:dyDescent="0.25">
      <c r="A1090" t="s">
        <v>257</v>
      </c>
    </row>
    <row r="1091" spans="1:1" x14ac:dyDescent="0.25">
      <c r="A1091" t="s">
        <v>258</v>
      </c>
    </row>
    <row r="1092" spans="1:1" x14ac:dyDescent="0.25">
      <c r="A1092" t="s">
        <v>259</v>
      </c>
    </row>
    <row r="1093" spans="1:1" x14ac:dyDescent="0.25">
      <c r="A1093" t="s">
        <v>265</v>
      </c>
    </row>
    <row r="1094" spans="1:1" x14ac:dyDescent="0.25">
      <c r="A1094" t="s">
        <v>266</v>
      </c>
    </row>
    <row r="1095" spans="1:1" x14ac:dyDescent="0.25">
      <c r="A1095" t="s">
        <v>264</v>
      </c>
    </row>
    <row r="1096" spans="1:1" x14ac:dyDescent="0.25">
      <c r="A1096" t="s">
        <v>267</v>
      </c>
    </row>
    <row r="1097" spans="1:1" x14ac:dyDescent="0.25">
      <c r="A1097" t="s">
        <v>269</v>
      </c>
    </row>
    <row r="1098" spans="1:1" x14ac:dyDescent="0.25">
      <c r="A1098" t="s">
        <v>273</v>
      </c>
    </row>
    <row r="1099" spans="1:1" x14ac:dyDescent="0.25">
      <c r="A1099" t="s">
        <v>276</v>
      </c>
    </row>
    <row r="1100" spans="1:1" x14ac:dyDescent="0.25">
      <c r="A1100" t="s">
        <v>277</v>
      </c>
    </row>
    <row r="1101" spans="1:1" x14ac:dyDescent="0.25">
      <c r="A1101" t="s">
        <v>285</v>
      </c>
    </row>
    <row r="1102" spans="1:1" x14ac:dyDescent="0.25">
      <c r="A1102" t="s">
        <v>281</v>
      </c>
    </row>
    <row r="1103" spans="1:1" x14ac:dyDescent="0.25">
      <c r="A1103" t="s">
        <v>286</v>
      </c>
    </row>
    <row r="1104" spans="1:1" x14ac:dyDescent="0.25">
      <c r="A1104" t="s">
        <v>288</v>
      </c>
    </row>
    <row r="1105" spans="1:1" x14ac:dyDescent="0.25">
      <c r="A1105" t="s">
        <v>292</v>
      </c>
    </row>
  </sheetData>
  <sheetProtection algorithmName="SHA-512" hashValue="Ea9STESDjz9dt9H/G+OYR/e6J6h4hTwVQSCzUuh3507Y5pGAJd2VGu9DtQYpz94968ghTKlIICxWis5c2vyPLQ==" saltValue="iI6BxOAlB/0NBZq/ob6wiA==" spinCount="100000" sheet="1" objects="1" scenarios="1"/>
  <mergeCells count="988">
    <mergeCell ref="F7:M7"/>
    <mergeCell ref="D53:G53"/>
    <mergeCell ref="G1:J1"/>
    <mergeCell ref="G2:J2"/>
    <mergeCell ref="D412:E412"/>
    <mergeCell ref="D413:E413"/>
    <mergeCell ref="D415:E415"/>
    <mergeCell ref="D416:E416"/>
    <mergeCell ref="D417:E417"/>
    <mergeCell ref="D393:E393"/>
    <mergeCell ref="D401:E401"/>
    <mergeCell ref="D392:E392"/>
    <mergeCell ref="D391:E391"/>
    <mergeCell ref="D390:E390"/>
    <mergeCell ref="D395:E395"/>
    <mergeCell ref="D396:E396"/>
    <mergeCell ref="D400:E400"/>
    <mergeCell ref="C24:E24"/>
    <mergeCell ref="C56:F56"/>
    <mergeCell ref="C57:F57"/>
    <mergeCell ref="C231:F231"/>
    <mergeCell ref="D216:E216"/>
    <mergeCell ref="J231:K231"/>
    <mergeCell ref="I91:L91"/>
    <mergeCell ref="D418:E418"/>
    <mergeCell ref="D420:E420"/>
    <mergeCell ref="D402:E402"/>
    <mergeCell ref="D403:E403"/>
    <mergeCell ref="D405:E405"/>
    <mergeCell ref="D406:E406"/>
    <mergeCell ref="D407:E407"/>
    <mergeCell ref="D408:E408"/>
    <mergeCell ref="D410:E410"/>
    <mergeCell ref="D411:E411"/>
    <mergeCell ref="D421:E421"/>
    <mergeCell ref="D422:E422"/>
    <mergeCell ref="D435:E435"/>
    <mergeCell ref="D436:E436"/>
    <mergeCell ref="D437:E437"/>
    <mergeCell ref="D438:E438"/>
    <mergeCell ref="D423:E423"/>
    <mergeCell ref="D425:E425"/>
    <mergeCell ref="D426:E426"/>
    <mergeCell ref="D427:E427"/>
    <mergeCell ref="D428:E428"/>
    <mergeCell ref="D430:E430"/>
    <mergeCell ref="D431:E431"/>
    <mergeCell ref="D432:E432"/>
    <mergeCell ref="D433:E433"/>
    <mergeCell ref="A31:A42"/>
    <mergeCell ref="A30:D30"/>
    <mergeCell ref="A230:A385"/>
    <mergeCell ref="A46:A50"/>
    <mergeCell ref="A52:A85"/>
    <mergeCell ref="A87:A121"/>
    <mergeCell ref="D125:E125"/>
    <mergeCell ref="D138:E138"/>
    <mergeCell ref="D151:E151"/>
    <mergeCell ref="D190:E190"/>
    <mergeCell ref="D177:E177"/>
    <mergeCell ref="D164:E164"/>
    <mergeCell ref="A123:A228"/>
    <mergeCell ref="BT61:BU61"/>
    <mergeCell ref="CF67:CG67"/>
    <mergeCell ref="CH67:CI67"/>
    <mergeCell ref="CB74:CC74"/>
    <mergeCell ref="CB75:CC75"/>
    <mergeCell ref="BV74:BW74"/>
    <mergeCell ref="CB71:CC71"/>
    <mergeCell ref="D397:E397"/>
    <mergeCell ref="D398:E398"/>
    <mergeCell ref="BT83:BU83"/>
    <mergeCell ref="BV83:BW83"/>
    <mergeCell ref="BZ83:CA83"/>
    <mergeCell ref="CB83:CC83"/>
    <mergeCell ref="CH62:CI62"/>
    <mergeCell ref="AZ231:BA231"/>
    <mergeCell ref="BB231:BC231"/>
    <mergeCell ref="AH231:AI231"/>
    <mergeCell ref="AJ231:AK231"/>
    <mergeCell ref="AN231:AO231"/>
    <mergeCell ref="AP231:AQ231"/>
    <mergeCell ref="AD231:AE231"/>
    <mergeCell ref="P231:Q231"/>
    <mergeCell ref="R231:S231"/>
    <mergeCell ref="X231:Y231"/>
    <mergeCell ref="CX231:CY231"/>
    <mergeCell ref="CZ231:DA231"/>
    <mergeCell ref="CF231:CG231"/>
    <mergeCell ref="CH231:CI231"/>
    <mergeCell ref="CL231:CM231"/>
    <mergeCell ref="CN231:CO231"/>
    <mergeCell ref="CR231:CS231"/>
    <mergeCell ref="CT231:CU231"/>
    <mergeCell ref="CH83:CI83"/>
    <mergeCell ref="CL83:CM83"/>
    <mergeCell ref="CN83:CO83"/>
    <mergeCell ref="CR83:CS83"/>
    <mergeCell ref="CT83:CU83"/>
    <mergeCell ref="CX83:CY83"/>
    <mergeCell ref="CZ83:DA83"/>
    <mergeCell ref="V231:W231"/>
    <mergeCell ref="L231:M231"/>
    <mergeCell ref="BZ231:CA231"/>
    <mergeCell ref="CB231:CC231"/>
    <mergeCell ref="D203:E203"/>
    <mergeCell ref="CX80:CY80"/>
    <mergeCell ref="CZ80:DA80"/>
    <mergeCell ref="CF81:CG81"/>
    <mergeCell ref="CH81:CI81"/>
    <mergeCell ref="CL81:CM81"/>
    <mergeCell ref="CN81:CO81"/>
    <mergeCell ref="CR81:CS81"/>
    <mergeCell ref="CT81:CU81"/>
    <mergeCell ref="CX81:CY81"/>
    <mergeCell ref="CZ81:DA81"/>
    <mergeCell ref="CH80:CI80"/>
    <mergeCell ref="CL80:CM80"/>
    <mergeCell ref="CN80:CO80"/>
    <mergeCell ref="CR80:CS80"/>
    <mergeCell ref="CT80:CU80"/>
    <mergeCell ref="CF80:CG80"/>
    <mergeCell ref="CX82:CY82"/>
    <mergeCell ref="CZ82:DA82"/>
    <mergeCell ref="CF83:CG83"/>
    <mergeCell ref="CT82:CU82"/>
    <mergeCell ref="CF82:CG82"/>
    <mergeCell ref="CH82:CI82"/>
    <mergeCell ref="CL82:CM82"/>
    <mergeCell ref="CZ79:DA79"/>
    <mergeCell ref="CH78:CI78"/>
    <mergeCell ref="CL78:CM78"/>
    <mergeCell ref="CN78:CO78"/>
    <mergeCell ref="CR78:CS78"/>
    <mergeCell ref="CT78:CU78"/>
    <mergeCell ref="CF79:CG79"/>
    <mergeCell ref="CX79:CY79"/>
    <mergeCell ref="CZ78:DA78"/>
    <mergeCell ref="CF78:CG78"/>
    <mergeCell ref="CH79:CI79"/>
    <mergeCell ref="CL79:CM79"/>
    <mergeCell ref="CX78:CY78"/>
    <mergeCell ref="CR79:CS79"/>
    <mergeCell ref="CT79:CU79"/>
    <mergeCell ref="CN82:CO82"/>
    <mergeCell ref="CR82:CS82"/>
    <mergeCell ref="CF77:CG77"/>
    <mergeCell ref="CH77:CI77"/>
    <mergeCell ref="CL77:CM77"/>
    <mergeCell ref="CN77:CO77"/>
    <mergeCell ref="CR77:CS77"/>
    <mergeCell ref="CT77:CU77"/>
    <mergeCell ref="CX77:CY77"/>
    <mergeCell ref="CZ77:DA77"/>
    <mergeCell ref="CH76:CI76"/>
    <mergeCell ref="CL76:CM76"/>
    <mergeCell ref="CF76:CG76"/>
    <mergeCell ref="CW73:DA73"/>
    <mergeCell ref="CQ73:CU73"/>
    <mergeCell ref="CZ68:DA68"/>
    <mergeCell ref="CZ74:DA74"/>
    <mergeCell ref="CN76:CO76"/>
    <mergeCell ref="CR76:CS76"/>
    <mergeCell ref="CT76:CU76"/>
    <mergeCell ref="CF75:CG75"/>
    <mergeCell ref="CH75:CI75"/>
    <mergeCell ref="CL75:CM75"/>
    <mergeCell ref="CN75:CO75"/>
    <mergeCell ref="CR75:CS75"/>
    <mergeCell ref="CT75:CU75"/>
    <mergeCell ref="CX75:CY75"/>
    <mergeCell ref="CZ75:DA75"/>
    <mergeCell ref="CH74:CI74"/>
    <mergeCell ref="CL74:CM74"/>
    <mergeCell ref="CN74:CO74"/>
    <mergeCell ref="CR74:CS74"/>
    <mergeCell ref="CT74:CU74"/>
    <mergeCell ref="CX76:CY76"/>
    <mergeCell ref="CZ76:DA76"/>
    <mergeCell ref="CF74:CG74"/>
    <mergeCell ref="CL68:CM68"/>
    <mergeCell ref="CX69:CY69"/>
    <mergeCell ref="CZ69:DA69"/>
    <mergeCell ref="CH68:CI68"/>
    <mergeCell ref="CX70:CY70"/>
    <mergeCell ref="CX68:CY68"/>
    <mergeCell ref="CX74:CY74"/>
    <mergeCell ref="CX72:CY72"/>
    <mergeCell ref="CZ70:DA70"/>
    <mergeCell ref="CF71:CG71"/>
    <mergeCell ref="CH71:CI71"/>
    <mergeCell ref="CL71:CM71"/>
    <mergeCell ref="CN71:CO71"/>
    <mergeCell ref="CR71:CS71"/>
    <mergeCell ref="CT71:CU71"/>
    <mergeCell ref="CX71:CY71"/>
    <mergeCell ref="CZ71:DA71"/>
    <mergeCell ref="CH70:CI70"/>
    <mergeCell ref="CL70:CM70"/>
    <mergeCell ref="CN70:CO70"/>
    <mergeCell ref="CR70:CS70"/>
    <mergeCell ref="CT70:CU70"/>
    <mergeCell ref="CF70:CG70"/>
    <mergeCell ref="CZ72:DA72"/>
    <mergeCell ref="CH72:CI72"/>
    <mergeCell ref="CT66:CU66"/>
    <mergeCell ref="CL67:CM67"/>
    <mergeCell ref="CN67:CO67"/>
    <mergeCell ref="CR67:CS67"/>
    <mergeCell ref="CT67:CU67"/>
    <mergeCell ref="CN66:CO66"/>
    <mergeCell ref="CR66:CS66"/>
    <mergeCell ref="CF69:CG69"/>
    <mergeCell ref="CH69:CI69"/>
    <mergeCell ref="CL69:CM69"/>
    <mergeCell ref="CN69:CO69"/>
    <mergeCell ref="CR69:CS69"/>
    <mergeCell ref="CT69:CU69"/>
    <mergeCell ref="CF66:CG66"/>
    <mergeCell ref="CH66:CI66"/>
    <mergeCell ref="CL66:CM66"/>
    <mergeCell ref="CR72:CS72"/>
    <mergeCell ref="CT72:CU72"/>
    <mergeCell ref="CF72:CG72"/>
    <mergeCell ref="CK73:CO73"/>
    <mergeCell ref="CE73:CI73"/>
    <mergeCell ref="CN68:CO68"/>
    <mergeCell ref="CR68:CS68"/>
    <mergeCell ref="CT68:CU68"/>
    <mergeCell ref="CF68:CG68"/>
    <mergeCell ref="CL72:CM72"/>
    <mergeCell ref="CN72:CO72"/>
    <mergeCell ref="BZ75:CA75"/>
    <mergeCell ref="BV72:BW72"/>
    <mergeCell ref="BZ74:CA74"/>
    <mergeCell ref="BZ69:CA69"/>
    <mergeCell ref="BV71:BW71"/>
    <mergeCell ref="BZ71:CA71"/>
    <mergeCell ref="BT68:BU68"/>
    <mergeCell ref="CN79:CO79"/>
    <mergeCell ref="BV78:BW78"/>
    <mergeCell ref="BT77:BU77"/>
    <mergeCell ref="BV77:BW77"/>
    <mergeCell ref="BZ77:CA77"/>
    <mergeCell ref="CB77:CC77"/>
    <mergeCell ref="BT76:BU76"/>
    <mergeCell ref="BT78:BU78"/>
    <mergeCell ref="BY73:CC73"/>
    <mergeCell ref="BS73:BW73"/>
    <mergeCell ref="BZ72:CA72"/>
    <mergeCell ref="CB72:CC72"/>
    <mergeCell ref="BV70:BW70"/>
    <mergeCell ref="BZ70:CA70"/>
    <mergeCell ref="CB70:CC70"/>
    <mergeCell ref="CB69:CC69"/>
    <mergeCell ref="BZ76:CA76"/>
    <mergeCell ref="CF62:CG62"/>
    <mergeCell ref="CF65:CG65"/>
    <mergeCell ref="CH65:CI65"/>
    <mergeCell ref="CL65:CM65"/>
    <mergeCell ref="CN65:CO65"/>
    <mergeCell ref="CR65:CS65"/>
    <mergeCell ref="CT65:CU65"/>
    <mergeCell ref="CH64:CI64"/>
    <mergeCell ref="CL64:CM64"/>
    <mergeCell ref="CN64:CO64"/>
    <mergeCell ref="CF64:CG64"/>
    <mergeCell ref="CF63:CG63"/>
    <mergeCell ref="CH63:CI63"/>
    <mergeCell ref="CR64:CS64"/>
    <mergeCell ref="CL63:CM63"/>
    <mergeCell ref="CN63:CO63"/>
    <mergeCell ref="CR63:CS63"/>
    <mergeCell ref="CT63:CU63"/>
    <mergeCell ref="CL62:CM62"/>
    <mergeCell ref="CB65:CC65"/>
    <mergeCell ref="CB62:CC62"/>
    <mergeCell ref="CB63:CC63"/>
    <mergeCell ref="CB66:CC66"/>
    <mergeCell ref="CB76:CC76"/>
    <mergeCell ref="CX60:CY60"/>
    <mergeCell ref="CX61:CY61"/>
    <mergeCell ref="CX67:CY67"/>
    <mergeCell ref="CZ67:DA67"/>
    <mergeCell ref="CZ61:DA61"/>
    <mergeCell ref="CZ66:DA66"/>
    <mergeCell ref="CZ64:DA64"/>
    <mergeCell ref="CX65:CY65"/>
    <mergeCell ref="CZ65:DA65"/>
    <mergeCell ref="CZ62:DA62"/>
    <mergeCell ref="CZ63:DA63"/>
    <mergeCell ref="CT64:CU64"/>
    <mergeCell ref="CX62:CY62"/>
    <mergeCell ref="CX66:CY66"/>
    <mergeCell ref="CB61:CC61"/>
    <mergeCell ref="CF61:CG61"/>
    <mergeCell ref="CH61:CI61"/>
    <mergeCell ref="CL61:CM61"/>
    <mergeCell ref="CN61:CO61"/>
    <mergeCell ref="CR61:CS61"/>
    <mergeCell ref="CT61:CU61"/>
    <mergeCell ref="CX63:CY63"/>
    <mergeCell ref="CX64:CY64"/>
    <mergeCell ref="CH60:CI60"/>
    <mergeCell ref="CL60:CM60"/>
    <mergeCell ref="CN60:CO60"/>
    <mergeCell ref="CR60:CS60"/>
    <mergeCell ref="CT60:CU60"/>
    <mergeCell ref="CN62:CO62"/>
    <mergeCell ref="CR62:CS62"/>
    <mergeCell ref="CT62:CU62"/>
    <mergeCell ref="CZ58:DA58"/>
    <mergeCell ref="CF59:CG59"/>
    <mergeCell ref="CH59:CI59"/>
    <mergeCell ref="CL59:CM59"/>
    <mergeCell ref="CN59:CO59"/>
    <mergeCell ref="CR59:CS59"/>
    <mergeCell ref="CT59:CU59"/>
    <mergeCell ref="CX59:CY59"/>
    <mergeCell ref="CZ59:DA59"/>
    <mergeCell ref="CH58:CI58"/>
    <mergeCell ref="CL58:CM58"/>
    <mergeCell ref="CN58:CO58"/>
    <mergeCell ref="CR58:CS58"/>
    <mergeCell ref="CT58:CU58"/>
    <mergeCell ref="CZ60:DA60"/>
    <mergeCell ref="CF60:CG60"/>
    <mergeCell ref="CX58:CY58"/>
    <mergeCell ref="CF58:CG58"/>
    <mergeCell ref="BT82:BU82"/>
    <mergeCell ref="BV82:BW82"/>
    <mergeCell ref="BZ82:CA82"/>
    <mergeCell ref="CB82:CC82"/>
    <mergeCell ref="CB78:CC78"/>
    <mergeCell ref="BT79:BU79"/>
    <mergeCell ref="BV79:BW79"/>
    <mergeCell ref="BZ79:CA79"/>
    <mergeCell ref="CB79:CC79"/>
    <mergeCell ref="BV80:BW80"/>
    <mergeCell ref="BZ80:CA80"/>
    <mergeCell ref="CB80:CC80"/>
    <mergeCell ref="BT81:BU81"/>
    <mergeCell ref="BV81:BW81"/>
    <mergeCell ref="BZ81:CA81"/>
    <mergeCell ref="CB81:CC81"/>
    <mergeCell ref="BZ78:CA78"/>
    <mergeCell ref="BT80:BU80"/>
    <mergeCell ref="BV61:BW61"/>
    <mergeCell ref="BZ61:CA61"/>
    <mergeCell ref="BH77:BI77"/>
    <mergeCell ref="BJ77:BK77"/>
    <mergeCell ref="BH76:BI76"/>
    <mergeCell ref="BT71:BU71"/>
    <mergeCell ref="BH74:BI74"/>
    <mergeCell ref="BG73:BK73"/>
    <mergeCell ref="BM73:BQ73"/>
    <mergeCell ref="BN74:BO74"/>
    <mergeCell ref="BP74:BQ74"/>
    <mergeCell ref="BJ74:BK74"/>
    <mergeCell ref="BT72:BU72"/>
    <mergeCell ref="BT74:BU74"/>
    <mergeCell ref="BN72:BO72"/>
    <mergeCell ref="BP72:BQ72"/>
    <mergeCell ref="BJ70:BK70"/>
    <mergeCell ref="BT70:BU70"/>
    <mergeCell ref="BP76:BQ76"/>
    <mergeCell ref="BN70:BO70"/>
    <mergeCell ref="BP70:BQ70"/>
    <mergeCell ref="BT69:BU69"/>
    <mergeCell ref="BV69:BW69"/>
    <mergeCell ref="BT75:BU75"/>
    <mergeCell ref="BJ69:BK69"/>
    <mergeCell ref="BV76:BW76"/>
    <mergeCell ref="BV75:BW75"/>
    <mergeCell ref="BZ65:CA65"/>
    <mergeCell ref="BT64:BU64"/>
    <mergeCell ref="BT66:BU66"/>
    <mergeCell ref="BZ67:CA67"/>
    <mergeCell ref="BV67:BW67"/>
    <mergeCell ref="BZ68:CA68"/>
    <mergeCell ref="BZ62:CA62"/>
    <mergeCell ref="BT63:BU63"/>
    <mergeCell ref="BV63:BW63"/>
    <mergeCell ref="BZ63:CA63"/>
    <mergeCell ref="BV66:BW66"/>
    <mergeCell ref="BZ66:CA66"/>
    <mergeCell ref="BT67:BU67"/>
    <mergeCell ref="BN83:BO83"/>
    <mergeCell ref="BP83:BQ83"/>
    <mergeCell ref="BN81:BO81"/>
    <mergeCell ref="BV58:BW58"/>
    <mergeCell ref="BZ58:CA58"/>
    <mergeCell ref="CB58:CC58"/>
    <mergeCell ref="BT59:BU59"/>
    <mergeCell ref="BV59:BW59"/>
    <mergeCell ref="BZ59:CA59"/>
    <mergeCell ref="CB59:CC59"/>
    <mergeCell ref="BT58:BU58"/>
    <mergeCell ref="BT60:BU60"/>
    <mergeCell ref="BV60:BW60"/>
    <mergeCell ref="BZ60:CA60"/>
    <mergeCell ref="CB60:CC60"/>
    <mergeCell ref="BV62:BW62"/>
    <mergeCell ref="BN61:BO61"/>
    <mergeCell ref="CB68:CC68"/>
    <mergeCell ref="CB67:CC67"/>
    <mergeCell ref="BV64:BW64"/>
    <mergeCell ref="BZ64:CA64"/>
    <mergeCell ref="CB64:CC64"/>
    <mergeCell ref="BT65:BU65"/>
    <mergeCell ref="BV65:BW65"/>
    <mergeCell ref="BN79:BO79"/>
    <mergeCell ref="BP79:BQ79"/>
    <mergeCell ref="BN78:BO78"/>
    <mergeCell ref="BT62:BU62"/>
    <mergeCell ref="BV68:BW68"/>
    <mergeCell ref="BH231:BI231"/>
    <mergeCell ref="BJ231:BK231"/>
    <mergeCell ref="BN231:BO231"/>
    <mergeCell ref="BH78:BI78"/>
    <mergeCell ref="BH80:BI80"/>
    <mergeCell ref="BN80:BO80"/>
    <mergeCell ref="BP80:BQ80"/>
    <mergeCell ref="BJ66:BK66"/>
    <mergeCell ref="BH67:BI67"/>
    <mergeCell ref="BJ67:BK67"/>
    <mergeCell ref="BJ68:BK68"/>
    <mergeCell ref="BN64:BO64"/>
    <mergeCell ref="BJ64:BK64"/>
    <mergeCell ref="BH82:BI82"/>
    <mergeCell ref="BJ82:BK82"/>
    <mergeCell ref="BN82:BO82"/>
    <mergeCell ref="BP82:BQ82"/>
    <mergeCell ref="BH83:BI83"/>
    <mergeCell ref="BJ83:BK83"/>
    <mergeCell ref="BJ58:BK58"/>
    <mergeCell ref="BN58:BO58"/>
    <mergeCell ref="BP58:BQ58"/>
    <mergeCell ref="BH59:BI59"/>
    <mergeCell ref="BJ59:BK59"/>
    <mergeCell ref="BN59:BO59"/>
    <mergeCell ref="BP59:BQ59"/>
    <mergeCell ref="BH58:BI58"/>
    <mergeCell ref="BH60:BI60"/>
    <mergeCell ref="BN60:BO60"/>
    <mergeCell ref="BP60:BQ60"/>
    <mergeCell ref="AZ75:BA75"/>
    <mergeCell ref="BB75:BC75"/>
    <mergeCell ref="AZ72:BA72"/>
    <mergeCell ref="BB72:BC72"/>
    <mergeCell ref="BP81:BQ81"/>
    <mergeCell ref="BH81:BI81"/>
    <mergeCell ref="BJ81:BK81"/>
    <mergeCell ref="BJ80:BK80"/>
    <mergeCell ref="BJ76:BK76"/>
    <mergeCell ref="BP78:BQ78"/>
    <mergeCell ref="BJ78:BK78"/>
    <mergeCell ref="BH79:BI79"/>
    <mergeCell ref="BJ79:BK79"/>
    <mergeCell ref="BH75:BI75"/>
    <mergeCell ref="BJ75:BK75"/>
    <mergeCell ref="BN75:BO75"/>
    <mergeCell ref="BP75:BQ75"/>
    <mergeCell ref="BJ72:BK72"/>
    <mergeCell ref="AZ81:BA81"/>
    <mergeCell ref="BB81:BC81"/>
    <mergeCell ref="BB74:BC74"/>
    <mergeCell ref="BN77:BO77"/>
    <mergeCell ref="BP77:BQ77"/>
    <mergeCell ref="BN76:BO76"/>
    <mergeCell ref="AT74:AU74"/>
    <mergeCell ref="AV74:AW74"/>
    <mergeCell ref="BJ61:BK61"/>
    <mergeCell ref="BB69:BC69"/>
    <mergeCell ref="AY73:BC73"/>
    <mergeCell ref="BN69:BO69"/>
    <mergeCell ref="BP69:BQ69"/>
    <mergeCell ref="BH71:BI71"/>
    <mergeCell ref="BJ71:BK71"/>
    <mergeCell ref="BN71:BO71"/>
    <mergeCell ref="BP71:BQ71"/>
    <mergeCell ref="BH70:BI70"/>
    <mergeCell ref="BH72:BI72"/>
    <mergeCell ref="BP64:BQ64"/>
    <mergeCell ref="BH65:BI65"/>
    <mergeCell ref="BN65:BO65"/>
    <mergeCell ref="AZ74:BA74"/>
    <mergeCell ref="BP65:BQ65"/>
    <mergeCell ref="BH64:BI64"/>
    <mergeCell ref="BH66:BI66"/>
    <mergeCell ref="BH68:BI68"/>
    <mergeCell ref="BN68:BO68"/>
    <mergeCell ref="BN62:BO62"/>
    <mergeCell ref="BP62:BQ62"/>
    <mergeCell ref="AV69:AW69"/>
    <mergeCell ref="AZ69:BA69"/>
    <mergeCell ref="BP63:BQ63"/>
    <mergeCell ref="BJ60:BK60"/>
    <mergeCell ref="BJ65:BK65"/>
    <mergeCell ref="AT64:AU64"/>
    <mergeCell ref="AV64:AW64"/>
    <mergeCell ref="AT65:AU65"/>
    <mergeCell ref="AV65:AW65"/>
    <mergeCell ref="BP61:BQ61"/>
    <mergeCell ref="BH62:BI62"/>
    <mergeCell ref="BJ62:BK62"/>
    <mergeCell ref="BH63:BI63"/>
    <mergeCell ref="BJ63:BK63"/>
    <mergeCell ref="BN63:BO63"/>
    <mergeCell ref="BN66:BO66"/>
    <mergeCell ref="BP66:BQ66"/>
    <mergeCell ref="BN67:BO67"/>
    <mergeCell ref="BP67:BQ67"/>
    <mergeCell ref="BP68:BQ68"/>
    <mergeCell ref="BH69:BI69"/>
    <mergeCell ref="AT72:AU72"/>
    <mergeCell ref="AV72:AW72"/>
    <mergeCell ref="BB66:BC66"/>
    <mergeCell ref="BB67:BC67"/>
    <mergeCell ref="AZ63:BA63"/>
    <mergeCell ref="BB63:BC63"/>
    <mergeCell ref="BH61:BI61"/>
    <mergeCell ref="AZ64:BA64"/>
    <mergeCell ref="BB64:BC64"/>
    <mergeCell ref="AZ65:BA65"/>
    <mergeCell ref="BB65:BC65"/>
    <mergeCell ref="AT66:AU66"/>
    <mergeCell ref="AT67:AU67"/>
    <mergeCell ref="AV66:AW66"/>
    <mergeCell ref="AZ66:BA66"/>
    <mergeCell ref="AV67:AW67"/>
    <mergeCell ref="AZ67:BA67"/>
    <mergeCell ref="AT63:AU63"/>
    <mergeCell ref="AV63:AW63"/>
    <mergeCell ref="AT68:AU68"/>
    <mergeCell ref="AV68:AW68"/>
    <mergeCell ref="AZ68:BA68"/>
    <mergeCell ref="BB68:BC68"/>
    <mergeCell ref="AT69:AU69"/>
    <mergeCell ref="AT75:AU75"/>
    <mergeCell ref="AV75:AW75"/>
    <mergeCell ref="AZ83:BA83"/>
    <mergeCell ref="BB83:BC83"/>
    <mergeCell ref="AT70:AU70"/>
    <mergeCell ref="AV70:AW70"/>
    <mergeCell ref="AZ70:BA70"/>
    <mergeCell ref="BB70:BC70"/>
    <mergeCell ref="AT71:AU71"/>
    <mergeCell ref="AV71:AW71"/>
    <mergeCell ref="AZ71:BA71"/>
    <mergeCell ref="BB71:BC71"/>
    <mergeCell ref="AT82:AU82"/>
    <mergeCell ref="AV82:AW82"/>
    <mergeCell ref="AZ82:BA82"/>
    <mergeCell ref="BB82:BC82"/>
    <mergeCell ref="AT76:AU76"/>
    <mergeCell ref="AV76:AW76"/>
    <mergeCell ref="AZ76:BA76"/>
    <mergeCell ref="BB76:BC76"/>
    <mergeCell ref="AT77:AU77"/>
    <mergeCell ref="AV77:AW77"/>
    <mergeCell ref="AZ77:BA77"/>
    <mergeCell ref="BB77:BC77"/>
    <mergeCell ref="AT58:AU58"/>
    <mergeCell ref="AV58:AW58"/>
    <mergeCell ref="AZ58:BA58"/>
    <mergeCell ref="BB58:BC58"/>
    <mergeCell ref="AT59:AU59"/>
    <mergeCell ref="AV59:AW59"/>
    <mergeCell ref="AZ59:BA59"/>
    <mergeCell ref="BB59:BC59"/>
    <mergeCell ref="AT62:AU62"/>
    <mergeCell ref="AV62:AW62"/>
    <mergeCell ref="AZ62:BA62"/>
    <mergeCell ref="BB62:BC62"/>
    <mergeCell ref="AT60:AU60"/>
    <mergeCell ref="AV60:AW60"/>
    <mergeCell ref="AZ60:BA60"/>
    <mergeCell ref="BB60:BC60"/>
    <mergeCell ref="AT61:AU61"/>
    <mergeCell ref="AV61:AW61"/>
    <mergeCell ref="AZ61:BA61"/>
    <mergeCell ref="BB61:BC61"/>
    <mergeCell ref="AQ95:AR95"/>
    <mergeCell ref="AS95:AT95"/>
    <mergeCell ref="AU95:AV95"/>
    <mergeCell ref="AG110:AH110"/>
    <mergeCell ref="AG111:AH111"/>
    <mergeCell ref="AT231:AU231"/>
    <mergeCell ref="AV231:AW231"/>
    <mergeCell ref="AT79:AU79"/>
    <mergeCell ref="AT81:AU81"/>
    <mergeCell ref="AV81:AW81"/>
    <mergeCell ref="AH80:AI80"/>
    <mergeCell ref="AH82:AI82"/>
    <mergeCell ref="AN82:AO82"/>
    <mergeCell ref="AP82:AQ82"/>
    <mergeCell ref="AH83:AI83"/>
    <mergeCell ref="AJ83:AK83"/>
    <mergeCell ref="AN83:AO83"/>
    <mergeCell ref="AP83:AQ83"/>
    <mergeCell ref="AH81:AI81"/>
    <mergeCell ref="AJ81:AK81"/>
    <mergeCell ref="AT83:AU83"/>
    <mergeCell ref="AV83:AW83"/>
    <mergeCell ref="AJ82:AK82"/>
    <mergeCell ref="AJ80:AK80"/>
    <mergeCell ref="AT78:AU78"/>
    <mergeCell ref="AV78:AW78"/>
    <mergeCell ref="AZ78:BA78"/>
    <mergeCell ref="BB78:BC78"/>
    <mergeCell ref="BB79:BC79"/>
    <mergeCell ref="AT80:AU80"/>
    <mergeCell ref="AV80:AW80"/>
    <mergeCell ref="AP81:AQ81"/>
    <mergeCell ref="AN81:AO81"/>
    <mergeCell ref="AN80:AO80"/>
    <mergeCell ref="AV79:AW79"/>
    <mergeCell ref="AZ79:BA79"/>
    <mergeCell ref="AP78:AQ78"/>
    <mergeCell ref="AP80:AQ80"/>
    <mergeCell ref="AP79:AQ79"/>
    <mergeCell ref="AN79:AO79"/>
    <mergeCell ref="AZ80:BA80"/>
    <mergeCell ref="BB80:BC80"/>
    <mergeCell ref="AH77:AI77"/>
    <mergeCell ref="AJ77:AK77"/>
    <mergeCell ref="AN77:AO77"/>
    <mergeCell ref="AP74:AQ74"/>
    <mergeCell ref="AH75:AI75"/>
    <mergeCell ref="AJ75:AK75"/>
    <mergeCell ref="AN75:AO75"/>
    <mergeCell ref="AP75:AQ75"/>
    <mergeCell ref="AH72:AI72"/>
    <mergeCell ref="AJ72:AK72"/>
    <mergeCell ref="AN72:AO72"/>
    <mergeCell ref="AP76:AQ76"/>
    <mergeCell ref="AP72:AQ72"/>
    <mergeCell ref="AH63:AI63"/>
    <mergeCell ref="AN69:AO69"/>
    <mergeCell ref="AJ65:AK65"/>
    <mergeCell ref="AB68:AC68"/>
    <mergeCell ref="AH68:AI68"/>
    <mergeCell ref="AJ68:AK68"/>
    <mergeCell ref="AN68:AO68"/>
    <mergeCell ref="AH64:AI64"/>
    <mergeCell ref="AJ64:AK64"/>
    <mergeCell ref="AN64:AO64"/>
    <mergeCell ref="AH65:AI65"/>
    <mergeCell ref="AH66:AI66"/>
    <mergeCell ref="AJ63:AK63"/>
    <mergeCell ref="AN63:AO63"/>
    <mergeCell ref="AN66:AO66"/>
    <mergeCell ref="AJ66:AK66"/>
    <mergeCell ref="X76:Y76"/>
    <mergeCell ref="X72:Y72"/>
    <mergeCell ref="X81:Y81"/>
    <mergeCell ref="X78:Y78"/>
    <mergeCell ref="AB78:AC78"/>
    <mergeCell ref="AD78:AE78"/>
    <mergeCell ref="X79:Y79"/>
    <mergeCell ref="AB77:AC77"/>
    <mergeCell ref="AD77:AE77"/>
    <mergeCell ref="X74:Y74"/>
    <mergeCell ref="AB72:AC72"/>
    <mergeCell ref="AD72:AE72"/>
    <mergeCell ref="AB80:AC80"/>
    <mergeCell ref="AD80:AE80"/>
    <mergeCell ref="AB79:AC79"/>
    <mergeCell ref="AD79:AE79"/>
    <mergeCell ref="AB74:AC74"/>
    <mergeCell ref="AD74:AE74"/>
    <mergeCell ref="AB75:AC75"/>
    <mergeCell ref="AD75:AE75"/>
    <mergeCell ref="AD76:AE76"/>
    <mergeCell ref="V78:W78"/>
    <mergeCell ref="J72:K72"/>
    <mergeCell ref="L72:M72"/>
    <mergeCell ref="AB83:AC83"/>
    <mergeCell ref="AD83:AE83"/>
    <mergeCell ref="AB231:AC231"/>
    <mergeCell ref="V83:W83"/>
    <mergeCell ref="T95:U95"/>
    <mergeCell ref="V75:W75"/>
    <mergeCell ref="P72:Q72"/>
    <mergeCell ref="R72:S72"/>
    <mergeCell ref="P77:Q77"/>
    <mergeCell ref="V72:W72"/>
    <mergeCell ref="P75:Q75"/>
    <mergeCell ref="R74:S74"/>
    <mergeCell ref="V74:W74"/>
    <mergeCell ref="V77:W77"/>
    <mergeCell ref="X83:Y83"/>
    <mergeCell ref="X77:Y77"/>
    <mergeCell ref="X80:Y80"/>
    <mergeCell ref="X82:Y82"/>
    <mergeCell ref="O73:S73"/>
    <mergeCell ref="R81:S81"/>
    <mergeCell ref="X75:Y75"/>
    <mergeCell ref="AB82:AC82"/>
    <mergeCell ref="AD82:AE82"/>
    <mergeCell ref="AB76:AC76"/>
    <mergeCell ref="V80:W80"/>
    <mergeCell ref="L70:M70"/>
    <mergeCell ref="V81:W81"/>
    <mergeCell ref="J81:K81"/>
    <mergeCell ref="L81:M81"/>
    <mergeCell ref="J82:K82"/>
    <mergeCell ref="L82:M82"/>
    <mergeCell ref="P71:Q71"/>
    <mergeCell ref="R71:S71"/>
    <mergeCell ref="V76:W76"/>
    <mergeCell ref="V79:W79"/>
    <mergeCell ref="V82:W82"/>
    <mergeCell ref="P78:Q78"/>
    <mergeCell ref="R78:S78"/>
    <mergeCell ref="P79:Q79"/>
    <mergeCell ref="R79:S79"/>
    <mergeCell ref="P74:Q74"/>
    <mergeCell ref="R75:S75"/>
    <mergeCell ref="P76:Q76"/>
    <mergeCell ref="R76:S76"/>
    <mergeCell ref="P80:Q80"/>
    <mergeCell ref="P82:Q82"/>
    <mergeCell ref="R82:S82"/>
    <mergeCell ref="P83:Q83"/>
    <mergeCell ref="R83:S83"/>
    <mergeCell ref="P81:Q81"/>
    <mergeCell ref="J76:K76"/>
    <mergeCell ref="L76:M76"/>
    <mergeCell ref="J80:K80"/>
    <mergeCell ref="R80:S80"/>
    <mergeCell ref="R77:S77"/>
    <mergeCell ref="AN71:AO71"/>
    <mergeCell ref="X71:Y71"/>
    <mergeCell ref="AP68:AQ68"/>
    <mergeCell ref="AP69:AQ69"/>
    <mergeCell ref="AP71:AQ71"/>
    <mergeCell ref="AP67:AQ67"/>
    <mergeCell ref="AH69:AI69"/>
    <mergeCell ref="AN67:AO67"/>
    <mergeCell ref="AN70:AO70"/>
    <mergeCell ref="AJ71:AK71"/>
    <mergeCell ref="AB67:AC67"/>
    <mergeCell ref="AD67:AE67"/>
    <mergeCell ref="AD68:AE68"/>
    <mergeCell ref="AB69:AC69"/>
    <mergeCell ref="AB70:AC70"/>
    <mergeCell ref="AJ70:AK70"/>
    <mergeCell ref="AJ67:AK67"/>
    <mergeCell ref="AH70:AI70"/>
    <mergeCell ref="AJ69:AK69"/>
    <mergeCell ref="AD69:AE69"/>
    <mergeCell ref="R68:S68"/>
    <mergeCell ref="R67:S67"/>
    <mergeCell ref="R64:S64"/>
    <mergeCell ref="V70:W70"/>
    <mergeCell ref="J60:K60"/>
    <mergeCell ref="L60:M60"/>
    <mergeCell ref="J61:K61"/>
    <mergeCell ref="L61:M61"/>
    <mergeCell ref="J62:K62"/>
    <mergeCell ref="L62:M62"/>
    <mergeCell ref="R60:S60"/>
    <mergeCell ref="R61:S61"/>
    <mergeCell ref="R62:S62"/>
    <mergeCell ref="L63:M63"/>
    <mergeCell ref="J69:K69"/>
    <mergeCell ref="L69:M69"/>
    <mergeCell ref="R69:S69"/>
    <mergeCell ref="R70:S70"/>
    <mergeCell ref="I70:K70"/>
    <mergeCell ref="R56:S56"/>
    <mergeCell ref="T56:U56"/>
    <mergeCell ref="T65:U65"/>
    <mergeCell ref="T64:U64"/>
    <mergeCell ref="T63:U63"/>
    <mergeCell ref="T62:U62"/>
    <mergeCell ref="T61:U61"/>
    <mergeCell ref="T60:U60"/>
    <mergeCell ref="T59:U59"/>
    <mergeCell ref="T58:U58"/>
    <mergeCell ref="R63:S63"/>
    <mergeCell ref="R58:S58"/>
    <mergeCell ref="R59:S59"/>
    <mergeCell ref="R65:S65"/>
    <mergeCell ref="AB60:AC60"/>
    <mergeCell ref="AB66:AC66"/>
    <mergeCell ref="AN65:AO65"/>
    <mergeCell ref="AP65:AQ65"/>
    <mergeCell ref="AB65:AC65"/>
    <mergeCell ref="AJ61:AK61"/>
    <mergeCell ref="AB62:AC62"/>
    <mergeCell ref="AD62:AE62"/>
    <mergeCell ref="AB63:AC63"/>
    <mergeCell ref="AP62:AQ62"/>
    <mergeCell ref="AP64:AQ64"/>
    <mergeCell ref="AJ60:AK60"/>
    <mergeCell ref="AH61:AI61"/>
    <mergeCell ref="AP61:AQ61"/>
    <mergeCell ref="AH60:AI60"/>
    <mergeCell ref="AN60:AO60"/>
    <mergeCell ref="AP60:AQ60"/>
    <mergeCell ref="AN61:AO61"/>
    <mergeCell ref="AD60:AE60"/>
    <mergeCell ref="AB61:AC61"/>
    <mergeCell ref="AD61:AE61"/>
    <mergeCell ref="AH62:AI62"/>
    <mergeCell ref="AJ62:AK62"/>
    <mergeCell ref="AN62:AO62"/>
    <mergeCell ref="AN58:AO58"/>
    <mergeCell ref="AP58:AQ58"/>
    <mergeCell ref="AH59:AI59"/>
    <mergeCell ref="AJ59:AK59"/>
    <mergeCell ref="AN59:AO59"/>
    <mergeCell ref="AP59:AQ59"/>
    <mergeCell ref="AG106:AH106"/>
    <mergeCell ref="AP63:AQ63"/>
    <mergeCell ref="AJ76:AK76"/>
    <mergeCell ref="AN76:AO76"/>
    <mergeCell ref="AH74:AI74"/>
    <mergeCell ref="AN78:AO78"/>
    <mergeCell ref="AJ74:AK74"/>
    <mergeCell ref="AN74:AO74"/>
    <mergeCell ref="AH79:AI79"/>
    <mergeCell ref="AJ79:AK79"/>
    <mergeCell ref="AP70:AQ70"/>
    <mergeCell ref="AH71:AI71"/>
    <mergeCell ref="AH78:AI78"/>
    <mergeCell ref="AJ78:AK78"/>
    <mergeCell ref="AH76:AI76"/>
    <mergeCell ref="AP77:AQ77"/>
    <mergeCell ref="AP66:AQ66"/>
    <mergeCell ref="AH67:AI67"/>
    <mergeCell ref="AG96:AH96"/>
    <mergeCell ref="P96:Q96"/>
    <mergeCell ref="P102:Q102"/>
    <mergeCell ref="L80:M80"/>
    <mergeCell ref="AD63:AE63"/>
    <mergeCell ref="AD64:AE64"/>
    <mergeCell ref="L64:M64"/>
    <mergeCell ref="L66:M66"/>
    <mergeCell ref="L68:M68"/>
    <mergeCell ref="L67:M67"/>
    <mergeCell ref="L74:M74"/>
    <mergeCell ref="L75:M75"/>
    <mergeCell ref="L71:M71"/>
    <mergeCell ref="X70:Y70"/>
    <mergeCell ref="V71:W71"/>
    <mergeCell ref="AB71:AC71"/>
    <mergeCell ref="AD65:AE65"/>
    <mergeCell ref="AD66:AE66"/>
    <mergeCell ref="AD70:AE70"/>
    <mergeCell ref="AD71:AE71"/>
    <mergeCell ref="AB81:AC81"/>
    <mergeCell ref="AD81:AE81"/>
    <mergeCell ref="AB64:AC64"/>
    <mergeCell ref="R66:S66"/>
    <mergeCell ref="P111:Q111"/>
    <mergeCell ref="P110:Q110"/>
    <mergeCell ref="P109:Q109"/>
    <mergeCell ref="P108:Q108"/>
    <mergeCell ref="P107:Q107"/>
    <mergeCell ref="P106:Q106"/>
    <mergeCell ref="P105:Q105"/>
    <mergeCell ref="P104:Q104"/>
    <mergeCell ref="P103:Q103"/>
    <mergeCell ref="N104:N111"/>
    <mergeCell ref="N96:N103"/>
    <mergeCell ref="J68:K68"/>
    <mergeCell ref="C59:C74"/>
    <mergeCell ref="J58:K58"/>
    <mergeCell ref="J59:K59"/>
    <mergeCell ref="C75:C82"/>
    <mergeCell ref="I73:M73"/>
    <mergeCell ref="L65:M65"/>
    <mergeCell ref="L58:M58"/>
    <mergeCell ref="J65:K65"/>
    <mergeCell ref="I71:K71"/>
    <mergeCell ref="J83:K83"/>
    <mergeCell ref="L83:M83"/>
    <mergeCell ref="J78:K78"/>
    <mergeCell ref="L78:M78"/>
    <mergeCell ref="J79:K79"/>
    <mergeCell ref="L79:M79"/>
    <mergeCell ref="L77:M77"/>
    <mergeCell ref="J77:K77"/>
    <mergeCell ref="J64:K64"/>
    <mergeCell ref="J66:K66"/>
    <mergeCell ref="J74:K74"/>
    <mergeCell ref="J75:K75"/>
    <mergeCell ref="I107:L107"/>
    <mergeCell ref="AX110:AY110"/>
    <mergeCell ref="AX111:AY111"/>
    <mergeCell ref="P101:Q101"/>
    <mergeCell ref="P100:Q100"/>
    <mergeCell ref="P99:Q99"/>
    <mergeCell ref="P98:Q98"/>
    <mergeCell ref="P97:Q97"/>
    <mergeCell ref="R95:S95"/>
    <mergeCell ref="AD95:AE95"/>
    <mergeCell ref="AB95:AC95"/>
    <mergeCell ref="Z95:AA95"/>
    <mergeCell ref="X95:Y95"/>
    <mergeCell ref="AI95:AJ95"/>
    <mergeCell ref="AK95:AL95"/>
    <mergeCell ref="AM95:AN95"/>
    <mergeCell ref="AO95:AP95"/>
    <mergeCell ref="V95:W95"/>
    <mergeCell ref="AG97:AH97"/>
    <mergeCell ref="AG98:AH98"/>
    <mergeCell ref="AG99:AH99"/>
    <mergeCell ref="AG100:AH100"/>
    <mergeCell ref="AG101:AH101"/>
    <mergeCell ref="AG102:AH102"/>
    <mergeCell ref="AG103:AH103"/>
    <mergeCell ref="AX97:AY97"/>
    <mergeCell ref="AX98:AY98"/>
    <mergeCell ref="AX99:AY99"/>
    <mergeCell ref="AX100:AY100"/>
    <mergeCell ref="AX101:AY101"/>
    <mergeCell ref="AX102:AY102"/>
    <mergeCell ref="AG108:AH108"/>
    <mergeCell ref="AG109:AH109"/>
    <mergeCell ref="AX107:AY107"/>
    <mergeCell ref="AX108:AY108"/>
    <mergeCell ref="AX109:AY109"/>
    <mergeCell ref="AG104:AH104"/>
    <mergeCell ref="AG105:AH105"/>
    <mergeCell ref="AG107:AH107"/>
    <mergeCell ref="BH88:BI88"/>
    <mergeCell ref="BD88:BE88"/>
    <mergeCell ref="BD95:BE95"/>
    <mergeCell ref="BF95:BG95"/>
    <mergeCell ref="BH95:BI95"/>
    <mergeCell ref="AX103:AY103"/>
    <mergeCell ref="AX104:AY104"/>
    <mergeCell ref="AX105:AY105"/>
    <mergeCell ref="AX106:AY106"/>
    <mergeCell ref="AZ95:BA95"/>
    <mergeCell ref="BB95:BC95"/>
    <mergeCell ref="E3:F3"/>
    <mergeCell ref="T66:U66"/>
    <mergeCell ref="U73:Y73"/>
    <mergeCell ref="AA73:AE73"/>
    <mergeCell ref="BJ95:BK95"/>
    <mergeCell ref="BL95:BM95"/>
    <mergeCell ref="AX96:AY96"/>
    <mergeCell ref="BL88:BM88"/>
    <mergeCell ref="AB88:AC88"/>
    <mergeCell ref="P88:Q88"/>
    <mergeCell ref="T88:U88"/>
    <mergeCell ref="X88:Y88"/>
    <mergeCell ref="AG73:AK73"/>
    <mergeCell ref="AM73:AQ73"/>
    <mergeCell ref="AS73:AW73"/>
    <mergeCell ref="V69:W69"/>
    <mergeCell ref="AB58:AC58"/>
    <mergeCell ref="AD58:AE58"/>
    <mergeCell ref="AB59:AC59"/>
    <mergeCell ref="AD59:AE59"/>
    <mergeCell ref="J63:K63"/>
    <mergeCell ref="J67:K67"/>
    <mergeCell ref="AH58:AI58"/>
    <mergeCell ref="AJ58:AK58"/>
    <mergeCell ref="BQ95:BR95"/>
    <mergeCell ref="BS95:BT95"/>
    <mergeCell ref="BU95:BV95"/>
    <mergeCell ref="BW95:BX95"/>
    <mergeCell ref="BY95:BZ95"/>
    <mergeCell ref="CA95:CB95"/>
    <mergeCell ref="CC95:CD95"/>
    <mergeCell ref="BO96:BP96"/>
    <mergeCell ref="BO97:BP97"/>
    <mergeCell ref="BO107:BP107"/>
    <mergeCell ref="BO108:BP108"/>
    <mergeCell ref="BO109:BP109"/>
    <mergeCell ref="BO110:BP110"/>
    <mergeCell ref="BO111:BP111"/>
    <mergeCell ref="BO98:BP98"/>
    <mergeCell ref="BO99:BP99"/>
    <mergeCell ref="BO100:BP100"/>
    <mergeCell ref="BO101:BP101"/>
    <mergeCell ref="BO102:BP102"/>
    <mergeCell ref="BO103:BP103"/>
    <mergeCell ref="BO104:BP104"/>
    <mergeCell ref="BO105:BP105"/>
    <mergeCell ref="BO106:BP106"/>
  </mergeCells>
  <conditionalFormatting sqref="H137:H138 F137:G137 D139:E149 D138 F150:H150 D152:E163 D191:E201 D190 D178:E189 D177 D165:E176 D164 H151 D127:E136">
    <cfRule type="expression" priority="290417">
      <formula>IF($D$140=""," - ",$D$140)</formula>
    </cfRule>
  </conditionalFormatting>
  <conditionalFormatting sqref="H260:H261 H215 H228">
    <cfRule type="expression" priority="313298">
      <formula>IF($D$166=""," -",$D$166)</formula>
    </cfRule>
  </conditionalFormatting>
  <conditionalFormatting sqref="D204:E214 D203">
    <cfRule type="expression" priority="2">
      <formula>IF($D$140=""," - ",$D$140)</formula>
    </cfRule>
  </conditionalFormatting>
  <conditionalFormatting sqref="D217:E227 D216">
    <cfRule type="expression" priority="1">
      <formula>IF($D$140=""," - ",$D$140)</formula>
    </cfRule>
  </conditionalFormatting>
  <hyperlinks>
    <hyperlink ref="C24" r:id="rId1" display="http://www.alle-meine-vorlagen.de/" xr:uid="{00000000-0004-0000-0100-000000000000}"/>
    <hyperlink ref="A27" r:id="rId2" xr:uid="{00000000-0004-0000-0100-000001000000}"/>
    <hyperlink ref="G2" r:id="rId3" xr:uid="{00000000-0004-0000-0100-000002000000}"/>
    <hyperlink ref="D1:F1" r:id="rId4" display="© 2015-2019 T. Mutter - Alle-meine-Vorlagen.de" xr:uid="{00000000-0004-0000-0100-000003000000}"/>
    <hyperlink ref="C24:E24" r:id="rId5" display="https://www.alle-meine-vorlagen.de" xr:uid="{8323F62C-9CCA-40AC-98AE-AEF642AC893E}"/>
    <hyperlink ref="G1:J1" r:id="rId6" display="© 2015-2024 T. Mutter - Alle-meine-Vorlagen.de" xr:uid="{D167D0C8-31F3-418D-935F-AAB4171F3191}"/>
    <hyperlink ref="D13:E13" r:id="rId7" display="Entdecke die Pro-Version" xr:uid="{9C5D234C-BACB-48F2-968E-F3CB56F9D3EF}"/>
    <hyperlink ref="F7:M7" r:id="rId8" display="In der Pro-Version sind die Ferien und Feiertage auch für Österreich und die Schweiz auswählbar. Jetzt entdecken…" xr:uid="{28279D3A-0474-4B26-8CA1-445F2FC183FC}"/>
    <hyperlink ref="D53:G53" r:id="rId9" display="Ferien und Feiertage für Österreich und die Schweiz in der Pro-Version" xr:uid="{014BA35C-48B6-4442-85E4-C6773669774C}"/>
  </hyperlinks>
  <pageMargins left="0.7" right="0.7" top="0.78740157499999996" bottom="0.78740157499999996" header="0.3" footer="0.3"/>
  <pageSetup paperSize="9" orientation="portrait" r:id="rId10"/>
  <ignoredErrors>
    <ignoredError sqref="I76" formula="1"/>
    <ignoredError sqref="CW76:CW82" unlockedFormula="1"/>
  </ignoredErrors>
  <drawing r:id="rId11"/>
  <legacyDrawing r:id="rId12"/>
  <tableParts count="2">
    <tablePart r:id="rId13"/>
    <tablePart r:id="rId14"/>
  </tableParts>
  <extLst>
    <ext xmlns:x14="http://schemas.microsoft.com/office/spreadsheetml/2009/9/main" uri="{78C0D931-6437-407d-A8EE-F0AAD7539E65}">
      <x14:conditionalFormattings>
        <x14:conditionalFormatting xmlns:xm="http://schemas.microsoft.com/office/excel/2006/main">
          <x14:cfRule type="expression" priority="4531" id="{85B85721-A46E-4126-8D1B-13D70AEB485E}">
            <xm:f>IF($D$59:$D$82=Kalender!$B$12:$B$83,$E$59:$E$82,"")</xm:f>
            <x14:dxf/>
          </x14:cfRule>
          <xm:sqref>E245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Kalender</vt:lpstr>
      <vt:lpstr>1. Halbjahr</vt:lpstr>
      <vt:lpstr>2. Halbjahr</vt:lpstr>
      <vt:lpstr>Einstellungen</vt:lpstr>
      <vt:lpstr>'1. Halbjahr'!Druckbereich</vt:lpstr>
      <vt:lpstr>'2. Halbjahr'!Druckbereich</vt:lpstr>
      <vt:lpstr>Kalender!Druckbereich</vt:lpstr>
      <vt:lpstr>Kalenderjahr</vt:lpstr>
      <vt:lpstr>Ostersonntag</vt:lpstr>
      <vt:lpstr>Serientermine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AMV-Jahreskalender 2026</dc:title>
  <dc:creator>TM</dc:creator>
  <cp:keywords>Kalender</cp:keywords>
  <cp:lastModifiedBy>Timo Mutter</cp:lastModifiedBy>
  <cp:lastPrinted>2025-09-30T16:20:50Z</cp:lastPrinted>
  <dcterms:created xsi:type="dcterms:W3CDTF">2015-09-06T19:11:03Z</dcterms:created>
  <dcterms:modified xsi:type="dcterms:W3CDTF">2025-09-30T16:50:31Z</dcterms:modified>
  <cp:contentStatus>1.4.6</cp:contentStatus>
  <cp:version>1.5.6 (2026)</cp:version>
</cp:coreProperties>
</file>